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48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F&amp;O)'!$A$135:$B$346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7" i="6" l="1"/>
  <c r="K77" i="6"/>
  <c r="M77" i="6" s="1"/>
  <c r="P41" i="6"/>
  <c r="P40" i="6"/>
  <c r="L34" i="6"/>
  <c r="K34" i="6"/>
  <c r="M34" i="6" s="1"/>
  <c r="L30" i="6"/>
  <c r="K30" i="6"/>
  <c r="M30" i="6" s="1"/>
  <c r="P29" i="6"/>
  <c r="P39" i="6" l="1"/>
  <c r="L75" i="6"/>
  <c r="K75" i="6"/>
  <c r="M75" i="6" s="1"/>
  <c r="K106" i="6"/>
  <c r="K105" i="6"/>
  <c r="L76" i="6"/>
  <c r="K76" i="6"/>
  <c r="M76" i="6" s="1"/>
  <c r="P38" i="6"/>
  <c r="L33" i="6"/>
  <c r="K33" i="6"/>
  <c r="M33" i="6" l="1"/>
  <c r="K114" i="6"/>
  <c r="M114" i="6" s="1"/>
  <c r="L10" i="6"/>
  <c r="K10" i="6"/>
  <c r="M10" i="6" s="1"/>
  <c r="P37" i="6"/>
  <c r="K115" i="6" l="1"/>
  <c r="M115" i="6" s="1"/>
  <c r="P36" i="6"/>
  <c r="K113" i="6"/>
  <c r="M113" i="6" s="1"/>
  <c r="K110" i="6" l="1"/>
  <c r="M110" i="6" s="1"/>
  <c r="K112" i="6"/>
  <c r="M112" i="6" s="1"/>
  <c r="K111" i="6"/>
  <c r="M111" i="6" s="1"/>
  <c r="P35" i="6"/>
  <c r="L31" i="6"/>
  <c r="K31" i="6"/>
  <c r="L16" i="6"/>
  <c r="L23" i="6"/>
  <c r="L21" i="6"/>
  <c r="K21" i="6"/>
  <c r="L73" i="6"/>
  <c r="K73" i="6"/>
  <c r="M21" i="6" l="1"/>
  <c r="M31" i="6"/>
  <c r="M73" i="6"/>
  <c r="L72" i="6"/>
  <c r="K72" i="6"/>
  <c r="M72" i="6" s="1"/>
  <c r="L71" i="6" l="1"/>
  <c r="K71" i="6"/>
  <c r="L70" i="6"/>
  <c r="K70" i="6"/>
  <c r="M70" i="6" s="1"/>
  <c r="M71" i="6" l="1"/>
  <c r="M108" i="6"/>
  <c r="K109" i="6"/>
  <c r="K108" i="6"/>
  <c r="L68" i="6"/>
  <c r="K68" i="6"/>
  <c r="L69" i="6"/>
  <c r="K69" i="6"/>
  <c r="L67" i="6"/>
  <c r="K67" i="6"/>
  <c r="K16" i="6"/>
  <c r="M16" i="6" s="1"/>
  <c r="K23" i="6"/>
  <c r="M69" i="6" l="1"/>
  <c r="M23" i="6"/>
  <c r="M68" i="6"/>
  <c r="M67" i="6"/>
  <c r="L25" i="6"/>
  <c r="L24" i="6"/>
  <c r="L28" i="6"/>
  <c r="L27" i="6"/>
  <c r="L26" i="6"/>
  <c r="K28" i="6"/>
  <c r="P32" i="6"/>
  <c r="K27" i="6"/>
  <c r="K26" i="6"/>
  <c r="L64" i="6"/>
  <c r="K64" i="6"/>
  <c r="L63" i="6"/>
  <c r="K63" i="6"/>
  <c r="K66" i="6"/>
  <c r="L66" i="6"/>
  <c r="K107" i="6"/>
  <c r="M107" i="6" s="1"/>
  <c r="K94" i="6"/>
  <c r="K95" i="6"/>
  <c r="K100" i="6"/>
  <c r="K99" i="6"/>
  <c r="L65" i="6"/>
  <c r="K65" i="6"/>
  <c r="M63" i="6" l="1"/>
  <c r="M66" i="6"/>
  <c r="M64" i="6"/>
  <c r="M27" i="6"/>
  <c r="M65" i="6"/>
  <c r="M28" i="6"/>
  <c r="M26" i="6"/>
  <c r="L11" i="6"/>
  <c r="K11" i="6"/>
  <c r="K101" i="6"/>
  <c r="K102" i="6"/>
  <c r="K104" i="6"/>
  <c r="M104" i="6" s="1"/>
  <c r="K103" i="6"/>
  <c r="M103" i="6" s="1"/>
  <c r="L58" i="6"/>
  <c r="K58" i="6"/>
  <c r="M58" i="6" s="1"/>
  <c r="L61" i="6"/>
  <c r="K61" i="6"/>
  <c r="L62" i="6"/>
  <c r="K62" i="6"/>
  <c r="M11" i="6" l="1"/>
  <c r="M61" i="6"/>
  <c r="M62" i="6"/>
  <c r="K347" i="6"/>
  <c r="L347" i="6" s="1"/>
  <c r="P20" i="6" l="1"/>
  <c r="L60" i="6" l="1"/>
  <c r="K60" i="6"/>
  <c r="L59" i="6"/>
  <c r="K59" i="6"/>
  <c r="K25" i="6"/>
  <c r="M25" i="6" s="1"/>
  <c r="L57" i="6"/>
  <c r="K57" i="6"/>
  <c r="L121" i="6"/>
  <c r="K121" i="6"/>
  <c r="K24" i="6"/>
  <c r="M24" i="6" s="1"/>
  <c r="M57" i="6" l="1"/>
  <c r="M121" i="6"/>
  <c r="M60" i="6"/>
  <c r="M59" i="6"/>
  <c r="K98" i="6"/>
  <c r="M84" i="6"/>
  <c r="K85" i="6"/>
  <c r="K84" i="6"/>
  <c r="M90" i="6"/>
  <c r="K91" i="6"/>
  <c r="K90" i="6"/>
  <c r="L13" i="6"/>
  <c r="K13" i="6"/>
  <c r="L19" i="6"/>
  <c r="K19" i="6"/>
  <c r="L15" i="6"/>
  <c r="K15" i="6"/>
  <c r="L22" i="6"/>
  <c r="K22" i="6"/>
  <c r="M92" i="6"/>
  <c r="K93" i="6"/>
  <c r="K92" i="6"/>
  <c r="M22" i="6" l="1"/>
  <c r="M15" i="6"/>
  <c r="M19" i="6"/>
  <c r="M13" i="6"/>
  <c r="K89" i="6"/>
  <c r="K88" i="6"/>
  <c r="K87" i="6"/>
  <c r="K86" i="6"/>
  <c r="L56" i="6"/>
  <c r="K56" i="6"/>
  <c r="L54" i="6"/>
  <c r="K54" i="6"/>
  <c r="L55" i="6"/>
  <c r="K55" i="6"/>
  <c r="K96" i="6"/>
  <c r="M96" i="6" s="1"/>
  <c r="M55" i="6" l="1"/>
  <c r="M54" i="6"/>
  <c r="M56" i="6"/>
  <c r="L14" i="6" l="1"/>
  <c r="K14" i="6"/>
  <c r="L17" i="6"/>
  <c r="K17" i="6"/>
  <c r="L18" i="6"/>
  <c r="K18" i="6"/>
  <c r="M17" i="6" l="1"/>
  <c r="M18" i="6"/>
  <c r="M14" i="6"/>
  <c r="K324" i="6" l="1"/>
  <c r="L324" i="6" s="1"/>
  <c r="P122" i="6"/>
  <c r="K345" i="6" l="1"/>
  <c r="L345" i="6" s="1"/>
  <c r="P12" i="6" l="1"/>
  <c r="K346" i="6" l="1"/>
  <c r="L346" i="6" s="1"/>
  <c r="K312" i="6" l="1"/>
  <c r="L312" i="6" s="1"/>
  <c r="K331" i="6" l="1"/>
  <c r="L331" i="6" s="1"/>
  <c r="K337" i="6" l="1"/>
  <c r="L337" i="6" s="1"/>
  <c r="K343" i="6" l="1"/>
  <c r="L343" i="6" s="1"/>
  <c r="P120" i="6" l="1"/>
  <c r="K322" i="6" l="1"/>
  <c r="L322" i="6" s="1"/>
  <c r="K332" i="6" l="1"/>
  <c r="L332" i="6" s="1"/>
  <c r="K338" i="6" l="1"/>
  <c r="L338" i="6" s="1"/>
  <c r="K306" i="6" l="1"/>
  <c r="L306" i="6" s="1"/>
  <c r="K307" i="6" l="1"/>
  <c r="L307" i="6" s="1"/>
  <c r="K333" i="6" l="1"/>
  <c r="L333" i="6" s="1"/>
  <c r="K325" i="6" l="1"/>
  <c r="L325" i="6" s="1"/>
  <c r="K329" i="6" l="1"/>
  <c r="L329" i="6" s="1"/>
  <c r="K334" i="6" l="1"/>
  <c r="L334" i="6" s="1"/>
  <c r="K326" i="6" l="1"/>
  <c r="L326" i="6" s="1"/>
  <c r="K320" i="6"/>
  <c r="L320" i="6" s="1"/>
  <c r="K328" i="6" l="1"/>
  <c r="L328" i="6" s="1"/>
  <c r="K316" i="6" l="1"/>
  <c r="L316" i="6" s="1"/>
  <c r="K317" i="6" l="1"/>
  <c r="L317" i="6" s="1"/>
  <c r="K310" i="6"/>
  <c r="L310" i="6" s="1"/>
  <c r="K327" i="6" l="1"/>
  <c r="L327" i="6" s="1"/>
  <c r="K321" i="6"/>
  <c r="L321" i="6" s="1"/>
  <c r="K323" i="6" l="1"/>
  <c r="L323" i="6" s="1"/>
  <c r="L6" i="2" l="1"/>
  <c r="K6" i="3"/>
  <c r="D7" i="5" l="1"/>
  <c r="M7" i="6"/>
  <c r="K318" i="6" l="1"/>
  <c r="L318" i="6" s="1"/>
  <c r="K315" i="6" l="1"/>
  <c r="L315" i="6" s="1"/>
  <c r="K319" i="6" l="1"/>
  <c r="L319" i="6" s="1"/>
  <c r="K314" i="6"/>
  <c r="L314" i="6" s="1"/>
  <c r="K313" i="6"/>
  <c r="L313" i="6" s="1"/>
  <c r="K311" i="6"/>
  <c r="L311" i="6" s="1"/>
  <c r="H309" i="6"/>
  <c r="K309" i="6" s="1"/>
  <c r="L309" i="6" s="1"/>
  <c r="K308" i="6"/>
  <c r="L308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F277" i="6"/>
  <c r="K277" i="6" s="1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F271" i="6"/>
  <c r="K271" i="6" s="1"/>
  <c r="L271" i="6" s="1"/>
  <c r="F270" i="6"/>
  <c r="K270" i="6" s="1"/>
  <c r="L270" i="6" s="1"/>
  <c r="K269" i="6"/>
  <c r="L269" i="6" s="1"/>
  <c r="F268" i="6"/>
  <c r="K268" i="6" s="1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2" i="6"/>
  <c r="L252" i="6" s="1"/>
  <c r="K250" i="6"/>
  <c r="L250" i="6" s="1"/>
  <c r="K249" i="6"/>
  <c r="L249" i="6" s="1"/>
  <c r="F248" i="6"/>
  <c r="K248" i="6" s="1"/>
  <c r="L248" i="6" s="1"/>
  <c r="K247" i="6"/>
  <c r="L247" i="6" s="1"/>
  <c r="K244" i="6"/>
  <c r="L244" i="6" s="1"/>
  <c r="K243" i="6"/>
  <c r="L243" i="6" s="1"/>
  <c r="K242" i="6"/>
  <c r="L242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2" i="6"/>
  <c r="L222" i="6" s="1"/>
  <c r="K220" i="6"/>
  <c r="L220" i="6" s="1"/>
  <c r="K218" i="6"/>
  <c r="L218" i="6" s="1"/>
  <c r="K216" i="6"/>
  <c r="L216" i="6" s="1"/>
  <c r="K215" i="6"/>
  <c r="L215" i="6" s="1"/>
  <c r="K214" i="6"/>
  <c r="L214" i="6" s="1"/>
  <c r="K212" i="6"/>
  <c r="L212" i="6" s="1"/>
  <c r="K211" i="6"/>
  <c r="L211" i="6" s="1"/>
  <c r="K210" i="6"/>
  <c r="L210" i="6" s="1"/>
  <c r="K209" i="6"/>
  <c r="K208" i="6"/>
  <c r="L208" i="6" s="1"/>
  <c r="K207" i="6"/>
  <c r="L207" i="6" s="1"/>
  <c r="K205" i="6"/>
  <c r="L205" i="6" s="1"/>
  <c r="K204" i="6"/>
  <c r="L204" i="6" s="1"/>
  <c r="K203" i="6"/>
  <c r="L203" i="6" s="1"/>
  <c r="K202" i="6"/>
  <c r="L202" i="6" s="1"/>
  <c r="K201" i="6"/>
  <c r="L201" i="6" s="1"/>
  <c r="F200" i="6"/>
  <c r="K200" i="6" s="1"/>
  <c r="L200" i="6" s="1"/>
  <c r="H199" i="6"/>
  <c r="K199" i="6" s="1"/>
  <c r="L199" i="6" s="1"/>
  <c r="K196" i="6"/>
  <c r="L196" i="6" s="1"/>
  <c r="K195" i="6"/>
  <c r="L195" i="6" s="1"/>
  <c r="K194" i="6"/>
  <c r="L194" i="6" s="1"/>
  <c r="K193" i="6"/>
  <c r="L193" i="6" s="1"/>
  <c r="K192" i="6"/>
  <c r="L192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H165" i="6"/>
  <c r="K165" i="6" s="1"/>
  <c r="L165" i="6" s="1"/>
  <c r="F164" i="6"/>
  <c r="K164" i="6" s="1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6" i="4"/>
</calcChain>
</file>

<file path=xl/sharedStrings.xml><?xml version="1.0" encoding="utf-8"?>
<sst xmlns="http://schemas.openxmlformats.org/spreadsheetml/2006/main" count="4394" uniqueCount="1401">
  <si>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</si>
  <si>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</si>
  <si>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</si>
  <si>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</si>
  <si>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</si>
  <si>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</si>
  <si>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</si>
  <si>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</si>
  <si>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</si>
  <si>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</si>
  <si>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</si>
  <si>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</si>
  <si>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</si>
  <si>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</si>
  <si>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</si>
  <si>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</si>
  <si>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</si>
  <si>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</si>
  <si>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</si>
  <si>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</si>
  <si>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</si>
  <si>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</si>
  <si>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</si>
  <si>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</si>
  <si>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</si>
  <si>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</si>
  <si>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</si>
  <si>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</si>
  <si>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</si>
  <si>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</si>
  <si>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</si>
  <si>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</si>
  <si>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</si>
  <si>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</si>
  <si>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</si>
  <si>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</si>
  <si>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</si>
  <si>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</si>
  <si>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</si>
  <si>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</si>
  <si>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</si>
  <si>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</si>
  <si>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</si>
  <si>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</si>
  <si>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</si>
  <si>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</si>
  <si>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</si>
  <si>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</si>
  <si>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</si>
  <si>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</si>
  <si>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</si>
  <si>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</si>
  <si>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</si>
  <si>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</si>
  <si>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</si>
  <si>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</si>
  <si>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</si>
  <si>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</si>
  <si>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</si>
  <si>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</si>
  <si>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</si>
  <si>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</si>
  <si>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</si>
  <si>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</si>
  <si>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</si>
  <si>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</si>
  <si>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</si>
  <si>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</si>
  <si>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</si>
  <si>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</si>
  <si>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</si>
  <si>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</si>
  <si>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</si>
  <si>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</si>
  <si>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</si>
  <si>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</si>
  <si>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</si>
  <si>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</si>
  <si>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</si>
  <si>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</si>
  <si>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</si>
  <si>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</si>
  <si>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</si>
  <si>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</si>
  <si>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</si>
  <si>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</si>
  <si>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</si>
  <si>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</si>
  <si>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</si>
  <si>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</si>
  <si>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</si>
  <si>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</si>
  <si>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</si>
  <si>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</si>
  <si>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</si>
  <si>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</si>
  <si>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</si>
  <si>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</si>
  <si>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</si>
  <si>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</si>
  <si>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</si>
  <si>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</si>
  <si>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</si>
  <si>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</si>
  <si>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</si>
  <si>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</si>
  <si>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</si>
  <si>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</si>
  <si>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</si>
  <si>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</si>
  <si>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</si>
  <si>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</si>
  <si>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</si>
  <si>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</si>
  <si>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</si>
  <si>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</si>
  <si>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</si>
  <si>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</si>
  <si>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</si>
  <si>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</si>
  <si>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</si>
  <si>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</si>
  <si>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</si>
  <si>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</si>
  <si>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</si>
  <si>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</si>
  <si>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</si>
  <si>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</si>
  <si>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</si>
  <si>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</si>
  <si>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</si>
  <si>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</si>
  <si>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</si>
  <si>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</si>
  <si>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</si>
  <si>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</si>
  <si>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</si>
  <si>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</si>
  <si>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</si>
  <si>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</si>
  <si>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</si>
  <si>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</si>
  <si>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</si>
  <si>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</si>
  <si>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</si>
  <si>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</si>
  <si>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</si>
  <si>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</si>
  <si>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</si>
  <si>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</si>
  <si>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</si>
  <si>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</si>
  <si>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</si>
  <si>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</si>
  <si>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</si>
  <si>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</si>
  <si>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</si>
  <si>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</si>
  <si>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</si>
  <si>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</si>
  <si>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</si>
  <si>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</si>
  <si>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</si>
  <si>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</si>
  <si>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</si>
  <si>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</si>
  <si>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</si>
  <si>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</si>
  <si>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</si>
  <si>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</si>
  <si>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</si>
  <si>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</si>
  <si>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</si>
  <si>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</si>
  <si>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</si>
  <si>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</si>
  <si>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</si>
  <si>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</si>
  <si>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</si>
  <si>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</si>
  <si>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</si>
  <si>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</si>
  <si>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</si>
  <si>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</si>
  <si>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</si>
  <si>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</si>
  <si>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</si>
  <si>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</si>
  <si>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</si>
  <si>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</si>
  <si>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</si>
  <si>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</si>
  <si>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</si>
  <si>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</si>
  <si>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</si>
  <si>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</si>
  <si>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</si>
  <si>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</si>
  <si>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</si>
  <si>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</si>
  <si>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</si>
  <si>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</si>
  <si>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</si>
  <si>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</si>
  <si>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</si>
  <si>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</si>
  <si>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</si>
  <si>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</si>
  <si>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</si>
  <si>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</si>
  <si>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</si>
  <si>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</si>
  <si>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</si>
  <si>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</si>
  <si>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</si>
  <si>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</si>
  <si>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</si>
  <si>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</si>
  <si>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</si>
  <si>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</si>
  <si>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</si>
  <si>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</si>
  <si>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</si>
  <si>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</si>
  <si>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</si>
  <si>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</si>
  <si>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</si>
  <si>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</si>
  <si>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</si>
  <si>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</si>
  <si>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</si>
  <si>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</si>
  <si>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</si>
  <si>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</si>
  <si>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</si>
  <si>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</si>
  <si>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</si>
  <si>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</si>
  <si>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</si>
  <si>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</si>
  <si>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</si>
  <si>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</si>
  <si>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</si>
  <si>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</si>
  <si>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</si>
  <si>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</si>
  <si>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</si>
  <si>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</si>
  <si>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</si>
  <si>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</si>
  <si>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</si>
  <si>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</si>
  <si>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</si>
  <si>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</si>
  <si>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</si>
  <si>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</si>
  <si>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</si>
  <si>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</si>
  <si>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</si>
  <si>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</si>
  <si>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</si>
  <si>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</si>
  <si>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</si>
  <si>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</si>
  <si>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</si>
  <si>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</si>
  <si>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</si>
  <si>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</si>
  <si>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</si>
  <si>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</si>
  <si>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</si>
  <si>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</si>
  <si>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</si>
  <si>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</si>
  <si>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</si>
  <si>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</si>
  <si>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</si>
  <si>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</si>
  <si>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</si>
  <si>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</si>
  <si>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</si>
  <si>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</si>
  <si>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</si>
  <si>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</si>
  <si>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</si>
  <si>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</si>
  <si>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</si>
  <si>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</si>
  <si>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</si>
  <si>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</si>
  <si>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</si>
  <si>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</si>
  <si>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</si>
  <si>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</si>
  <si>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</si>
  <si>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</si>
  <si>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</si>
  <si>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</si>
  <si>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</si>
  <si>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</si>
  <si>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</si>
  <si>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</si>
  <si>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</si>
  <si>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</si>
  <si>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</si>
  <si>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</si>
  <si>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</si>
  <si>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</si>
  <si>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</si>
  <si>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</si>
  <si>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</si>
  <si>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</si>
  <si>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</si>
  <si>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</si>
  <si>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</si>
  <si>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</si>
  <si>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</si>
  <si>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</si>
  <si>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</si>
  <si>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</si>
  <si>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</si>
  <si>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</si>
  <si>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</si>
  <si>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</si>
  <si>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</si>
  <si>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</si>
  <si>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</si>
  <si>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</si>
  <si>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</si>
  <si>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</si>
  <si>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</si>
  <si>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</si>
  <si>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</si>
  <si>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</si>
  <si>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</si>
  <si>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</si>
  <si>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</si>
  <si>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</si>
  <si>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</si>
  <si>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</si>
  <si>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</si>
  <si>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</si>
  <si>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</si>
  <si>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</si>
  <si>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</si>
  <si>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</si>
  <si>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</si>
  <si>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</si>
  <si>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</si>
  <si>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</si>
  <si>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</si>
  <si>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</si>
  <si>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</si>
  <si>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</si>
  <si>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</si>
  <si>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</si>
  <si>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</si>
  <si>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</si>
  <si>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</si>
  <si>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</si>
  <si>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</si>
  <si>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</si>
  <si>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</si>
  <si>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</si>
  <si>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</si>
  <si>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</si>
  <si>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</si>
  <si>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</si>
  <si>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</si>
  <si>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</si>
  <si>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</si>
  <si>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</si>
  <si>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</si>
  <si>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</si>
  <si>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</si>
  <si>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</si>
  <si>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</si>
  <si>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</si>
  <si>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</si>
  <si>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</si>
  <si>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</si>
  <si>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</si>
  <si>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</si>
  <si>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</si>
  <si>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</si>
  <si>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</si>
  <si>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</si>
  <si>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</si>
  <si>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</si>
  <si>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</si>
  <si>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</si>
  <si>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</si>
  <si>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</si>
  <si>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</si>
  <si>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</si>
  <si>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</si>
  <si>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</si>
  <si>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</si>
  <si>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</si>
  <si>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</si>
  <si>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</si>
  <si>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</si>
  <si>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</si>
  <si>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</si>
  <si>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</si>
  <si>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</si>
  <si>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</si>
  <si>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</si>
  <si>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</si>
  <si>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</si>
  <si>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</si>
  <si>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</si>
  <si>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</si>
  <si>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</si>
  <si>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</si>
  <si>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</si>
  <si>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</si>
  <si>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</si>
  <si>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</si>
  <si>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</si>
  <si>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</si>
  <si>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</si>
  <si>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</si>
  <si>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</si>
  <si>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</si>
  <si>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</si>
  <si>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</si>
  <si>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</si>
  <si>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</si>
  <si>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</si>
  <si>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</si>
  <si>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</si>
  <si>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</si>
  <si>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</si>
  <si>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</si>
  <si>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</si>
  <si>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</si>
  <si>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</si>
  <si>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</si>
  <si>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</si>
  <si>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</si>
  <si>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</si>
  <si>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</si>
  <si>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</si>
  <si>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</si>
  <si>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</si>
  <si>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</si>
  <si>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</si>
  <si>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</si>
  <si>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</si>
  <si>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</si>
  <si>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</si>
  <si>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</si>
  <si>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</si>
  <si>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</si>
  <si>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</si>
  <si>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</si>
  <si>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</si>
  <si>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</si>
  <si>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</si>
  <si>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</si>
  <si>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</si>
  <si>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</si>
  <si>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</si>
  <si>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</si>
  <si>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</si>
  <si>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</si>
  <si>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</si>
  <si>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</si>
  <si>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</si>
  <si>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</si>
  <si>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</si>
  <si>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</si>
  <si>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</si>
  <si>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</si>
  <si>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</si>
  <si>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</si>
  <si>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</si>
  <si>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</si>
  <si>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</si>
  <si>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</si>
  <si>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</si>
  <si>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</si>
  <si>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</si>
  <si>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</si>
  <si>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</si>
  <si>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</si>
  <si>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</si>
  <si>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</si>
  <si>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</si>
  <si>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</si>
  <si>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</si>
  <si>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</si>
  <si>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</si>
  <si>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</si>
  <si>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</si>
  <si>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</si>
  <si>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</si>
  <si>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</si>
  <si>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</si>
  <si>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</si>
  <si>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</si>
  <si>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</si>
  <si>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</si>
  <si>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</si>
  <si>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</si>
  <si>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</si>
  <si>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</si>
  <si>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</si>
  <si>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</si>
  <si>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</si>
  <si>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</si>
  <si>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</si>
  <si>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</si>
  <si>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</si>
  <si>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</si>
  <si>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</si>
  <si>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</si>
  <si>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</si>
  <si>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</si>
  <si>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</si>
  <si>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</si>
  <si>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</si>
  <si>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</si>
  <si>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</si>
  <si>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</si>
  <si>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</si>
  <si>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</si>
  <si>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</si>
  <si>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</si>
  <si>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</si>
  <si>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</si>
  <si>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</si>
  <si>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</si>
  <si>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</si>
  <si>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</si>
  <si>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</si>
  <si>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</si>
  <si>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</si>
  <si>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</si>
  <si>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</si>
  <si>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</si>
  <si>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</si>
  <si>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</si>
  <si>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</si>
  <si>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</si>
  <si>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</si>
  <si>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</si>
  <si>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</si>
  <si>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</si>
  <si>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</si>
  <si>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</si>
  <si>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</si>
  <si>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</si>
  <si>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</si>
  <si>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</si>
  <si>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</si>
  <si>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</si>
  <si>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</si>
  <si>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</si>
  <si>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</si>
  <si>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</si>
  <si>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</si>
  <si>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</si>
  <si>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</si>
  <si>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</si>
  <si>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</si>
  <si>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</si>
  <si>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</si>
  <si>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</si>
  <si>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</si>
  <si>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</si>
  <si>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</si>
  <si>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</si>
  <si>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</si>
  <si>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</si>
  <si>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</si>
  <si>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</si>
  <si>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</si>
  <si>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</si>
  <si>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</si>
  <si>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</si>
  <si>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</si>
  <si>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</si>
  <si>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</si>
  <si>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</si>
  <si>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</si>
  <si>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</si>
  <si>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</si>
  <si>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</si>
  <si>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</si>
  <si>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</si>
  <si>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</si>
  <si>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</si>
  <si>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</si>
  <si>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</si>
  <si>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</si>
  <si>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</si>
  <si>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</si>
  <si>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</si>
  <si>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</si>
  <si>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</si>
  <si>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</si>
  <si>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</si>
  <si>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</si>
  <si>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</si>
  <si>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</si>
  <si>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</si>
  <si>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</si>
  <si>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</si>
  <si>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</si>
  <si>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</si>
  <si>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</si>
  <si>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</si>
  <si>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</si>
  <si>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</si>
  <si>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</si>
  <si>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</si>
  <si>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</si>
  <si>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</si>
  <si>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</si>
  <si>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</si>
  <si>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</si>
  <si>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</si>
  <si>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</si>
  <si>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</si>
  <si>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</si>
  <si>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</si>
  <si>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</si>
  <si>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</si>
  <si>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</si>
  <si>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</si>
  <si>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</si>
  <si>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</si>
  <si>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</si>
  <si>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</si>
  <si>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</si>
  <si>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</si>
  <si>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</si>
  <si>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</si>
  <si>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</si>
  <si>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</si>
  <si>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</si>
  <si>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</si>
  <si>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</si>
  <si>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</si>
  <si>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</si>
  <si>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</si>
  <si>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</si>
  <si>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</si>
  <si>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</si>
  <si>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</si>
  <si>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</si>
  <si>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</si>
  <si>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</si>
  <si>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</si>
  <si>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</si>
  <si>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</si>
  <si>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</si>
  <si>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</si>
  <si>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</si>
  <si>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</si>
  <si>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</si>
  <si>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</si>
  <si>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</si>
  <si>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</si>
  <si>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</si>
  <si>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</si>
  <si>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</si>
  <si>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</si>
  <si>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</si>
  <si>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</si>
  <si>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</si>
  <si>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</si>
  <si>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</si>
  <si>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</si>
  <si>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</si>
  <si>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</si>
  <si>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</si>
  <si>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</si>
  <si>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</si>
  <si>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</si>
  <si>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</si>
  <si>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</si>
  <si>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</si>
  <si>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</si>
  <si>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</si>
  <si>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</si>
  <si>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</si>
  <si>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</si>
  <si>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</si>
  <si>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</si>
  <si>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</si>
  <si>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</si>
  <si>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</si>
  <si>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</si>
  <si>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</si>
  <si>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</si>
  <si>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</si>
  <si>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</si>
  <si>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</si>
  <si>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</si>
  <si>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</si>
  <si>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</si>
  <si>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</si>
  <si>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</si>
  <si>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</si>
  <si>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</si>
  <si>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</si>
  <si>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</si>
  <si>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</si>
  <si>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</si>
  <si>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</si>
  <si>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</si>
  <si>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</si>
  <si>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</si>
  <si>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</si>
  <si>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</si>
  <si>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</si>
  <si>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</si>
  <si>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</si>
  <si>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</si>
  <si>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</si>
  <si>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</si>
  <si>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</si>
  <si>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</si>
  <si>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</si>
  <si>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</si>
  <si>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</si>
  <si>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</si>
  <si>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</si>
  <si>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</si>
  <si>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</si>
  <si>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</si>
  <si>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</si>
  <si>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</si>
  <si>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</si>
  <si>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</si>
  <si>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</si>
  <si>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</si>
  <si>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</si>
  <si>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</si>
  <si>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</si>
  <si>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</si>
  <si>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</si>
  <si>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</si>
  <si>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</si>
  <si>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</si>
  <si>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</si>
  <si>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</si>
  <si>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</si>
  <si>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</si>
  <si>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</si>
  <si>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</si>
  <si>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</si>
  <si>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</si>
  <si>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</si>
  <si>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</si>
  <si>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</si>
  <si>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</si>
  <si>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</si>
  <si>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</si>
  <si>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</si>
  <si>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</si>
  <si>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</si>
  <si>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</si>
  <si>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</si>
  <si>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</si>
  <si>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</si>
  <si>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</si>
  <si>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</si>
  <si>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</si>
  <si>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</si>
  <si>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</si>
  <si>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</si>
  <si>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</si>
  <si>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</si>
  <si>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</si>
  <si>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</si>
  <si>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</si>
  <si>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</si>
  <si>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</si>
  <si>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</si>
  <si>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</si>
  <si>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</si>
  <si>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</si>
  <si>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</si>
  <si>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</si>
  <si>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</si>
  <si>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</si>
  <si>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</si>
  <si>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</si>
  <si>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</si>
  <si>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</si>
  <si>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</si>
  <si>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</si>
  <si>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</si>
  <si>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</si>
  <si>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</si>
  <si>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</si>
  <si>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</si>
  <si>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</si>
  <si>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</si>
  <si>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</si>
  <si>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</si>
  <si>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</si>
  <si>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</si>
  <si>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</si>
  <si>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</si>
  <si>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</si>
  <si>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</si>
  <si>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</si>
  <si>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</si>
  <si>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</si>
  <si>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</si>
  <si>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</si>
  <si>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</si>
  <si>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</si>
  <si>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</si>
  <si>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</si>
  <si>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</si>
  <si>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</si>
  <si>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</si>
  <si>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</si>
  <si>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</si>
  <si>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</si>
  <si>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</si>
  <si>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</si>
  <si>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</si>
  <si>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</si>
  <si>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</si>
  <si>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</si>
  <si>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</si>
  <si>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</si>
  <si>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</si>
  <si>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</si>
  <si>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</si>
  <si>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</si>
  <si>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</si>
  <si>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</si>
  <si>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</si>
  <si>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2150-2350</t>
  </si>
  <si>
    <t>Chemicals</t>
  </si>
  <si>
    <t>NILKAMAL</t>
  </si>
  <si>
    <t>Profiit of Rs.15/-</t>
  </si>
  <si>
    <t>1320-1330</t>
  </si>
  <si>
    <t>LTF</t>
  </si>
  <si>
    <t>NSE</t>
  </si>
  <si>
    <t>468-495</t>
  </si>
  <si>
    <t>480-490</t>
  </si>
  <si>
    <t>Accu &lt;&gt;</t>
  </si>
  <si>
    <t>4072-4172</t>
  </si>
  <si>
    <t>1417-1492</t>
  </si>
  <si>
    <t>H</t>
  </si>
  <si>
    <t>K</t>
  </si>
  <si>
    <t>N</t>
  </si>
  <si>
    <t>V</t>
  </si>
  <si>
    <t>J</t>
  </si>
  <si>
    <t>R</t>
  </si>
  <si>
    <t>D</t>
  </si>
  <si>
    <t>2500-2600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</si>
  <si>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</si>
  <si>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</si>
  <si>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</si>
  <si>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</si>
  <si>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</si>
  <si>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</si>
  <si>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</si>
  <si>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</si>
  <si>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</si>
  <si>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</si>
  <si>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</si>
  <si>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</si>
  <si>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</si>
  <si>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</si>
  <si>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</si>
  <si>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</si>
  <si>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</si>
  <si>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</si>
  <si>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</si>
  <si>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</si>
  <si>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</si>
  <si>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</si>
  <si>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</si>
  <si>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</si>
  <si>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</si>
  <si>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</si>
  <si>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</si>
  <si>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</si>
  <si>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</si>
  <si>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</si>
  <si>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</si>
  <si>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GRAVITON RESEARCH CAPITAL LLP</t>
  </si>
  <si>
    <t>680-720</t>
  </si>
  <si>
    <t>2750-2850</t>
  </si>
  <si>
    <t>450-500</t>
  </si>
  <si>
    <t>MARUTI JUNE FUT</t>
  </si>
  <si>
    <t>47.64-51.64</t>
  </si>
  <si>
    <t>1115-1200</t>
  </si>
  <si>
    <t>3000-3150</t>
  </si>
  <si>
    <t>215-230</t>
  </si>
  <si>
    <t>NIFTY 22500 PE 06 JUNE</t>
  </si>
  <si>
    <t>NIFTY 22000 PE 06 JUNE</t>
  </si>
  <si>
    <t>FINNIFTY 21600 PE 04 JUNE</t>
  </si>
  <si>
    <t>FINNIFTY 21300 PE 04 JUNE</t>
  </si>
  <si>
    <t>FINNIFTY 21600 CE 04 JUNE</t>
  </si>
  <si>
    <t>FINNIFTY 21900 CE 04 JUNE</t>
  </si>
  <si>
    <t>TATACONSUM 1080 CE JUNE</t>
  </si>
  <si>
    <t>TATACONSUM 1120 CE JUNE</t>
  </si>
  <si>
    <t>MIDCPNIFTY 11300 PE 03 JUNE</t>
  </si>
  <si>
    <t>MIDCPNIFTY 11150 PE 03 JUNE</t>
  </si>
  <si>
    <t>MANSI SHARE AND STOCK ADVISORS PVT LTD</t>
  </si>
  <si>
    <t>Profit of Rs.17.5/-</t>
  </si>
  <si>
    <t>Profit of Rs.95/-</t>
  </si>
  <si>
    <t>Profit of Rs.34.5/-</t>
  </si>
  <si>
    <t>615-645</t>
  </si>
  <si>
    <t>12800-13000</t>
  </si>
  <si>
    <t>GRASIM JUNE FUT</t>
  </si>
  <si>
    <t>2410-2435</t>
  </si>
  <si>
    <t>LT JUNE FUT</t>
  </si>
  <si>
    <t>3950-4020</t>
  </si>
  <si>
    <t>RELIANCE 3020 CE JUNE</t>
  </si>
  <si>
    <t>RELIANCE 3100 CE JUNE</t>
  </si>
  <si>
    <t>NIFTY 24200 CE 27 JUNE</t>
  </si>
  <si>
    <t>40-1</t>
  </si>
  <si>
    <t>Retail Research Technical Calls &amp; Fundamental Performance Report for the month of June-2024</t>
  </si>
  <si>
    <t>Profit of Rs.110/-</t>
  </si>
  <si>
    <t>2815-2915</t>
  </si>
  <si>
    <t>3100-3200</t>
  </si>
  <si>
    <t>Loss of Rs.26.5/-</t>
  </si>
  <si>
    <t>Loss of Rs.250/-</t>
  </si>
  <si>
    <t>Loss of Rs.7.5/-</t>
  </si>
  <si>
    <t>Loss of Rs.45/-</t>
  </si>
  <si>
    <t>312.5-352</t>
  </si>
  <si>
    <t>1680-1800</t>
  </si>
  <si>
    <t>Loss of Rs.200/-</t>
  </si>
  <si>
    <t>Loss of Rs.31/-</t>
  </si>
  <si>
    <t>510-540</t>
  </si>
  <si>
    <t>Loss of Rs.124.5/-</t>
  </si>
  <si>
    <t>Profit of Rs.2.25/-</t>
  </si>
  <si>
    <t>Profit of Rs.65/-</t>
  </si>
  <si>
    <t>FINNIFTY 22000 CE 04 JUNE</t>
  </si>
  <si>
    <t xml:space="preserve">FINNIFTY 22500 CE 04 JUNE </t>
  </si>
  <si>
    <t>Loss of Rs.157.5/-</t>
  </si>
  <si>
    <t>Profit of Rs.117.5/-</t>
  </si>
  <si>
    <t>Loss of Rs.27.5/-</t>
  </si>
  <si>
    <t>424.5-434.5</t>
  </si>
  <si>
    <t>180-190</t>
  </si>
  <si>
    <t>265-290</t>
  </si>
  <si>
    <t>Profit of Rs.19/-</t>
  </si>
  <si>
    <t>Loss of Rs.110/-</t>
  </si>
  <si>
    <t>TITAN JUNE FUT</t>
  </si>
  <si>
    <t>3330-3390</t>
  </si>
  <si>
    <t>Profit of Rs.62.5/-</t>
  </si>
  <si>
    <t>1530-1630</t>
  </si>
  <si>
    <t>MARUTI 12600 CE JUNE</t>
  </si>
  <si>
    <t>MARUTI 13000 CE JUNE</t>
  </si>
  <si>
    <t>380-390</t>
  </si>
  <si>
    <t>Profit of Rs.77.5/-</t>
  </si>
  <si>
    <t>DRREDDY JUNE FUT</t>
  </si>
  <si>
    <t>5934-6018</t>
  </si>
  <si>
    <t>ASTRAL JUNE FUT</t>
  </si>
  <si>
    <t>2100-2130</t>
  </si>
  <si>
    <t>2700-2900</t>
  </si>
  <si>
    <t>720-780</t>
  </si>
  <si>
    <t>Profit of Rs.25.5/-</t>
  </si>
  <si>
    <t>HAVELLS JUNE FUT</t>
  </si>
  <si>
    <t>1814-1835</t>
  </si>
  <si>
    <t>Profit of Rs.22/-</t>
  </si>
  <si>
    <t>TCS JUNE FUT</t>
  </si>
  <si>
    <t>BRITANNIA JUNE FUT</t>
  </si>
  <si>
    <t>3825-3885</t>
  </si>
  <si>
    <t>5563-5615</t>
  </si>
  <si>
    <t>MULTIPLIER SHARE &amp; STOCK ADVISORS PRIVATE LIMITED</t>
  </si>
  <si>
    <t>Loss of Rs.60/-</t>
  </si>
  <si>
    <t>ABBOTINDIA JUNE FUT</t>
  </si>
  <si>
    <t>27725-28250</t>
  </si>
  <si>
    <t>Profit of Rs.80/-</t>
  </si>
  <si>
    <t>TORNTPHARM JUNE FUT</t>
  </si>
  <si>
    <t>2844-2885</t>
  </si>
  <si>
    <t>LTTS JUNE FUT</t>
  </si>
  <si>
    <t>4785-4890</t>
  </si>
  <si>
    <t>NIFTY 22800 CE 13-JUNE</t>
  </si>
  <si>
    <t>NIFTY 22850 CE 6-JUNE</t>
  </si>
  <si>
    <t>NIFTY 22700 CE 6-JUNE</t>
  </si>
  <si>
    <t>100-140</t>
  </si>
  <si>
    <t>Profit of Rs.35/-</t>
  </si>
  <si>
    <t>60-90</t>
  </si>
  <si>
    <t>Profit of Rs.24/-</t>
  </si>
  <si>
    <t>Profit of Rs.47.4/-</t>
  </si>
  <si>
    <t>290-310</t>
  </si>
  <si>
    <t>1600-1750</t>
  </si>
  <si>
    <t>Profit of Rs.76/-</t>
  </si>
  <si>
    <t>HRTI PRIVATE LIMITED</t>
  </si>
  <si>
    <t>Profit of Rs.87.5/-</t>
  </si>
  <si>
    <t>Profit of Rs.52.5/-</t>
  </si>
  <si>
    <t>Loss of Rs.30/-</t>
  </si>
  <si>
    <t>NIFTY 23000 PE 27-JUNE</t>
  </si>
  <si>
    <t>NIFTY 22500 PE 27-JUNE</t>
  </si>
  <si>
    <t>NIFTY 23200 PE 13-JUNE</t>
  </si>
  <si>
    <t>330-420</t>
  </si>
  <si>
    <t>Loss of Rs.50/-</t>
  </si>
  <si>
    <t>METROPOLIS JUNE FUT</t>
  </si>
  <si>
    <t>2008-1982</t>
  </si>
  <si>
    <t>Profit of Rs.20/-</t>
  </si>
  <si>
    <t>Profit of Rs.390/-</t>
  </si>
  <si>
    <t>2195-2225</t>
  </si>
  <si>
    <t>MPHASIS JUNE FUT</t>
  </si>
  <si>
    <t>2512-2550</t>
  </si>
  <si>
    <t>WIPRO JUNE FUT</t>
  </si>
  <si>
    <t>492-500</t>
  </si>
  <si>
    <t>2500-2700</t>
  </si>
  <si>
    <t>Profit of Rs.43/-</t>
  </si>
  <si>
    <t>915-955</t>
  </si>
  <si>
    <t>1020-1100</t>
  </si>
  <si>
    <t>Profit of Rs.14/-</t>
  </si>
  <si>
    <t>UNITDSPR</t>
  </si>
  <si>
    <t>AEGISLOG</t>
  </si>
  <si>
    <t>1080-1120</t>
  </si>
  <si>
    <t>1220-1280</t>
  </si>
  <si>
    <t>Profit of Rs.6.25/-</t>
  </si>
  <si>
    <t>Profit of Rs.42.5/-</t>
  </si>
  <si>
    <t>Profit of Rs.10/-</t>
  </si>
  <si>
    <t>Loss of Rs.6.5/-</t>
  </si>
  <si>
    <t>PIIND JUNE FUT</t>
  </si>
  <si>
    <t>3680-3730</t>
  </si>
  <si>
    <t>Loss of Rs.20/-</t>
  </si>
  <si>
    <t>BANKNIFTY 49000 PE 26-JUNE</t>
  </si>
  <si>
    <t>BANKNIFTY 48500 PE 12-JUNE</t>
  </si>
  <si>
    <t>SAWABUSI</t>
  </si>
  <si>
    <t>705-750</t>
  </si>
  <si>
    <t>214-230</t>
  </si>
  <si>
    <t>3670-3720</t>
  </si>
  <si>
    <t>Profit of Rs.37/-</t>
  </si>
  <si>
    <t>PIDILITIND JUNE FUT</t>
  </si>
  <si>
    <t>3235-3275</t>
  </si>
  <si>
    <t>COLPAL JUNE FUT</t>
  </si>
  <si>
    <t>2983-3025</t>
  </si>
  <si>
    <t>SETU SECURITIES PVT. LTD.</t>
  </si>
  <si>
    <t>QE SECURITIES LLP</t>
  </si>
  <si>
    <t>SAKUMA</t>
  </si>
  <si>
    <t>Sakuma Exports Limited</t>
  </si>
  <si>
    <t>OSIAHYPER</t>
  </si>
  <si>
    <t>Osia Hyper Retail Ltd</t>
  </si>
  <si>
    <t>SHUBHAM ASHOKBHAI PATEL</t>
  </si>
  <si>
    <t>Loss of Rs.47.5/-</t>
  </si>
  <si>
    <t>TOPGAIN FINANCE PRIVATE LIMITED</t>
  </si>
  <si>
    <t>HJS SECURITIES PRIVATE LIMITED</t>
  </si>
  <si>
    <t>Loss of Rs.32.5/-</t>
  </si>
  <si>
    <t>NIFTY 23400 PE 13-JUNE</t>
  </si>
  <si>
    <t>Profit of Rs.102.5/-</t>
  </si>
  <si>
    <t>1355-1395</t>
  </si>
  <si>
    <t>350-450</t>
  </si>
  <si>
    <t>Loss of Rs.18/-</t>
  </si>
  <si>
    <t>Profit of Rs.37.5/-</t>
  </si>
  <si>
    <t>Profit of Rs.22.5/-</t>
  </si>
  <si>
    <t>MMLF</t>
  </si>
  <si>
    <t>DHTL</t>
  </si>
  <si>
    <t>Docmode Health Tech Ltd</t>
  </si>
  <si>
    <t>NK SECURITIES RESEARCH PRIVATE LIMITED</t>
  </si>
  <si>
    <t>SAHASTRAA ADVISORS PRIVATE LIMITED</t>
  </si>
  <si>
    <t>PARAS</t>
  </si>
  <si>
    <t>Paras Def and Spce Tech L</t>
  </si>
  <si>
    <t>BANKNIFTY 49500 PE 26-JUNE</t>
  </si>
  <si>
    <t>450-600</t>
  </si>
  <si>
    <t>458-478</t>
  </si>
  <si>
    <t>520-570</t>
  </si>
  <si>
    <t>BANKNIFTY 49600 PE 26-JUNE</t>
  </si>
  <si>
    <t>430-550</t>
  </si>
  <si>
    <t>NIFTY 23400 PE 20-JUNE</t>
  </si>
  <si>
    <t>150-180</t>
  </si>
  <si>
    <t>Loss of Rs.15.5/-</t>
  </si>
  <si>
    <t>DGL</t>
  </si>
  <si>
    <t>RAJESH PIROGIWAL</t>
  </si>
  <si>
    <t>YOGESH JOTIRAM KALE</t>
  </si>
  <si>
    <t>FRANKLININD</t>
  </si>
  <si>
    <t>SAJM GLOBAL IMPEX PRIVATE LIMITED</t>
  </si>
  <si>
    <t>SCAGRO</t>
  </si>
  <si>
    <t>MANSI SHARE &amp; STOCK ADVISORS PRIVATE LIMITED</t>
  </si>
  <si>
    <t>GSMFOILS</t>
  </si>
  <si>
    <t>GSM Foils Limited</t>
  </si>
  <si>
    <t>AAKRAYA RESEARCH LLP</t>
  </si>
  <si>
    <t>TRU</t>
  </si>
  <si>
    <t>TruCap Finance Limited</t>
  </si>
  <si>
    <t>IND SWIFT LABORATORIES LIMITED</t>
  </si>
  <si>
    <t>5980-5990</t>
  </si>
  <si>
    <t>6080-6163</t>
  </si>
  <si>
    <t>12850-13060</t>
  </si>
  <si>
    <t>2292-2320</t>
  </si>
  <si>
    <t>1195-1240</t>
  </si>
  <si>
    <t>1340-1430</t>
  </si>
  <si>
    <t>Profit of Rs.38/-</t>
  </si>
  <si>
    <t>Loss of Rs.120/-</t>
  </si>
  <si>
    <t>KAUSHAL HITESHBHAI PARIKH</t>
  </si>
  <si>
    <t>BGIL</t>
  </si>
  <si>
    <t>INDICAP</t>
  </si>
  <si>
    <t>NCLRESE</t>
  </si>
  <si>
    <t>VIBRANT SECURITIES PRIVATE LIMITED</t>
  </si>
  <si>
    <t>RAJNISH</t>
  </si>
  <si>
    <t>DAMINI COMMOSALES LLP</t>
  </si>
  <si>
    <t>LIESHA CORPORATION PRIVATE LIMITED .</t>
  </si>
  <si>
    <t>SYBLY</t>
  </si>
  <si>
    <t>AJOONI</t>
  </si>
  <si>
    <t>Ajooni Biotech Limited</t>
  </si>
  <si>
    <t>RAHUL YASHVANTRAY SHAH</t>
  </si>
  <si>
    <t>YUGA STOCKS AND COMMODITIES PRIVATE LIMITED  .</t>
  </si>
  <si>
    <t>HI GROWTH CORPORATE SERVICES PVT LTD</t>
  </si>
  <si>
    <t>NDL</t>
  </si>
  <si>
    <t>Nandan Denim Limited</t>
  </si>
  <si>
    <t>NFL</t>
  </si>
  <si>
    <t>National Fertilizers Limi</t>
  </si>
  <si>
    <t>SOUTHWEST</t>
  </si>
  <si>
    <t>South West Pinnacle Ltd</t>
  </si>
  <si>
    <t>TERASOFT</t>
  </si>
  <si>
    <t>Tera Software Limited</t>
  </si>
  <si>
    <t>Profit of Rs.33.5/-</t>
  </si>
  <si>
    <t>117.5-120.5</t>
  </si>
  <si>
    <t>128-135</t>
  </si>
  <si>
    <t>Loss of Rs.129/-</t>
  </si>
  <si>
    <t>Loss of Rs.235/-</t>
  </si>
  <si>
    <t>1315-1355</t>
  </si>
  <si>
    <t>1440-1520</t>
  </si>
  <si>
    <t>BANKNIFTY JUNE FUT</t>
  </si>
  <si>
    <t>51600-52000</t>
  </si>
  <si>
    <t>AVANCE</t>
  </si>
  <si>
    <t>INTERTICK DEVELOPERS PRIVATE LIMITED</t>
  </si>
  <si>
    <t>SURYABHAN SINGH</t>
  </si>
  <si>
    <t>GOYALASS</t>
  </si>
  <si>
    <t>GUJTLRM</t>
  </si>
  <si>
    <t>IGCIL</t>
  </si>
  <si>
    <t>GAURANG MANUBHAI SHAH</t>
  </si>
  <si>
    <t>INDRAIND</t>
  </si>
  <si>
    <t>MNIL</t>
  </si>
  <si>
    <t>TRADETASTIC FINTECH LLP</t>
  </si>
  <si>
    <t>NBFOOT</t>
  </si>
  <si>
    <t>DEV GANPAT PAWAR</t>
  </si>
  <si>
    <t>ORIENTTR</t>
  </si>
  <si>
    <t>ANISA ALNASIR GILANI</t>
  </si>
  <si>
    <t>SEML</t>
  </si>
  <si>
    <t>DIPSINH RANJITSINH SOLANKI</t>
  </si>
  <si>
    <t>LEJAS HEMANTRAI DESAI</t>
  </si>
  <si>
    <t>SERVOTEACH</t>
  </si>
  <si>
    <t>STAL</t>
  </si>
  <si>
    <t>SUMICKSHA</t>
  </si>
  <si>
    <t>GREEN PEAKS ENTERPRISES LLP</t>
  </si>
  <si>
    <t>SPECIFIC COMMODITIES PRIVATE LIMITED</t>
  </si>
  <si>
    <t>SACHIN CHANDRAKANT MEHTA</t>
  </si>
  <si>
    <t>NEHAL NARENDRA SHAH</t>
  </si>
  <si>
    <t>HANSA CHANDRAKANT MEHTA</t>
  </si>
  <si>
    <t>NISHANT MITTAL</t>
  </si>
  <si>
    <t>PURVEE SACHIN MEHTA</t>
  </si>
  <si>
    <t>UNISTRMU</t>
  </si>
  <si>
    <t>VMS</t>
  </si>
  <si>
    <t>PALAK MUKESH JAIN</t>
  </si>
  <si>
    <t>WINDMACHIN</t>
  </si>
  <si>
    <t>BEPL</t>
  </si>
  <si>
    <t>Bhansali Eng. Polymers Lt</t>
  </si>
  <si>
    <t>Chambal Fertilizers Ltd.</t>
  </si>
  <si>
    <t>EXICOM</t>
  </si>
  <si>
    <t>Exicom Tele Systems Ltd</t>
  </si>
  <si>
    <t>FINOPB</t>
  </si>
  <si>
    <t>Fino Payments Bank Ltd</t>
  </si>
  <si>
    <t>SHARE INDIA SECURITIES LIMITED</t>
  </si>
  <si>
    <t>K2INFRA</t>
  </si>
  <si>
    <t>K2 Infragen Limited</t>
  </si>
  <si>
    <t>KANANIIND</t>
  </si>
  <si>
    <t>Kanani Industries Ltd</t>
  </si>
  <si>
    <t>KHAICHEM</t>
  </si>
  <si>
    <t>Khaitan Chem &amp; Fert Ltd</t>
  </si>
  <si>
    <t>KSHITIJPOL</t>
  </si>
  <si>
    <t>Kshitij Polyline Limited</t>
  </si>
  <si>
    <t>YMD FINANCIAL CONSULTANCY PRIVATE LIMITED</t>
  </si>
  <si>
    <t>NGIL-RE2</t>
  </si>
  <si>
    <t>Nakoda Group of Ind Ltd</t>
  </si>
  <si>
    <t>Piramal Enterprises Ltd.</t>
  </si>
  <si>
    <t>ANUTHAM REALTY PRIVATE LIMITED</t>
  </si>
  <si>
    <t>Rashtriya Chem Fert Ltd.</t>
  </si>
  <si>
    <t>Windsor Machines Limited</t>
  </si>
  <si>
    <t>HARSHIL PREMJIBHAI KANANI</t>
  </si>
  <si>
    <t>THE SRIKRISHNA TRUST</t>
  </si>
  <si>
    <t>Profit of Rs.10.5/-</t>
  </si>
  <si>
    <t>462-474</t>
  </si>
  <si>
    <t>500-530</t>
  </si>
  <si>
    <t>3320-3420</t>
  </si>
  <si>
    <t>3670-3900</t>
  </si>
  <si>
    <t>Profit of Rs.365/-</t>
  </si>
  <si>
    <t>3CIT</t>
  </si>
  <si>
    <t>AFEL</t>
  </si>
  <si>
    <t>OMPRAKASH PURANLAL TOMAR</t>
  </si>
  <si>
    <t>ASIANTNE</t>
  </si>
  <si>
    <t>KIRAN INDRABHAN KARNAWAT</t>
  </si>
  <si>
    <t>JAI VINAYAK SECURITIES</t>
  </si>
  <si>
    <t>NARPAT KUMAR PUROHIT</t>
  </si>
  <si>
    <t>HEMANT KUMAR AGARWAL</t>
  </si>
  <si>
    <t>EKANSH</t>
  </si>
  <si>
    <t>SAURABH SUNIL DESARDA</t>
  </si>
  <si>
    <t>GENESIS GRAND GENERAL TRADING L.L.C</t>
  </si>
  <si>
    <t>ESHAMEDIA</t>
  </si>
  <si>
    <t>MEDIA EAGLE RESEARCH LLP</t>
  </si>
  <si>
    <t>RAGHAVA RAJU PENMATSA</t>
  </si>
  <si>
    <t>GARBIFIN</t>
  </si>
  <si>
    <t>INDRA DEVI</t>
  </si>
  <si>
    <t>GCONNECT</t>
  </si>
  <si>
    <t>VAXFAB ENTERPRISES LIMITED</t>
  </si>
  <si>
    <t>SN ENTERPRISES</t>
  </si>
  <si>
    <t>SHIVAAY TRADING COMPANY</t>
  </si>
  <si>
    <t>GINISILK</t>
  </si>
  <si>
    <t>NISHU FINLEASE PVT. LTD.</t>
  </si>
  <si>
    <t>GKCONS</t>
  </si>
  <si>
    <t>SARITA MITTAL</t>
  </si>
  <si>
    <t>SANJEEV MITTAL HUF</t>
  </si>
  <si>
    <t>SANJEEV MITTAL</t>
  </si>
  <si>
    <t>VIVEK BANSAL</t>
  </si>
  <si>
    <t>SHRI GANESH INVESTMENTS</t>
  </si>
  <si>
    <t>SAROJ GUPTA</t>
  </si>
  <si>
    <t>MUDIT JAIN HUF</t>
  </si>
  <si>
    <t>GNRL</t>
  </si>
  <si>
    <t>TARAASH PHARMA LLP</t>
  </si>
  <si>
    <t>DJ INFRASPACE LLP</t>
  </si>
  <si>
    <t>HARDIK RAMESHBHAI RAMI</t>
  </si>
  <si>
    <t>03 DEVELOPERS PRIVATE LIMITED</t>
  </si>
  <si>
    <t>ARPANA SAMIRBHAI MACWAN</t>
  </si>
  <si>
    <t>CINCO STOCK VISION LLP</t>
  </si>
  <si>
    <t>PRAKASHBHAI AMRUTBHAI PARMAR</t>
  </si>
  <si>
    <t>ADHP INVESTMENT &amp; TRADING PRIVATE LIMITED</t>
  </si>
  <si>
    <t>GPSL</t>
  </si>
  <si>
    <t>KESAR TRACOM INDIA LLP</t>
  </si>
  <si>
    <t>MANGLAM FINANCIAL SERVICES</t>
  </si>
  <si>
    <t>SATISH KUMAR ARYA</t>
  </si>
  <si>
    <t>SEIFER RICHARD MASCARENHAS</t>
  </si>
  <si>
    <t>CHHAVI YADAV</t>
  </si>
  <si>
    <t>NOORIE SURESH SADARANGANI</t>
  </si>
  <si>
    <t>SHAILESH KANJIBHAI DHAMELIYA</t>
  </si>
  <si>
    <t>RDS CORPORATE SERVICES PRIVATE LIMITED</t>
  </si>
  <si>
    <t>KUSUM SURESH SADARANGANI</t>
  </si>
  <si>
    <t>ITCONS</t>
  </si>
  <si>
    <t>ANCHAL BANSAL</t>
  </si>
  <si>
    <t>VANDANA SANDEEP MEHTA</t>
  </si>
  <si>
    <t>JAYKAILASH</t>
  </si>
  <si>
    <t>KAILASH KABRA</t>
  </si>
  <si>
    <t>JISLDVREQS</t>
  </si>
  <si>
    <t>VARUNGARG</t>
  </si>
  <si>
    <t>KAMADGIRI</t>
  </si>
  <si>
    <t>ABHAY JASWANT SINGH KUMAT</t>
  </si>
  <si>
    <t>TRITOMA HOTELS PRIVATE LIMITED</t>
  </si>
  <si>
    <t>ASHADEVI PRADIP GOENKA</t>
  </si>
  <si>
    <t>JAGRUTI SYNTHETICS PRIVATE LIMITED</t>
  </si>
  <si>
    <t>KCLINFRA</t>
  </si>
  <si>
    <t>REKHA BHANDARI</t>
  </si>
  <si>
    <t>MOHAN DEOKISHAN JHAWAR HUF</t>
  </si>
  <si>
    <t>MANISHA JHAWAR</t>
  </si>
  <si>
    <t>MAGENTA</t>
  </si>
  <si>
    <t>ARHAM SHARE PRIVATE LIMITED</t>
  </si>
  <si>
    <t>VISHAL BIPINCHANDRA DOSHI</t>
  </si>
  <si>
    <t>ASHWIN STOCKS AND INVESTMENT PRIVATE LIMITED</t>
  </si>
  <si>
    <t>STOCK VERTEX VENTURES</t>
  </si>
  <si>
    <t>MILIND MADHANI SECURITIES PRIVATE LIMITED</t>
  </si>
  <si>
    <t>YUGA STOCKS AND COMMODITIES PRIVATE LIMITED .</t>
  </si>
  <si>
    <t>AMNESTI MULTISERVICES PRIVATE LIMITED</t>
  </si>
  <si>
    <t>MOHITIND</t>
  </si>
  <si>
    <t>BOMMISETTY VENKATA SUBBA RAO</t>
  </si>
  <si>
    <t>MONGIPA</t>
  </si>
  <si>
    <t>KANCHAN SARAOGI</t>
  </si>
  <si>
    <t>MOSCHIP</t>
  </si>
  <si>
    <t>NK SECURITIES RESEARCH PVT. LTD.</t>
  </si>
  <si>
    <t>OMNIAX</t>
  </si>
  <si>
    <t>GOPALA SURENDRAN PILLAI</t>
  </si>
  <si>
    <t>VED PRAKASH PANWAR</t>
  </si>
  <si>
    <t>LAXMAN KUMAR NASARPURI</t>
  </si>
  <si>
    <t>JR SEAMLESS PRIVATE LIMITED</t>
  </si>
  <si>
    <t>RITIKA RANI</t>
  </si>
  <si>
    <t>VISHAL KUMAR MISHRA</t>
  </si>
  <si>
    <t>SARVAGAY TEXTILE LLP</t>
  </si>
  <si>
    <t>PARTHIPAN MOUNARAJAN</t>
  </si>
  <si>
    <t>OSIAJEE</t>
  </si>
  <si>
    <t>REEMA SAROYA</t>
  </si>
  <si>
    <t>RNBDENIMS</t>
  </si>
  <si>
    <t>MAYFAIR VINIMAY PRIVATE LIMITED</t>
  </si>
  <si>
    <t>RAWATKHEDIA PROCESSORS PRIVATE LTD</t>
  </si>
  <si>
    <t>ROJL</t>
  </si>
  <si>
    <t>KAMLESH NAVINCHANDRA SHAH</t>
  </si>
  <si>
    <t>MANJEET</t>
  </si>
  <si>
    <t>BHARAT RASIKLAL SHAH</t>
  </si>
  <si>
    <t>SANKETSHIVKANTSHARMA</t>
  </si>
  <si>
    <t>SUBHADRA RAMESHCHANDRA SHAH</t>
  </si>
  <si>
    <t>SPAR</t>
  </si>
  <si>
    <t>STCORP</t>
  </si>
  <si>
    <t>DHAVAL AJAY SAVAI</t>
  </si>
  <si>
    <t>MAHESH CHAND MITTAL</t>
  </si>
  <si>
    <t>VISAGAR FINANCIAL SERVICES LIMITED</t>
  </si>
  <si>
    <t>TITANIN</t>
  </si>
  <si>
    <t>GRAI CONSTRUCTIONS LLP</t>
  </si>
  <si>
    <t>DEVANGI PROJECTS PRIVATE LIMITED</t>
  </si>
  <si>
    <t>VEDANTASSET</t>
  </si>
  <si>
    <t>NANCY PIYUSH AGARWALA</t>
  </si>
  <si>
    <t>VEERHEALTH</t>
  </si>
  <si>
    <t>SOURABHSONI</t>
  </si>
  <si>
    <t>RCSPL SHARE BROKING PRIVATE LIMITED</t>
  </si>
  <si>
    <t>BPL</t>
  </si>
  <si>
    <t>BPL Ltd.</t>
  </si>
  <si>
    <t>CMMIPL</t>
  </si>
  <si>
    <t>CMM Infraprojects Limited</t>
  </si>
  <si>
    <t>PATEL H SURESHBHAI</t>
  </si>
  <si>
    <t>COSMOFIRST</t>
  </si>
  <si>
    <t>COSMO FIRST LIMITED</t>
  </si>
  <si>
    <t>City Union Bank Ltd.</t>
  </si>
  <si>
    <t>DCW</t>
  </si>
  <si>
    <t>DCW Ltd</t>
  </si>
  <si>
    <t>Deepak Fertilisers Ltd</t>
  </si>
  <si>
    <t>FELIX</t>
  </si>
  <si>
    <t>Felix Industries Ltd.</t>
  </si>
  <si>
    <t>SETU SECURITIES PVT LTD</t>
  </si>
  <si>
    <t>PARTH INFIN BROKERS PVT LTD</t>
  </si>
  <si>
    <t>GLOBALPET</t>
  </si>
  <si>
    <t>Global Pet Industries Ltd</t>
  </si>
  <si>
    <t>SHRENI SHARES PVT</t>
  </si>
  <si>
    <t>RAJESH PANDEY</t>
  </si>
  <si>
    <t>Gujarat Narm Fert Co.</t>
  </si>
  <si>
    <t>TOWER RESEARCH CAPITAL MARKETS INDIA PRIVATE LIMITED</t>
  </si>
  <si>
    <t>GOACARBON</t>
  </si>
  <si>
    <t>Goa Carbon Ltd</t>
  </si>
  <si>
    <t>Gujarat State Fert Ltd.</t>
  </si>
  <si>
    <t>HEUBACHIND</t>
  </si>
  <si>
    <t>Heubach Colorants Ind Ltd</t>
  </si>
  <si>
    <t>QUANT MUTUAL FUND</t>
  </si>
  <si>
    <t>IBREALEST</t>
  </si>
  <si>
    <t>Indiabulls Real Estate Li</t>
  </si>
  <si>
    <t>BOFA SECURITIES EUROPE SA</t>
  </si>
  <si>
    <t>EQUITY INTELLIGENCE INDIA PRIVATE LIMITED</t>
  </si>
  <si>
    <t>KAMOPAINTS</t>
  </si>
  <si>
    <t>Kamdhenu Ventures Limited</t>
  </si>
  <si>
    <t>SKSE SECURITIES LTD</t>
  </si>
  <si>
    <t>ASHAPURA COMMODITIES</t>
  </si>
  <si>
    <t>MADRASFERT</t>
  </si>
  <si>
    <t>Madras Fertilizers Ltd</t>
  </si>
  <si>
    <t>MANGCHEFER</t>
  </si>
  <si>
    <t>Mangalore Chemicals &amp; Fer</t>
  </si>
  <si>
    <t>Mohit Industries Ltd</t>
  </si>
  <si>
    <t>NISHCHAYA TRADINGS PRIVATE LIMITED</t>
  </si>
  <si>
    <t>ASHOK NATTTHUMALJI KHATRI</t>
  </si>
  <si>
    <t>NOCIL Limited</t>
  </si>
  <si>
    <t>PARADEEP</t>
  </si>
  <si>
    <t>Paradeep Phosphates Ltd</t>
  </si>
  <si>
    <t>PASHUPATI</t>
  </si>
  <si>
    <t>Pashupati Cotspin Limited</t>
  </si>
  <si>
    <t>VINEY EQUITY MARKET LLP</t>
  </si>
  <si>
    <t>PNB Housing Fin Ltd.</t>
  </si>
  <si>
    <t>MORGAN STANLEY ASIA SINGAPORE PTE - ODI</t>
  </si>
  <si>
    <t>BNP PARIBAS FINANCIAL MARKETS</t>
  </si>
  <si>
    <t>POLYPLEX</t>
  </si>
  <si>
    <t>Polyplex Corporation Ltd.</t>
  </si>
  <si>
    <t>QUESTLAB</t>
  </si>
  <si>
    <t>Quest Laboratories Ltd</t>
  </si>
  <si>
    <t>EKAGRA STEELS PRIVATE LIMITED</t>
  </si>
  <si>
    <t>RATEGAIN</t>
  </si>
  <si>
    <t>Rategain Travel Techn ltd</t>
  </si>
  <si>
    <t>AXIS MUTUAL FUND</t>
  </si>
  <si>
    <t>RATNAVEER</t>
  </si>
  <si>
    <t>Ratnaveer Precision Eng L</t>
  </si>
  <si>
    <t>SUDHA COMMERCIAL COMPANY LIMITED</t>
  </si>
  <si>
    <t>SBC</t>
  </si>
  <si>
    <t>SBC Exports Limited</t>
  </si>
  <si>
    <t>SDBL</t>
  </si>
  <si>
    <t>Som Dist &amp; Brew Ltd</t>
  </si>
  <si>
    <t>SLONE</t>
  </si>
  <si>
    <t>Slone Infosystems Limited</t>
  </si>
  <si>
    <t>PRADEEP KUMAR JOSHI</t>
  </si>
  <si>
    <t>SHILPI</t>
  </si>
  <si>
    <t>SPIC</t>
  </si>
  <si>
    <t>Southern Petro Ind Corp</t>
  </si>
  <si>
    <t>SUULD</t>
  </si>
  <si>
    <t>Suumaya Industries Ltd</t>
  </si>
  <si>
    <t>GANDHI BHAVER AMRITLAL</t>
  </si>
  <si>
    <t>TCNSBRANDS</t>
  </si>
  <si>
    <t>TCNS Clothing Co. Limited</t>
  </si>
  <si>
    <t>KHAZANA TRADELINKS PRIVATE LIMITED</t>
  </si>
  <si>
    <t>ZTECH</t>
  </si>
  <si>
    <t>Z-Tech (India) Limited</t>
  </si>
  <si>
    <t>ZUARI</t>
  </si>
  <si>
    <t>Zuari Agro Chemicals Ltd</t>
  </si>
  <si>
    <t>JACKEY CHAMPALAL SHAH</t>
  </si>
  <si>
    <t>SAMTA MUNDRA</t>
  </si>
  <si>
    <t>ENFUSE</t>
  </si>
  <si>
    <t>Enfuse Solutions Limited</t>
  </si>
  <si>
    <t>FINAVENUE GROWTH FUND</t>
  </si>
  <si>
    <t>SRESTHA FINVEST LIMITED</t>
  </si>
  <si>
    <t>CHIRIPAL EXIM LLP</t>
  </si>
  <si>
    <t>PASHUPATI TEXSPIN EXPORT LLP</t>
  </si>
  <si>
    <t>ASIA OPPORTUNITIES V (MAURITIUS) LIMITED</t>
  </si>
  <si>
    <t>GENERAL ATLANTIC SINGAPORE FUND FII PTE LTD</t>
  </si>
  <si>
    <t>AVATAAR HOLDINGS</t>
  </si>
  <si>
    <t>RITCO</t>
  </si>
  <si>
    <t>Ritco Logistics Limited</t>
  </si>
  <si>
    <t>TUSHAR RAMESHCHANDRA MEHTA</t>
  </si>
  <si>
    <t>SAMPANN</t>
  </si>
  <si>
    <t>Sampann Utpadan India Ltd</t>
  </si>
  <si>
    <t>SUMAN SINGH</t>
  </si>
  <si>
    <t>TA FDI INVESTORS LIMITED</t>
  </si>
  <si>
    <t>VERITAAS</t>
  </si>
  <si>
    <t>Veritaas Advertising Ltd</t>
  </si>
  <si>
    <t>MC JAIN INFOSERVICES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</si>
</sst>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29" applyNumberFormat="0" applyFill="0" applyAlignment="0" applyProtection="0"/>
    <xf numFmtId="0" fontId="41" fillId="0" borderId="30" applyNumberFormat="0" applyFill="0" applyAlignment="0" applyProtection="0"/>
    <xf numFmtId="0" fontId="42" fillId="0" borderId="31" applyNumberFormat="0" applyFill="0" applyAlignment="0" applyProtection="0"/>
    <xf numFmtId="0" fontId="46" fillId="12" borderId="32" applyNumberFormat="0" applyAlignment="0" applyProtection="0"/>
    <xf numFmtId="0" fontId="47" fillId="13" borderId="33" applyNumberFormat="0" applyAlignment="0" applyProtection="0"/>
    <xf numFmtId="0" fontId="48" fillId="13" borderId="32" applyNumberFormat="0" applyAlignment="0" applyProtection="0"/>
    <xf numFmtId="0" fontId="49" fillId="0" borderId="34" applyNumberFormat="0" applyFill="0" applyAlignment="0" applyProtection="0"/>
    <xf numFmtId="0" fontId="50" fillId="14" borderId="35" applyNumberFormat="0" applyAlignment="0" applyProtection="0"/>
    <xf numFmtId="0" fontId="53" fillId="0" borderId="37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6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6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04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5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7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165" fontId="36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5" fontId="3" fillId="0" borderId="28" xfId="0" applyNumberFormat="1" applyFont="1" applyBorder="1" applyAlignment="1">
      <alignment horizontal="center" vertical="center"/>
    </xf>
    <xf numFmtId="43" fontId="36" fillId="0" borderId="28" xfId="0" applyNumberFormat="1" applyFont="1" applyBorder="1" applyAlignment="1">
      <alignment horizontal="center" vertical="top"/>
    </xf>
    <xf numFmtId="10" fontId="37" fillId="0" borderId="28" xfId="0" applyNumberFormat="1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8" xfId="1" applyFont="1" applyBorder="1"/>
    <xf numFmtId="2" fontId="6" fillId="0" borderId="28" xfId="1" applyNumberFormat="1" applyFont="1" applyBorder="1" applyAlignment="1">
      <alignment horizontal="right"/>
    </xf>
    <xf numFmtId="2" fontId="6" fillId="0" borderId="28" xfId="1" applyNumberFormat="1" applyFont="1" applyBorder="1"/>
    <xf numFmtId="10" fontId="6" fillId="0" borderId="28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8" xfId="0" applyFont="1" applyBorder="1"/>
    <xf numFmtId="0" fontId="15" fillId="0" borderId="28" xfId="0" applyFont="1" applyBorder="1"/>
    <xf numFmtId="2" fontId="3" fillId="0" borderId="28" xfId="0" applyNumberFormat="1" applyFont="1" applyBorder="1"/>
    <xf numFmtId="15" fontId="53" fillId="0" borderId="28" xfId="12" applyNumberFormat="1" applyFont="1" applyBorder="1"/>
    <xf numFmtId="2" fontId="3" fillId="0" borderId="28" xfId="1" applyNumberFormat="1" applyBorder="1"/>
    <xf numFmtId="15" fontId="1" fillId="0" borderId="28" xfId="12" applyNumberFormat="1" applyFont="1" applyBorder="1"/>
    <xf numFmtId="2" fontId="3" fillId="0" borderId="28" xfId="1" applyNumberFormat="1" applyBorder="1" applyAlignment="1">
      <alignment horizontal="right"/>
    </xf>
    <xf numFmtId="0" fontId="3" fillId="0" borderId="28" xfId="1" applyBorder="1"/>
    <xf numFmtId="10" fontId="3" fillId="0" borderId="28" xfId="46" applyNumberFormat="1" applyFont="1" applyBorder="1"/>
    <xf numFmtId="0" fontId="1" fillId="0" borderId="28" xfId="12" applyFont="1" applyBorder="1" applyAlignment="1">
      <alignment horizontal="left"/>
    </xf>
    <xf numFmtId="49" fontId="1" fillId="0" borderId="28" xfId="12" applyNumberFormat="1" applyFont="1" applyBorder="1"/>
    <xf numFmtId="0" fontId="1" fillId="0" borderId="28" xfId="12" applyFont="1" applyBorder="1"/>
    <xf numFmtId="0" fontId="3" fillId="0" borderId="28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8" xfId="0" applyFont="1" applyBorder="1"/>
    <xf numFmtId="1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8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6" fillId="0" borderId="22" xfId="0" applyNumberFormat="1" applyFont="1" applyBorder="1" applyAlignment="1">
      <alignment horizontal="center" vertical="center"/>
    </xf>
    <xf numFmtId="2" fontId="36" fillId="0" borderId="28" xfId="0" applyNumberFormat="1" applyFont="1" applyBorder="1" applyAlignment="1">
      <alignment horizontal="center" vertical="center"/>
    </xf>
    <xf numFmtId="10" fontId="36" fillId="0" borderId="28" xfId="0" applyNumberFormat="1" applyFont="1" applyBorder="1" applyAlignment="1">
      <alignment horizontal="center" vertical="center" wrapText="1"/>
    </xf>
    <xf numFmtId="0" fontId="36" fillId="41" borderId="28" xfId="0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6" fillId="4" borderId="28" xfId="0" applyFont="1" applyFill="1" applyBorder="1" applyAlignment="1">
      <alignment horizontal="left" vertical="center" wrapText="1"/>
    </xf>
    <xf numFmtId="2" fontId="36" fillId="41" borderId="28" xfId="0" applyNumberFormat="1" applyFont="1" applyFill="1" applyBorder="1" applyAlignment="1">
      <alignment horizontal="center" vertical="center"/>
    </xf>
    <xf numFmtId="10" fontId="36" fillId="41" borderId="28" xfId="0" applyNumberFormat="1" applyFont="1" applyFill="1" applyBorder="1" applyAlignment="1">
      <alignment horizontal="center" vertical="center" wrapText="1"/>
    </xf>
    <xf numFmtId="16" fontId="36" fillId="41" borderId="28" xfId="0" applyNumberFormat="1" applyFont="1" applyFill="1" applyBorder="1" applyAlignment="1">
      <alignment horizontal="center" vertical="center"/>
    </xf>
    <xf numFmtId="2" fontId="37" fillId="42" borderId="28" xfId="0" applyNumberFormat="1" applyFont="1" applyFill="1" applyBorder="1" applyAlignment="1">
      <alignment horizontal="center" vertical="center"/>
    </xf>
    <xf numFmtId="0" fontId="3" fillId="42" borderId="28" xfId="0" applyFont="1" applyFill="1" applyBorder="1" applyAlignment="1">
      <alignment horizontal="center" vertical="center"/>
    </xf>
    <xf numFmtId="165" fontId="36" fillId="42" borderId="28" xfId="0" applyNumberFormat="1" applyFont="1" applyFill="1" applyBorder="1" applyAlignment="1">
      <alignment horizontal="center" vertical="center"/>
    </xf>
    <xf numFmtId="15" fontId="3" fillId="42" borderId="28" xfId="0" applyNumberFormat="1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left"/>
    </xf>
    <xf numFmtId="43" fontId="36" fillId="42" borderId="28" xfId="0" applyNumberFormat="1" applyFont="1" applyFill="1" applyBorder="1" applyAlignment="1">
      <alignment horizontal="center" vertical="top"/>
    </xf>
    <xf numFmtId="0" fontId="3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0" fillId="0" borderId="22" xfId="0" applyBorder="1"/>
    <xf numFmtId="0" fontId="36" fillId="0" borderId="22" xfId="0" applyFont="1" applyBorder="1"/>
    <xf numFmtId="0" fontId="37" fillId="0" borderId="22" xfId="0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166" fontId="36" fillId="0" borderId="28" xfId="0" applyNumberFormat="1" applyFont="1" applyBorder="1" applyAlignment="1">
      <alignment horizontal="center" vertical="center"/>
    </xf>
    <xf numFmtId="0" fontId="3" fillId="0" borderId="23" xfId="0" applyFont="1" applyBorder="1"/>
    <xf numFmtId="0" fontId="15" fillId="0" borderId="38" xfId="0" applyFont="1" applyBorder="1"/>
    <xf numFmtId="2" fontId="3" fillId="0" borderId="38" xfId="0" applyNumberFormat="1" applyFont="1" applyBorder="1"/>
    <xf numFmtId="0" fontId="3" fillId="0" borderId="38" xfId="0" applyFont="1" applyBorder="1"/>
    <xf numFmtId="0" fontId="3" fillId="2" borderId="28" xfId="0" applyFont="1" applyFill="1" applyBorder="1"/>
    <xf numFmtId="0" fontId="3" fillId="0" borderId="40" xfId="0" applyFont="1" applyBorder="1" applyAlignment="1">
      <alignment horizontal="left"/>
    </xf>
    <xf numFmtId="0" fontId="3" fillId="2" borderId="38" xfId="0" applyFont="1" applyFill="1" applyBorder="1"/>
    <xf numFmtId="0" fontId="0" fillId="0" borderId="28" xfId="0" applyBorder="1"/>
    <xf numFmtId="0" fontId="18" fillId="2" borderId="22" xfId="0" applyFont="1" applyFill="1" applyBorder="1" applyAlignment="1">
      <alignment horizontal="right"/>
    </xf>
    <xf numFmtId="2" fontId="18" fillId="2" borderId="22" xfId="0" applyNumberFormat="1" applyFont="1" applyFill="1" applyBorder="1" applyAlignment="1">
      <alignment horizontal="right"/>
    </xf>
    <xf numFmtId="0" fontId="3" fillId="0" borderId="28" xfId="0" applyFont="1" applyBorder="1" applyAlignment="1">
      <alignment horizontal="center"/>
    </xf>
    <xf numFmtId="0" fontId="37" fillId="41" borderId="28" xfId="0" applyFont="1" applyFill="1" applyBorder="1" applyAlignment="1">
      <alignment horizontal="center" vertical="center"/>
    </xf>
    <xf numFmtId="2" fontId="37" fillId="41" borderId="28" xfId="0" applyNumberFormat="1" applyFont="1" applyFill="1" applyBorder="1" applyAlignment="1">
      <alignment horizontal="center" vertical="center"/>
    </xf>
    <xf numFmtId="166" fontId="36" fillId="41" borderId="28" xfId="0" applyNumberFormat="1" applyFont="1" applyFill="1" applyBorder="1" applyAlignment="1">
      <alignment horizontal="center" vertical="center"/>
    </xf>
    <xf numFmtId="16" fontId="36" fillId="42" borderId="28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28" xfId="0" applyFont="1" applyFill="1" applyBorder="1"/>
    <xf numFmtId="0" fontId="36" fillId="42" borderId="38" xfId="0" applyFont="1" applyFill="1" applyBorder="1"/>
    <xf numFmtId="0" fontId="37" fillId="46" borderId="41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6" fillId="47" borderId="38" xfId="0" applyFont="1" applyFill="1" applyBorder="1"/>
    <xf numFmtId="0" fontId="37" fillId="47" borderId="38" xfId="0" applyFont="1" applyFill="1" applyBorder="1" applyAlignment="1">
      <alignment horizontal="center" vertical="center"/>
    </xf>
    <xf numFmtId="0" fontId="36" fillId="47" borderId="28" xfId="0" applyFont="1" applyFill="1" applyBorder="1"/>
    <xf numFmtId="0" fontId="36" fillId="47" borderId="28" xfId="0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center" vertical="center"/>
    </xf>
    <xf numFmtId="0" fontId="36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66" fontId="36" fillId="46" borderId="28" xfId="0" applyNumberFormat="1" applyFont="1" applyFill="1" applyBorder="1" applyAlignment="1">
      <alignment horizontal="center" vertical="center"/>
    </xf>
    <xf numFmtId="2" fontId="37" fillId="47" borderId="28" xfId="0" applyNumberFormat="1" applyFont="1" applyFill="1" applyBorder="1" applyAlignment="1">
      <alignment horizontal="center" vertical="center"/>
    </xf>
    <xf numFmtId="0" fontId="3" fillId="47" borderId="28" xfId="0" applyFont="1" applyFill="1" applyBorder="1" applyAlignment="1">
      <alignment horizontal="center" vertical="center"/>
    </xf>
    <xf numFmtId="165" fontId="36" fillId="47" borderId="28" xfId="0" applyNumberFormat="1" applyFont="1" applyFill="1" applyBorder="1" applyAlignment="1">
      <alignment horizontal="center" vertical="center"/>
    </xf>
    <xf numFmtId="15" fontId="3" fillId="47" borderId="28" xfId="0" applyNumberFormat="1" applyFont="1" applyFill="1" applyBorder="1" applyAlignment="1">
      <alignment horizontal="center" vertical="center"/>
    </xf>
    <xf numFmtId="0" fontId="36" fillId="47" borderId="28" xfId="0" applyFont="1" applyFill="1" applyBorder="1" applyAlignment="1">
      <alignment horizontal="left"/>
    </xf>
    <xf numFmtId="43" fontId="36" fillId="47" borderId="28" xfId="0" applyNumberFormat="1" applyFont="1" applyFill="1" applyBorder="1" applyAlignment="1">
      <alignment horizontal="center" vertical="top"/>
    </xf>
    <xf numFmtId="2" fontId="36" fillId="46" borderId="28" xfId="0" applyNumberFormat="1" applyFont="1" applyFill="1" applyBorder="1" applyAlignment="1">
      <alignment horizontal="center" vertical="center"/>
    </xf>
    <xf numFmtId="10" fontId="36" fillId="46" borderId="28" xfId="0" applyNumberFormat="1" applyFont="1" applyFill="1" applyBorder="1" applyAlignment="1">
      <alignment horizontal="center" vertical="center" wrapText="1"/>
    </xf>
    <xf numFmtId="16" fontId="36" fillId="46" borderId="28" xfId="0" applyNumberFormat="1" applyFont="1" applyFill="1" applyBorder="1" applyAlignment="1">
      <alignment horizontal="center" vertical="center"/>
    </xf>
    <xf numFmtId="0" fontId="36" fillId="42" borderId="38" xfId="0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0" fontId="37" fillId="41" borderId="41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16" fontId="36" fillId="47" borderId="28" xfId="0" applyNumberFormat="1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16" fontId="36" fillId="0" borderId="5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7" fillId="41" borderId="42" xfId="0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0" fillId="42" borderId="28" xfId="0" applyFill="1" applyBorder="1" applyAlignment="1">
      <alignment horizontal="center" vertical="center"/>
    </xf>
    <xf numFmtId="0" fontId="36" fillId="0" borderId="28" xfId="0" applyFont="1" applyFill="1" applyBorder="1" applyAlignment="1">
      <alignment horizontal="center" vertical="center"/>
    </xf>
    <xf numFmtId="16" fontId="36" fillId="0" borderId="28" xfId="0" applyNumberFormat="1" applyFont="1" applyFill="1" applyBorder="1" applyAlignment="1">
      <alignment horizontal="center" vertical="center"/>
    </xf>
    <xf numFmtId="0" fontId="36" fillId="0" borderId="28" xfId="0" applyFont="1" applyFill="1" applyBorder="1"/>
    <xf numFmtId="0" fontId="37" fillId="0" borderId="28" xfId="0" applyFont="1" applyFill="1" applyBorder="1" applyAlignment="1">
      <alignment horizontal="center" vertical="center"/>
    </xf>
    <xf numFmtId="2" fontId="37" fillId="0" borderId="28" xfId="0" applyNumberFormat="1" applyFont="1" applyFill="1" applyBorder="1" applyAlignment="1">
      <alignment horizontal="center" vertical="center"/>
    </xf>
    <xf numFmtId="166" fontId="36" fillId="0" borderId="28" xfId="0" applyNumberFormat="1" applyFont="1" applyFill="1" applyBorder="1" applyAlignment="1">
      <alignment horizontal="center" vertical="center"/>
    </xf>
    <xf numFmtId="0" fontId="3" fillId="43" borderId="28" xfId="0" applyFont="1" applyFill="1" applyBorder="1" applyAlignment="1">
      <alignment horizontal="center" vertical="center"/>
    </xf>
    <xf numFmtId="165" fontId="36" fillId="43" borderId="28" xfId="0" applyNumberFormat="1" applyFont="1" applyFill="1" applyBorder="1" applyAlignment="1">
      <alignment horizontal="center" vertical="center"/>
    </xf>
    <xf numFmtId="15" fontId="3" fillId="43" borderId="28" xfId="0" applyNumberFormat="1" applyFont="1" applyFill="1" applyBorder="1" applyAlignment="1">
      <alignment horizontal="center" vertical="center"/>
    </xf>
    <xf numFmtId="0" fontId="36" fillId="43" borderId="28" xfId="0" applyFont="1" applyFill="1" applyBorder="1" applyAlignment="1">
      <alignment horizontal="left"/>
    </xf>
    <xf numFmtId="43" fontId="36" fillId="43" borderId="28" xfId="0" applyNumberFormat="1" applyFont="1" applyFill="1" applyBorder="1" applyAlignment="1">
      <alignment horizontal="center" vertical="top"/>
    </xf>
    <xf numFmtId="0" fontId="36" fillId="43" borderId="28" xfId="0" applyFont="1" applyFill="1" applyBorder="1" applyAlignment="1">
      <alignment horizontal="center" vertical="center"/>
    </xf>
    <xf numFmtId="0" fontId="37" fillId="43" borderId="28" xfId="0" applyFont="1" applyFill="1" applyBorder="1" applyAlignment="1">
      <alignment horizontal="center" vertical="center"/>
    </xf>
    <xf numFmtId="0" fontId="36" fillId="48" borderId="28" xfId="0" applyFont="1" applyFill="1" applyBorder="1" applyAlignment="1">
      <alignment horizontal="center" vertical="center"/>
    </xf>
    <xf numFmtId="2" fontId="36" fillId="48" borderId="28" xfId="0" applyNumberFormat="1" applyFont="1" applyFill="1" applyBorder="1" applyAlignment="1">
      <alignment horizontal="center" vertical="center"/>
    </xf>
    <xf numFmtId="10" fontId="36" fillId="48" borderId="28" xfId="0" applyNumberFormat="1" applyFont="1" applyFill="1" applyBorder="1" applyAlignment="1">
      <alignment horizontal="center" vertical="center" wrapText="1"/>
    </xf>
    <xf numFmtId="16" fontId="36" fillId="48" borderId="28" xfId="0" applyNumberFormat="1" applyFont="1" applyFill="1" applyBorder="1" applyAlignment="1">
      <alignment horizontal="center" vertical="center"/>
    </xf>
    <xf numFmtId="2" fontId="37" fillId="43" borderId="28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166" fontId="36" fillId="46" borderId="38" xfId="0" applyNumberFormat="1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0" fontId="37" fillId="46" borderId="38" xfId="0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0" fontId="36" fillId="42" borderId="38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166" fontId="36" fillId="41" borderId="38" xfId="0" applyNumberFormat="1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  <xf numFmtId="0" fontId="37" fillId="41" borderId="38" xfId="0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37" fillId="47" borderId="39" xfId="0" applyFont="1" applyFill="1" applyBorder="1" applyAlignment="1">
      <alignment horizontal="center" vertical="center"/>
    </xf>
    <xf numFmtId="166" fontId="36" fillId="42" borderId="38" xfId="0" applyNumberFormat="1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6" borderId="38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6" fontId="36" fillId="47" borderId="38" xfId="0" applyNumberFormat="1" applyFont="1" applyFill="1" applyBorder="1" applyAlignment="1">
      <alignment horizontal="center" vertical="center"/>
    </xf>
    <xf numFmtId="166" fontId="36" fillId="47" borderId="39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45464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45464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4" t="s">
        <v>16</v>
      </c>
      <c r="B9" s="366" t="s">
        <v>17</v>
      </c>
      <c r="C9" s="366" t="s">
        <v>18</v>
      </c>
      <c r="D9" s="366" t="s">
        <v>19</v>
      </c>
      <c r="E9" s="26" t="s">
        <v>20</v>
      </c>
      <c r="F9" s="26" t="s">
        <v>21</v>
      </c>
      <c r="G9" s="361" t="s">
        <v>22</v>
      </c>
      <c r="H9" s="362"/>
      <c r="I9" s="363"/>
      <c r="J9" s="361" t="s">
        <v>23</v>
      </c>
      <c r="K9" s="362"/>
      <c r="L9" s="363"/>
      <c r="M9" s="26"/>
      <c r="N9" s="27"/>
      <c r="O9" s="27"/>
      <c r="P9" s="27"/>
    </row>
    <row r="10" spans="1:16" ht="38.25">
      <c r="A10" s="365"/>
      <c r="B10" s="367"/>
      <c r="C10" s="367"/>
      <c r="D10" s="367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45470</v>
      </c>
      <c r="E11" s="204">
        <v>23582.5</v>
      </c>
      <c r="F11" s="204">
        <v>23552.733333333337</v>
      </c>
      <c r="G11" s="203">
        <v>23475.666666666675</v>
      </c>
      <c r="H11" s="203">
        <v>23368.833333333339</v>
      </c>
      <c r="I11" s="203">
        <v>23291.766666666677</v>
      </c>
      <c r="J11" s="203">
        <v>23659.566666666673</v>
      </c>
      <c r="K11" s="203">
        <v>23736.633333333339</v>
      </c>
      <c r="L11" s="203">
        <v>23843.466666666671</v>
      </c>
      <c r="M11" s="202">
        <v>23629.8</v>
      </c>
      <c r="N11" s="202">
        <v>23445.9</v>
      </c>
      <c r="O11" s="202">
        <v>15714725</v>
      </c>
      <c r="P11" s="205">
        <v>2.4010751812332004E-2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45469</v>
      </c>
      <c r="E12" s="204">
        <v>51755.1</v>
      </c>
      <c r="F12" s="204">
        <v>51589.033333333333</v>
      </c>
      <c r="G12" s="203">
        <v>51378.066666666666</v>
      </c>
      <c r="H12" s="203">
        <v>51001.033333333333</v>
      </c>
      <c r="I12" s="203">
        <v>50790.066666666666</v>
      </c>
      <c r="J12" s="203">
        <v>51966.066666666666</v>
      </c>
      <c r="K12" s="203">
        <v>52177.033333333326</v>
      </c>
      <c r="L12" s="203">
        <v>52554.066666666666</v>
      </c>
      <c r="M12" s="202">
        <v>51800</v>
      </c>
      <c r="N12" s="202">
        <v>51212</v>
      </c>
      <c r="O12" s="202">
        <v>3113070</v>
      </c>
      <c r="P12" s="205">
        <v>-3.8112243918361076E-3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45468</v>
      </c>
      <c r="E13" s="217">
        <v>23024.799999999999</v>
      </c>
      <c r="F13" s="217">
        <v>22963.166666666668</v>
      </c>
      <c r="G13" s="219">
        <v>22864.533333333336</v>
      </c>
      <c r="H13" s="219">
        <v>22704.26666666667</v>
      </c>
      <c r="I13" s="219">
        <v>22605.633333333339</v>
      </c>
      <c r="J13" s="219">
        <v>23123.433333333334</v>
      </c>
      <c r="K13" s="219">
        <v>23222.066666666666</v>
      </c>
      <c r="L13" s="219">
        <v>23382.333333333332</v>
      </c>
      <c r="M13" s="220">
        <v>23061.8</v>
      </c>
      <c r="N13" s="220">
        <v>22802.9</v>
      </c>
      <c r="O13" s="220">
        <v>89580</v>
      </c>
      <c r="P13" s="221">
        <v>-2.8890454767196053E-2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45467</v>
      </c>
      <c r="E14" s="217">
        <v>12139.55</v>
      </c>
      <c r="F14" s="217">
        <v>12096.15</v>
      </c>
      <c r="G14" s="219">
        <v>12035.4</v>
      </c>
      <c r="H14" s="219">
        <v>11931.25</v>
      </c>
      <c r="I14" s="219">
        <v>11870.5</v>
      </c>
      <c r="J14" s="219">
        <v>12200.3</v>
      </c>
      <c r="K14" s="219">
        <v>12261.05</v>
      </c>
      <c r="L14" s="219">
        <v>12365.199999999999</v>
      </c>
      <c r="M14" s="220">
        <v>12156.9</v>
      </c>
      <c r="N14" s="220">
        <v>11992</v>
      </c>
      <c r="O14" s="220">
        <v>1980875</v>
      </c>
      <c r="P14" s="221">
        <v>-7.5527944086775725E-3</v>
      </c>
    </row>
    <row r="15" spans="1:16" ht="12.75" customHeight="1">
      <c r="A15" s="213">
        <v>5</v>
      </c>
      <c r="B15" s="283" t="s">
        <v>34</v>
      </c>
      <c r="C15" s="217" t="s">
        <v>861</v>
      </c>
      <c r="D15" s="218">
        <v>45471</v>
      </c>
      <c r="E15" s="217">
        <v>71626.899999999994</v>
      </c>
      <c r="F15" s="217">
        <v>71602.316666666666</v>
      </c>
      <c r="G15" s="219">
        <v>71004.633333333331</v>
      </c>
      <c r="H15" s="219">
        <v>70382.366666666669</v>
      </c>
      <c r="I15" s="219">
        <v>69784.683333333334</v>
      </c>
      <c r="J15" s="219">
        <v>72224.583333333328</v>
      </c>
      <c r="K15" s="219">
        <v>72822.266666666648</v>
      </c>
      <c r="L15" s="219">
        <v>73444.533333333326</v>
      </c>
      <c r="M15" s="220">
        <v>72200</v>
      </c>
      <c r="N15" s="220">
        <v>70980.05</v>
      </c>
      <c r="O15" s="220">
        <v>8670</v>
      </c>
      <c r="P15" s="221">
        <v>2.3121387283236996E-3</v>
      </c>
    </row>
    <row r="16" spans="1:16" ht="12.75" customHeight="1">
      <c r="A16" s="213">
        <v>6</v>
      </c>
      <c r="B16" s="225" t="s">
        <v>842</v>
      </c>
      <c r="C16" s="222" t="s">
        <v>39</v>
      </c>
      <c r="D16" s="218">
        <v>45470</v>
      </c>
      <c r="E16" s="217">
        <v>712.45</v>
      </c>
      <c r="F16" s="217">
        <v>703.56666666666661</v>
      </c>
      <c r="G16" s="219">
        <v>688.83333333333326</v>
      </c>
      <c r="H16" s="219">
        <v>665.2166666666667</v>
      </c>
      <c r="I16" s="219">
        <v>650.48333333333335</v>
      </c>
      <c r="J16" s="219">
        <v>727.18333333333317</v>
      </c>
      <c r="K16" s="219">
        <v>741.91666666666652</v>
      </c>
      <c r="L16" s="219">
        <v>765.53333333333308</v>
      </c>
      <c r="M16" s="220">
        <v>718.3</v>
      </c>
      <c r="N16" s="220">
        <v>679.95</v>
      </c>
      <c r="O16" s="220">
        <v>11503000</v>
      </c>
      <c r="P16" s="221">
        <v>2.6961878403713953E-2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45470</v>
      </c>
      <c r="E17" s="217">
        <v>8558.75</v>
      </c>
      <c r="F17" s="217">
        <v>8548.2333333333318</v>
      </c>
      <c r="G17" s="219">
        <v>8410.9166666666642</v>
      </c>
      <c r="H17" s="219">
        <v>8263.0833333333321</v>
      </c>
      <c r="I17" s="219">
        <v>8125.7666666666646</v>
      </c>
      <c r="J17" s="219">
        <v>8696.0666666666639</v>
      </c>
      <c r="K17" s="219">
        <v>8833.3833333333332</v>
      </c>
      <c r="L17" s="219">
        <v>8981.2166666666635</v>
      </c>
      <c r="M17" s="220">
        <v>8685.5499999999993</v>
      </c>
      <c r="N17" s="220">
        <v>8400.4</v>
      </c>
      <c r="O17" s="220">
        <v>1485625</v>
      </c>
      <c r="P17" s="221">
        <v>2.6072692739359405E-2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45470</v>
      </c>
      <c r="E18" s="217">
        <v>26943.200000000001</v>
      </c>
      <c r="F18" s="217">
        <v>26936.55</v>
      </c>
      <c r="G18" s="219">
        <v>26773.149999999998</v>
      </c>
      <c r="H18" s="219">
        <v>26603.1</v>
      </c>
      <c r="I18" s="219">
        <v>26439.699999999997</v>
      </c>
      <c r="J18" s="219">
        <v>27106.6</v>
      </c>
      <c r="K18" s="219">
        <v>27270</v>
      </c>
      <c r="L18" s="219">
        <v>27440.05</v>
      </c>
      <c r="M18" s="220">
        <v>27099.95</v>
      </c>
      <c r="N18" s="220">
        <v>26766.5</v>
      </c>
      <c r="O18" s="220">
        <v>159080</v>
      </c>
      <c r="P18" s="221">
        <v>1.8437900128040974E-2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45470</v>
      </c>
      <c r="E19" s="217">
        <v>243.5</v>
      </c>
      <c r="F19" s="217">
        <v>243.25</v>
      </c>
      <c r="G19" s="219">
        <v>239.3</v>
      </c>
      <c r="H19" s="219">
        <v>235.10000000000002</v>
      </c>
      <c r="I19" s="219">
        <v>231.15000000000003</v>
      </c>
      <c r="J19" s="219">
        <v>247.45</v>
      </c>
      <c r="K19" s="219">
        <v>251.39999999999998</v>
      </c>
      <c r="L19" s="219">
        <v>255.59999999999997</v>
      </c>
      <c r="M19" s="220">
        <v>247.2</v>
      </c>
      <c r="N19" s="220">
        <v>239.05</v>
      </c>
      <c r="O19" s="220">
        <v>79066800</v>
      </c>
      <c r="P19" s="221">
        <v>9.1139429167598179E-2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45470</v>
      </c>
      <c r="E20" s="217">
        <v>318.10000000000002</v>
      </c>
      <c r="F20" s="217">
        <v>320.2</v>
      </c>
      <c r="G20" s="219">
        <v>314.89999999999998</v>
      </c>
      <c r="H20" s="219">
        <v>311.7</v>
      </c>
      <c r="I20" s="219">
        <v>306.39999999999998</v>
      </c>
      <c r="J20" s="219">
        <v>323.39999999999998</v>
      </c>
      <c r="K20" s="219">
        <v>328.70000000000005</v>
      </c>
      <c r="L20" s="219">
        <v>331.9</v>
      </c>
      <c r="M20" s="220">
        <v>325.5</v>
      </c>
      <c r="N20" s="220">
        <v>317</v>
      </c>
      <c r="O20" s="220">
        <v>37538800</v>
      </c>
      <c r="P20" s="221">
        <v>-2.3337617533653522E-2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45470</v>
      </c>
      <c r="E21" s="217">
        <v>2629.3</v>
      </c>
      <c r="F21" s="217">
        <v>2630.9333333333329</v>
      </c>
      <c r="G21" s="219">
        <v>2611.766666666666</v>
      </c>
      <c r="H21" s="219">
        <v>2594.2333333333331</v>
      </c>
      <c r="I21" s="219">
        <v>2575.0666666666662</v>
      </c>
      <c r="J21" s="219">
        <v>2648.4666666666658</v>
      </c>
      <c r="K21" s="219">
        <v>2667.6333333333328</v>
      </c>
      <c r="L21" s="219">
        <v>2685.1666666666656</v>
      </c>
      <c r="M21" s="220">
        <v>2650.1</v>
      </c>
      <c r="N21" s="220">
        <v>2613.4</v>
      </c>
      <c r="O21" s="220">
        <v>4732800</v>
      </c>
      <c r="P21" s="221">
        <v>1.5055977351692189E-2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45470</v>
      </c>
      <c r="E22" s="217">
        <v>3266.15</v>
      </c>
      <c r="F22" s="217">
        <v>3279.8833333333337</v>
      </c>
      <c r="G22" s="219">
        <v>3235.9666666666672</v>
      </c>
      <c r="H22" s="219">
        <v>3205.7833333333333</v>
      </c>
      <c r="I22" s="219">
        <v>3161.8666666666668</v>
      </c>
      <c r="J22" s="219">
        <v>3310.0666666666675</v>
      </c>
      <c r="K22" s="219">
        <v>3353.9833333333345</v>
      </c>
      <c r="L22" s="219">
        <v>3384.1666666666679</v>
      </c>
      <c r="M22" s="220">
        <v>3323.8</v>
      </c>
      <c r="N22" s="220">
        <v>3249.7</v>
      </c>
      <c r="O22" s="220">
        <v>15669900</v>
      </c>
      <c r="P22" s="221">
        <v>2.2552416749867858E-2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45470</v>
      </c>
      <c r="E23" s="217">
        <v>1471.4</v>
      </c>
      <c r="F23" s="217">
        <v>1464.6500000000003</v>
      </c>
      <c r="G23" s="219">
        <v>1451.1000000000006</v>
      </c>
      <c r="H23" s="219">
        <v>1430.8000000000002</v>
      </c>
      <c r="I23" s="219">
        <v>1417.2500000000005</v>
      </c>
      <c r="J23" s="219">
        <v>1484.9500000000007</v>
      </c>
      <c r="K23" s="219">
        <v>1498.5000000000005</v>
      </c>
      <c r="L23" s="219">
        <v>1518.8000000000009</v>
      </c>
      <c r="M23" s="220">
        <v>1478.2</v>
      </c>
      <c r="N23" s="220">
        <v>1444.35</v>
      </c>
      <c r="O23" s="220">
        <v>35168000</v>
      </c>
      <c r="P23" s="221">
        <v>2.1541607603467107E-2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45470</v>
      </c>
      <c r="E24" s="217">
        <v>5153.6000000000004</v>
      </c>
      <c r="F24" s="217">
        <v>5172.7833333333338</v>
      </c>
      <c r="G24" s="219">
        <v>5122.9166666666679</v>
      </c>
      <c r="H24" s="219">
        <v>5092.2333333333345</v>
      </c>
      <c r="I24" s="219">
        <v>5042.3666666666686</v>
      </c>
      <c r="J24" s="219">
        <v>5203.4666666666672</v>
      </c>
      <c r="K24" s="219">
        <v>5253.3333333333339</v>
      </c>
      <c r="L24" s="219">
        <v>5284.0166666666664</v>
      </c>
      <c r="M24" s="220">
        <v>5222.6499999999996</v>
      </c>
      <c r="N24" s="220">
        <v>5142.1000000000004</v>
      </c>
      <c r="O24" s="220">
        <v>1348100</v>
      </c>
      <c r="P24" s="221">
        <v>7.5485799701046335E-3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45470</v>
      </c>
      <c r="E25" s="217">
        <v>659.7</v>
      </c>
      <c r="F25" s="217">
        <v>662.58333333333337</v>
      </c>
      <c r="G25" s="219">
        <v>655.16666666666674</v>
      </c>
      <c r="H25" s="219">
        <v>650.63333333333333</v>
      </c>
      <c r="I25" s="219">
        <v>643.2166666666667</v>
      </c>
      <c r="J25" s="219">
        <v>667.11666666666679</v>
      </c>
      <c r="K25" s="219">
        <v>674.53333333333353</v>
      </c>
      <c r="L25" s="219">
        <v>679.06666666666683</v>
      </c>
      <c r="M25" s="220">
        <v>670</v>
      </c>
      <c r="N25" s="220">
        <v>658.05</v>
      </c>
      <c r="O25" s="220">
        <v>36388800</v>
      </c>
      <c r="P25" s="221">
        <v>3.5742652899126291E-3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45470</v>
      </c>
      <c r="E26" s="217">
        <v>6174.45</v>
      </c>
      <c r="F26" s="217">
        <v>6166.5333333333328</v>
      </c>
      <c r="G26" s="219">
        <v>6130.1666666666661</v>
      </c>
      <c r="H26" s="219">
        <v>6085.8833333333332</v>
      </c>
      <c r="I26" s="219">
        <v>6049.5166666666664</v>
      </c>
      <c r="J26" s="219">
        <v>6210.8166666666657</v>
      </c>
      <c r="K26" s="219">
        <v>6247.1833333333325</v>
      </c>
      <c r="L26" s="219">
        <v>6291.4666666666653</v>
      </c>
      <c r="M26" s="220">
        <v>6202.9</v>
      </c>
      <c r="N26" s="220">
        <v>6122.25</v>
      </c>
      <c r="O26" s="220">
        <v>2170250</v>
      </c>
      <c r="P26" s="221">
        <v>2.6426248891516405E-2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45470</v>
      </c>
      <c r="E27" s="217">
        <v>495.35</v>
      </c>
      <c r="F27" s="217">
        <v>492.3</v>
      </c>
      <c r="G27" s="219">
        <v>487.55</v>
      </c>
      <c r="H27" s="219">
        <v>479.75</v>
      </c>
      <c r="I27" s="219">
        <v>475</v>
      </c>
      <c r="J27" s="219">
        <v>500.1</v>
      </c>
      <c r="K27" s="219">
        <v>504.85</v>
      </c>
      <c r="L27" s="219">
        <v>512.65000000000009</v>
      </c>
      <c r="M27" s="220">
        <v>497.05</v>
      </c>
      <c r="N27" s="220">
        <v>484.5</v>
      </c>
      <c r="O27" s="220">
        <v>17572900</v>
      </c>
      <c r="P27" s="221">
        <v>-3.5727611940298505E-2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45470</v>
      </c>
      <c r="E28" s="217">
        <v>236.75</v>
      </c>
      <c r="F28" s="217">
        <v>236.06666666666669</v>
      </c>
      <c r="G28" s="219">
        <v>234.38333333333338</v>
      </c>
      <c r="H28" s="219">
        <v>232.01666666666668</v>
      </c>
      <c r="I28" s="219">
        <v>230.33333333333337</v>
      </c>
      <c r="J28" s="219">
        <v>238.43333333333339</v>
      </c>
      <c r="K28" s="219">
        <v>240.11666666666673</v>
      </c>
      <c r="L28" s="219">
        <v>242.48333333333341</v>
      </c>
      <c r="M28" s="220">
        <v>237.75</v>
      </c>
      <c r="N28" s="220">
        <v>233.7</v>
      </c>
      <c r="O28" s="220">
        <v>85790000</v>
      </c>
      <c r="P28" s="221">
        <v>-7.5709044318909792E-4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45470</v>
      </c>
      <c r="E29" s="217">
        <v>2921.8</v>
      </c>
      <c r="F29" s="217">
        <v>2909.6666666666665</v>
      </c>
      <c r="G29" s="219">
        <v>2888.083333333333</v>
      </c>
      <c r="H29" s="219">
        <v>2854.3666666666663</v>
      </c>
      <c r="I29" s="219">
        <v>2832.7833333333328</v>
      </c>
      <c r="J29" s="219">
        <v>2943.3833333333332</v>
      </c>
      <c r="K29" s="219">
        <v>2964.9666666666662</v>
      </c>
      <c r="L29" s="219">
        <v>2998.6833333333334</v>
      </c>
      <c r="M29" s="220">
        <v>2931.25</v>
      </c>
      <c r="N29" s="220">
        <v>2875.95</v>
      </c>
      <c r="O29" s="220">
        <v>12325200</v>
      </c>
      <c r="P29" s="221">
        <v>-9.4353270216835702E-3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45470</v>
      </c>
      <c r="E30" s="217">
        <v>2215.3000000000002</v>
      </c>
      <c r="F30" s="217">
        <v>2222.8833333333332</v>
      </c>
      <c r="G30" s="219">
        <v>2197.3166666666666</v>
      </c>
      <c r="H30" s="219">
        <v>2179.3333333333335</v>
      </c>
      <c r="I30" s="219">
        <v>2153.7666666666669</v>
      </c>
      <c r="J30" s="219">
        <v>2240.8666666666663</v>
      </c>
      <c r="K30" s="219">
        <v>2266.4333333333329</v>
      </c>
      <c r="L30" s="219">
        <v>2284.4166666666661</v>
      </c>
      <c r="M30" s="220">
        <v>2248.4499999999998</v>
      </c>
      <c r="N30" s="220">
        <v>2204.9</v>
      </c>
      <c r="O30" s="220">
        <v>2650107</v>
      </c>
      <c r="P30" s="221">
        <v>-1.1769536061311071E-2</v>
      </c>
    </row>
    <row r="31" spans="1:16" ht="12.75" customHeight="1">
      <c r="A31" s="213">
        <v>21</v>
      </c>
      <c r="B31" s="225" t="s">
        <v>842</v>
      </c>
      <c r="C31" s="217" t="s">
        <v>60</v>
      </c>
      <c r="D31" s="218">
        <v>45470</v>
      </c>
      <c r="E31" s="217">
        <v>6511.25</v>
      </c>
      <c r="F31" s="217">
        <v>6435.4666666666672</v>
      </c>
      <c r="G31" s="219">
        <v>6304.7333333333345</v>
      </c>
      <c r="H31" s="219">
        <v>6098.2166666666672</v>
      </c>
      <c r="I31" s="219">
        <v>5967.4833333333345</v>
      </c>
      <c r="J31" s="219">
        <v>6641.9833333333345</v>
      </c>
      <c r="K31" s="219">
        <v>6772.7166666666681</v>
      </c>
      <c r="L31" s="219">
        <v>6979.2333333333345</v>
      </c>
      <c r="M31" s="220">
        <v>6566.2</v>
      </c>
      <c r="N31" s="220">
        <v>6228.95</v>
      </c>
      <c r="O31" s="220">
        <v>517875</v>
      </c>
      <c r="P31" s="221">
        <v>4.6212121212121211E-2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45470</v>
      </c>
      <c r="E32" s="217">
        <v>663.95</v>
      </c>
      <c r="F32" s="217">
        <v>662.48333333333323</v>
      </c>
      <c r="G32" s="219">
        <v>655.56666666666649</v>
      </c>
      <c r="H32" s="219">
        <v>647.18333333333328</v>
      </c>
      <c r="I32" s="219">
        <v>640.26666666666654</v>
      </c>
      <c r="J32" s="219">
        <v>670.86666666666645</v>
      </c>
      <c r="K32" s="219">
        <v>677.78333333333319</v>
      </c>
      <c r="L32" s="219">
        <v>686.1666666666664</v>
      </c>
      <c r="M32" s="220">
        <v>669.4</v>
      </c>
      <c r="N32" s="220">
        <v>654.1</v>
      </c>
      <c r="O32" s="220">
        <v>30235000</v>
      </c>
      <c r="P32" s="221">
        <v>-4.6745893274516906E-3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45470</v>
      </c>
      <c r="E33" s="217">
        <v>1242.25</v>
      </c>
      <c r="F33" s="217">
        <v>1231.6833333333334</v>
      </c>
      <c r="G33" s="219">
        <v>1218.3166666666668</v>
      </c>
      <c r="H33" s="219">
        <v>1194.3833333333334</v>
      </c>
      <c r="I33" s="219">
        <v>1181.0166666666669</v>
      </c>
      <c r="J33" s="219">
        <v>1255.6166666666668</v>
      </c>
      <c r="K33" s="219">
        <v>1268.9833333333336</v>
      </c>
      <c r="L33" s="219">
        <v>1292.9166666666667</v>
      </c>
      <c r="M33" s="220">
        <v>1245.05</v>
      </c>
      <c r="N33" s="220">
        <v>1207.75</v>
      </c>
      <c r="O33" s="220">
        <v>12453650</v>
      </c>
      <c r="P33" s="221">
        <v>-1.5735709628341664E-2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45470</v>
      </c>
      <c r="E34" s="217">
        <v>1238.8499999999999</v>
      </c>
      <c r="F34" s="217">
        <v>1233.3833333333334</v>
      </c>
      <c r="G34" s="219">
        <v>1226.3666666666668</v>
      </c>
      <c r="H34" s="219">
        <v>1213.8833333333334</v>
      </c>
      <c r="I34" s="219">
        <v>1206.8666666666668</v>
      </c>
      <c r="J34" s="219">
        <v>1245.8666666666668</v>
      </c>
      <c r="K34" s="219">
        <v>1252.8833333333337</v>
      </c>
      <c r="L34" s="219">
        <v>1265.3666666666668</v>
      </c>
      <c r="M34" s="220">
        <v>1240.4000000000001</v>
      </c>
      <c r="N34" s="220">
        <v>1220.9000000000001</v>
      </c>
      <c r="O34" s="220">
        <v>44772500</v>
      </c>
      <c r="P34" s="221">
        <v>-7.6117516572519278E-2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45470</v>
      </c>
      <c r="E35" s="217">
        <v>9631.5</v>
      </c>
      <c r="F35" s="217">
        <v>9642.2166666666653</v>
      </c>
      <c r="G35" s="219">
        <v>9573.0833333333303</v>
      </c>
      <c r="H35" s="219">
        <v>9514.6666666666642</v>
      </c>
      <c r="I35" s="219">
        <v>9445.5333333333292</v>
      </c>
      <c r="J35" s="219">
        <v>9700.6333333333314</v>
      </c>
      <c r="K35" s="219">
        <v>9769.7666666666664</v>
      </c>
      <c r="L35" s="219">
        <v>9828.1833333333325</v>
      </c>
      <c r="M35" s="220">
        <v>9711.35</v>
      </c>
      <c r="N35" s="220">
        <v>9583.7999999999993</v>
      </c>
      <c r="O35" s="220">
        <v>2025850</v>
      </c>
      <c r="P35" s="221">
        <v>-1.7400477755277741E-2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45470</v>
      </c>
      <c r="E36" s="217">
        <v>1585.3</v>
      </c>
      <c r="F36" s="217">
        <v>1585</v>
      </c>
      <c r="G36" s="219">
        <v>1572.3</v>
      </c>
      <c r="H36" s="219">
        <v>1559.3</v>
      </c>
      <c r="I36" s="219">
        <v>1546.6</v>
      </c>
      <c r="J36" s="219">
        <v>1598</v>
      </c>
      <c r="K36" s="219">
        <v>1610.6999999999998</v>
      </c>
      <c r="L36" s="219">
        <v>1623.7</v>
      </c>
      <c r="M36" s="220">
        <v>1597.7</v>
      </c>
      <c r="N36" s="220">
        <v>1572</v>
      </c>
      <c r="O36" s="220">
        <v>11525000</v>
      </c>
      <c r="P36" s="221">
        <v>-1.6891160292780113E-3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45470</v>
      </c>
      <c r="E37" s="217">
        <v>7182.15</v>
      </c>
      <c r="F37" s="217">
        <v>7166.3499999999995</v>
      </c>
      <c r="G37" s="219">
        <v>7089.3499999999985</v>
      </c>
      <c r="H37" s="219">
        <v>6996.5499999999993</v>
      </c>
      <c r="I37" s="219">
        <v>6919.5499999999984</v>
      </c>
      <c r="J37" s="219">
        <v>7259.1499999999987</v>
      </c>
      <c r="K37" s="219">
        <v>7336.1500000000005</v>
      </c>
      <c r="L37" s="219">
        <v>7428.9499999999989</v>
      </c>
      <c r="M37" s="220">
        <v>7243.35</v>
      </c>
      <c r="N37" s="220">
        <v>7073.55</v>
      </c>
      <c r="O37" s="220">
        <v>8316750</v>
      </c>
      <c r="P37" s="221">
        <v>2.0882880947631688E-2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45470</v>
      </c>
      <c r="E38" s="217">
        <v>3321.5</v>
      </c>
      <c r="F38" s="217">
        <v>3303.4166666666665</v>
      </c>
      <c r="G38" s="219">
        <v>3277.333333333333</v>
      </c>
      <c r="H38" s="219">
        <v>3233.1666666666665</v>
      </c>
      <c r="I38" s="219">
        <v>3207.083333333333</v>
      </c>
      <c r="J38" s="219">
        <v>3347.583333333333</v>
      </c>
      <c r="K38" s="219">
        <v>3373.6666666666661</v>
      </c>
      <c r="L38" s="219">
        <v>3417.833333333333</v>
      </c>
      <c r="M38" s="220">
        <v>3329.5</v>
      </c>
      <c r="N38" s="220">
        <v>3259.25</v>
      </c>
      <c r="O38" s="220">
        <v>1869900</v>
      </c>
      <c r="P38" s="221">
        <v>-5.5839183152520738E-3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45470</v>
      </c>
      <c r="E39" s="217">
        <v>441.6</v>
      </c>
      <c r="F39" s="217">
        <v>442.41666666666669</v>
      </c>
      <c r="G39" s="219">
        <v>437.88333333333338</v>
      </c>
      <c r="H39" s="219">
        <v>434.16666666666669</v>
      </c>
      <c r="I39" s="219">
        <v>429.63333333333338</v>
      </c>
      <c r="J39" s="219">
        <v>446.13333333333338</v>
      </c>
      <c r="K39" s="219">
        <v>450.66666666666669</v>
      </c>
      <c r="L39" s="219">
        <v>454.38333333333338</v>
      </c>
      <c r="M39" s="220">
        <v>446.95</v>
      </c>
      <c r="N39" s="220">
        <v>438.7</v>
      </c>
      <c r="O39" s="220">
        <v>11158400</v>
      </c>
      <c r="P39" s="221">
        <v>-4.8827059465357335E-2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45470</v>
      </c>
      <c r="E40" s="217">
        <v>208</v>
      </c>
      <c r="F40" s="217">
        <v>205.76666666666665</v>
      </c>
      <c r="G40" s="219">
        <v>201.73333333333329</v>
      </c>
      <c r="H40" s="219">
        <v>195.46666666666664</v>
      </c>
      <c r="I40" s="219">
        <v>191.43333333333328</v>
      </c>
      <c r="J40" s="219">
        <v>212.0333333333333</v>
      </c>
      <c r="K40" s="219">
        <v>216.06666666666666</v>
      </c>
      <c r="L40" s="219">
        <v>222.33333333333331</v>
      </c>
      <c r="M40" s="220">
        <v>209.8</v>
      </c>
      <c r="N40" s="220">
        <v>199.5</v>
      </c>
      <c r="O40" s="220">
        <v>96358300</v>
      </c>
      <c r="P40" s="221">
        <v>-7.8574959861458682E-2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45470</v>
      </c>
      <c r="E41" s="217">
        <v>285.14999999999998</v>
      </c>
      <c r="F41" s="217">
        <v>285.76666666666665</v>
      </c>
      <c r="G41" s="219">
        <v>283.33333333333331</v>
      </c>
      <c r="H41" s="219">
        <v>281.51666666666665</v>
      </c>
      <c r="I41" s="219">
        <v>279.08333333333331</v>
      </c>
      <c r="J41" s="219">
        <v>287.58333333333331</v>
      </c>
      <c r="K41" s="219">
        <v>290.01666666666671</v>
      </c>
      <c r="L41" s="219">
        <v>291.83333333333331</v>
      </c>
      <c r="M41" s="220">
        <v>288.2</v>
      </c>
      <c r="N41" s="220">
        <v>283.95</v>
      </c>
      <c r="O41" s="220">
        <v>157923675</v>
      </c>
      <c r="P41" s="221">
        <v>-2.51340664102703E-2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45470</v>
      </c>
      <c r="E42" s="217">
        <v>1470.95</v>
      </c>
      <c r="F42" s="217">
        <v>1464.3166666666668</v>
      </c>
      <c r="G42" s="219">
        <v>1448.7833333333338</v>
      </c>
      <c r="H42" s="219">
        <v>1426.616666666667</v>
      </c>
      <c r="I42" s="219">
        <v>1411.0833333333339</v>
      </c>
      <c r="J42" s="219">
        <v>1486.4833333333336</v>
      </c>
      <c r="K42" s="219">
        <v>1502.0166666666669</v>
      </c>
      <c r="L42" s="219">
        <v>1524.1833333333334</v>
      </c>
      <c r="M42" s="220">
        <v>1479.85</v>
      </c>
      <c r="N42" s="220">
        <v>1442.15</v>
      </c>
      <c r="O42" s="220">
        <v>3886875</v>
      </c>
      <c r="P42" s="221">
        <v>7.0928876797512631E-3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45470</v>
      </c>
      <c r="E43" s="217">
        <v>311.75</v>
      </c>
      <c r="F43" s="217">
        <v>308.98333333333335</v>
      </c>
      <c r="G43" s="219">
        <v>304.76666666666671</v>
      </c>
      <c r="H43" s="219">
        <v>297.78333333333336</v>
      </c>
      <c r="I43" s="219">
        <v>293.56666666666672</v>
      </c>
      <c r="J43" s="219">
        <v>315.9666666666667</v>
      </c>
      <c r="K43" s="219">
        <v>320.18333333333339</v>
      </c>
      <c r="L43" s="219">
        <v>327.16666666666669</v>
      </c>
      <c r="M43" s="220">
        <v>313.2</v>
      </c>
      <c r="N43" s="220">
        <v>302</v>
      </c>
      <c r="O43" s="220">
        <v>137629350</v>
      </c>
      <c r="P43" s="221">
        <v>-1.3724649224924943E-2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45470</v>
      </c>
      <c r="E44" s="217">
        <v>510.7</v>
      </c>
      <c r="F44" s="217">
        <v>508.09999999999997</v>
      </c>
      <c r="G44" s="219">
        <v>501.15</v>
      </c>
      <c r="H44" s="219">
        <v>491.6</v>
      </c>
      <c r="I44" s="219">
        <v>484.65000000000003</v>
      </c>
      <c r="J44" s="219">
        <v>517.64999999999986</v>
      </c>
      <c r="K44" s="219">
        <v>524.59999999999991</v>
      </c>
      <c r="L44" s="219">
        <v>534.14999999999986</v>
      </c>
      <c r="M44" s="220">
        <v>515.04999999999995</v>
      </c>
      <c r="N44" s="220">
        <v>498.55</v>
      </c>
      <c r="O44" s="220">
        <v>26472600</v>
      </c>
      <c r="P44" s="221">
        <v>3.8473487986743993E-2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45470</v>
      </c>
      <c r="E45" s="217">
        <v>1788.6</v>
      </c>
      <c r="F45" s="217">
        <v>1761.2833333333335</v>
      </c>
      <c r="G45" s="219">
        <v>1724.5666666666671</v>
      </c>
      <c r="H45" s="219">
        <v>1660.5333333333335</v>
      </c>
      <c r="I45" s="219">
        <v>1623.8166666666671</v>
      </c>
      <c r="J45" s="219">
        <v>1825.3166666666671</v>
      </c>
      <c r="K45" s="219">
        <v>1862.0333333333338</v>
      </c>
      <c r="L45" s="219">
        <v>1926.0666666666671</v>
      </c>
      <c r="M45" s="220">
        <v>1798</v>
      </c>
      <c r="N45" s="220">
        <v>1697.25</v>
      </c>
      <c r="O45" s="220">
        <v>6184500</v>
      </c>
      <c r="P45" s="221">
        <v>0.1217012786796046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45470</v>
      </c>
      <c r="E46" s="217">
        <v>1383.95</v>
      </c>
      <c r="F46" s="217">
        <v>1391.3666666666668</v>
      </c>
      <c r="G46" s="219">
        <v>1372.0333333333335</v>
      </c>
      <c r="H46" s="219">
        <v>1360.1166666666668</v>
      </c>
      <c r="I46" s="219">
        <v>1340.7833333333335</v>
      </c>
      <c r="J46" s="219">
        <v>1403.2833333333335</v>
      </c>
      <c r="K46" s="219">
        <v>1422.6166666666666</v>
      </c>
      <c r="L46" s="219">
        <v>1434.5333333333335</v>
      </c>
      <c r="M46" s="220">
        <v>1410.7</v>
      </c>
      <c r="N46" s="220">
        <v>1379.45</v>
      </c>
      <c r="O46" s="220">
        <v>42579000</v>
      </c>
      <c r="P46" s="221">
        <v>1.0551948051948052E-2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45470</v>
      </c>
      <c r="E47" s="217">
        <v>294.3</v>
      </c>
      <c r="F47" s="217">
        <v>294.91666666666669</v>
      </c>
      <c r="G47" s="219">
        <v>291.48333333333335</v>
      </c>
      <c r="H47" s="219">
        <v>288.66666666666669</v>
      </c>
      <c r="I47" s="219">
        <v>285.23333333333335</v>
      </c>
      <c r="J47" s="219">
        <v>297.73333333333335</v>
      </c>
      <c r="K47" s="219">
        <v>301.16666666666663</v>
      </c>
      <c r="L47" s="219">
        <v>303.98333333333335</v>
      </c>
      <c r="M47" s="220">
        <v>298.35000000000002</v>
      </c>
      <c r="N47" s="220">
        <v>292.10000000000002</v>
      </c>
      <c r="O47" s="220">
        <v>84215250</v>
      </c>
      <c r="P47" s="221">
        <v>5.738110147984575E-2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45470</v>
      </c>
      <c r="E48" s="217">
        <v>343.25</v>
      </c>
      <c r="F48" s="217">
        <v>339.93333333333334</v>
      </c>
      <c r="G48" s="219">
        <v>335.11666666666667</v>
      </c>
      <c r="H48" s="219">
        <v>326.98333333333335</v>
      </c>
      <c r="I48" s="219">
        <v>322.16666666666669</v>
      </c>
      <c r="J48" s="219">
        <v>348.06666666666666</v>
      </c>
      <c r="K48" s="219">
        <v>352.88333333333338</v>
      </c>
      <c r="L48" s="219">
        <v>361.01666666666665</v>
      </c>
      <c r="M48" s="220">
        <v>344.75</v>
      </c>
      <c r="N48" s="220">
        <v>331.8</v>
      </c>
      <c r="O48" s="220">
        <v>52575000</v>
      </c>
      <c r="P48" s="221">
        <v>-9.3739695699279289E-3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45470</v>
      </c>
      <c r="E49" s="217">
        <v>32300.05</v>
      </c>
      <c r="F49" s="217">
        <v>32598.866666666665</v>
      </c>
      <c r="G49" s="219">
        <v>31937.883333333331</v>
      </c>
      <c r="H49" s="219">
        <v>31575.716666666667</v>
      </c>
      <c r="I49" s="219">
        <v>30914.733333333334</v>
      </c>
      <c r="J49" s="219">
        <v>32961.033333333326</v>
      </c>
      <c r="K49" s="219">
        <v>33622.016666666663</v>
      </c>
      <c r="L49" s="219">
        <v>33984.183333333327</v>
      </c>
      <c r="M49" s="220">
        <v>33259.85</v>
      </c>
      <c r="N49" s="220">
        <v>32236.7</v>
      </c>
      <c r="O49" s="220">
        <v>309525</v>
      </c>
      <c r="P49" s="221">
        <v>4.3049705139005898E-2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45470</v>
      </c>
      <c r="E50" s="217">
        <v>627.1</v>
      </c>
      <c r="F50" s="217">
        <v>622.83333333333337</v>
      </c>
      <c r="G50" s="219">
        <v>616.66666666666674</v>
      </c>
      <c r="H50" s="219">
        <v>606.23333333333335</v>
      </c>
      <c r="I50" s="219">
        <v>600.06666666666672</v>
      </c>
      <c r="J50" s="219">
        <v>633.26666666666677</v>
      </c>
      <c r="K50" s="219">
        <v>639.43333333333351</v>
      </c>
      <c r="L50" s="219">
        <v>649.86666666666679</v>
      </c>
      <c r="M50" s="220">
        <v>629</v>
      </c>
      <c r="N50" s="220">
        <v>612.4</v>
      </c>
      <c r="O50" s="220">
        <v>34528500</v>
      </c>
      <c r="P50" s="221">
        <v>-2.9323955065276793E-2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45470</v>
      </c>
      <c r="E51" s="217">
        <v>5391.4</v>
      </c>
      <c r="F51" s="217">
        <v>5369.5333333333328</v>
      </c>
      <c r="G51" s="219">
        <v>5329.0666666666657</v>
      </c>
      <c r="H51" s="219">
        <v>5266.7333333333327</v>
      </c>
      <c r="I51" s="219">
        <v>5226.2666666666655</v>
      </c>
      <c r="J51" s="219">
        <v>5431.8666666666659</v>
      </c>
      <c r="K51" s="219">
        <v>5472.333333333333</v>
      </c>
      <c r="L51" s="219">
        <v>5534.6666666666661</v>
      </c>
      <c r="M51" s="220">
        <v>5410</v>
      </c>
      <c r="N51" s="220">
        <v>5307.2</v>
      </c>
      <c r="O51" s="220">
        <v>2444800</v>
      </c>
      <c r="P51" s="221">
        <v>2.9909849186957622E-2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45470</v>
      </c>
      <c r="E52" s="217">
        <v>688.2</v>
      </c>
      <c r="F52" s="217">
        <v>690.43333333333339</v>
      </c>
      <c r="G52" s="219">
        <v>682.16666666666674</v>
      </c>
      <c r="H52" s="219">
        <v>676.13333333333333</v>
      </c>
      <c r="I52" s="219">
        <v>667.86666666666667</v>
      </c>
      <c r="J52" s="219">
        <v>696.46666666666681</v>
      </c>
      <c r="K52" s="219">
        <v>704.73333333333346</v>
      </c>
      <c r="L52" s="219">
        <v>710.76666666666688</v>
      </c>
      <c r="M52" s="220">
        <v>698.7</v>
      </c>
      <c r="N52" s="220">
        <v>684.4</v>
      </c>
      <c r="O52" s="220">
        <v>17672000</v>
      </c>
      <c r="P52" s="221">
        <v>0.16393334650596061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45470</v>
      </c>
      <c r="E53" s="217">
        <v>121.5</v>
      </c>
      <c r="F53" s="217">
        <v>121.71666666666665</v>
      </c>
      <c r="G53" s="219">
        <v>120.93333333333331</v>
      </c>
      <c r="H53" s="219">
        <v>120.36666666666666</v>
      </c>
      <c r="I53" s="219">
        <v>119.58333333333331</v>
      </c>
      <c r="J53" s="219">
        <v>122.2833333333333</v>
      </c>
      <c r="K53" s="219">
        <v>123.06666666666663</v>
      </c>
      <c r="L53" s="219">
        <v>123.6333333333333</v>
      </c>
      <c r="M53" s="220">
        <v>122.5</v>
      </c>
      <c r="N53" s="220">
        <v>121.15</v>
      </c>
      <c r="O53" s="220">
        <v>228123000</v>
      </c>
      <c r="P53" s="221">
        <v>1.0736609145557317E-2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45470</v>
      </c>
      <c r="E54" s="217">
        <v>864.1</v>
      </c>
      <c r="F54" s="217">
        <v>866.76666666666677</v>
      </c>
      <c r="G54" s="219">
        <v>857.53333333333353</v>
      </c>
      <c r="H54" s="219">
        <v>850.96666666666681</v>
      </c>
      <c r="I54" s="219">
        <v>841.73333333333358</v>
      </c>
      <c r="J54" s="219">
        <v>873.33333333333348</v>
      </c>
      <c r="K54" s="219">
        <v>882.56666666666683</v>
      </c>
      <c r="L54" s="219">
        <v>889.13333333333344</v>
      </c>
      <c r="M54" s="220">
        <v>876</v>
      </c>
      <c r="N54" s="220">
        <v>860.2</v>
      </c>
      <c r="O54" s="220">
        <v>5012475</v>
      </c>
      <c r="P54" s="221">
        <v>2.5533612607221225E-2</v>
      </c>
    </row>
    <row r="55" spans="1:16" ht="12.75" customHeight="1">
      <c r="A55" s="213">
        <v>45</v>
      </c>
      <c r="B55" s="225" t="s">
        <v>842</v>
      </c>
      <c r="C55" s="217" t="s">
        <v>89</v>
      </c>
      <c r="D55" s="218">
        <v>45470</v>
      </c>
      <c r="E55" s="217">
        <v>556.85</v>
      </c>
      <c r="F55" s="217">
        <v>527.03333333333342</v>
      </c>
      <c r="G55" s="219">
        <v>493.26666666666688</v>
      </c>
      <c r="H55" s="219">
        <v>429.68333333333345</v>
      </c>
      <c r="I55" s="219">
        <v>395.91666666666691</v>
      </c>
      <c r="J55" s="219">
        <v>590.61666666666679</v>
      </c>
      <c r="K55" s="219">
        <v>624.38333333333344</v>
      </c>
      <c r="L55" s="219">
        <v>687.96666666666681</v>
      </c>
      <c r="M55" s="220">
        <v>560.79999999999995</v>
      </c>
      <c r="N55" s="220">
        <v>463.45</v>
      </c>
      <c r="O55" s="220">
        <v>9574100</v>
      </c>
      <c r="P55" s="221">
        <v>-0.38345772666095679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45470</v>
      </c>
      <c r="E56" s="217">
        <v>1437.75</v>
      </c>
      <c r="F56" s="217">
        <v>1442.5</v>
      </c>
      <c r="G56" s="219">
        <v>1420.25</v>
      </c>
      <c r="H56" s="219">
        <v>1402.75</v>
      </c>
      <c r="I56" s="219">
        <v>1380.5</v>
      </c>
      <c r="J56" s="219">
        <v>1460</v>
      </c>
      <c r="K56" s="219">
        <v>1482.25</v>
      </c>
      <c r="L56" s="219">
        <v>1499.75</v>
      </c>
      <c r="M56" s="220">
        <v>1464.75</v>
      </c>
      <c r="N56" s="220">
        <v>1425</v>
      </c>
      <c r="O56" s="220">
        <v>9790625</v>
      </c>
      <c r="P56" s="221">
        <v>1.0840807898302897E-2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45470</v>
      </c>
      <c r="E57" s="217">
        <v>1545.4</v>
      </c>
      <c r="F57" s="217">
        <v>1548.2666666666667</v>
      </c>
      <c r="G57" s="219">
        <v>1536.1333333333332</v>
      </c>
      <c r="H57" s="219">
        <v>1526.8666666666666</v>
      </c>
      <c r="I57" s="219">
        <v>1514.7333333333331</v>
      </c>
      <c r="J57" s="219">
        <v>1557.5333333333333</v>
      </c>
      <c r="K57" s="219">
        <v>1569.666666666667</v>
      </c>
      <c r="L57" s="219">
        <v>1578.9333333333334</v>
      </c>
      <c r="M57" s="220">
        <v>1560.4</v>
      </c>
      <c r="N57" s="220">
        <v>1539</v>
      </c>
      <c r="O57" s="220">
        <v>9424350</v>
      </c>
      <c r="P57" s="221">
        <v>-2.3636363636363636E-2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45470</v>
      </c>
      <c r="E58" s="217">
        <v>484.1</v>
      </c>
      <c r="F58" s="217">
        <v>480.66666666666669</v>
      </c>
      <c r="G58" s="219">
        <v>473.43333333333339</v>
      </c>
      <c r="H58" s="219">
        <v>462.76666666666671</v>
      </c>
      <c r="I58" s="219">
        <v>455.53333333333342</v>
      </c>
      <c r="J58" s="219">
        <v>491.33333333333337</v>
      </c>
      <c r="K58" s="219">
        <v>498.56666666666661</v>
      </c>
      <c r="L58" s="219">
        <v>509.23333333333335</v>
      </c>
      <c r="M58" s="220">
        <v>487.9</v>
      </c>
      <c r="N58" s="220">
        <v>470</v>
      </c>
      <c r="O58" s="220">
        <v>56702100</v>
      </c>
      <c r="P58" s="221">
        <v>-9.2466884379701318E-3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45470</v>
      </c>
      <c r="E59" s="217">
        <v>5320.1</v>
      </c>
      <c r="F59" s="217">
        <v>5338.3833333333341</v>
      </c>
      <c r="G59" s="219">
        <v>5277.7666666666682</v>
      </c>
      <c r="H59" s="219">
        <v>5235.4333333333343</v>
      </c>
      <c r="I59" s="219">
        <v>5174.8166666666684</v>
      </c>
      <c r="J59" s="219">
        <v>5380.7166666666681</v>
      </c>
      <c r="K59" s="219">
        <v>5441.3333333333348</v>
      </c>
      <c r="L59" s="219">
        <v>5483.6666666666679</v>
      </c>
      <c r="M59" s="220">
        <v>5399</v>
      </c>
      <c r="N59" s="220">
        <v>5296.05</v>
      </c>
      <c r="O59" s="220">
        <v>2335350</v>
      </c>
      <c r="P59" s="221">
        <v>3.1537798979659443E-2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45470</v>
      </c>
      <c r="E60" s="217">
        <v>2865</v>
      </c>
      <c r="F60" s="217">
        <v>2861.1333333333332</v>
      </c>
      <c r="G60" s="219">
        <v>2837.3166666666666</v>
      </c>
      <c r="H60" s="219">
        <v>2809.6333333333332</v>
      </c>
      <c r="I60" s="219">
        <v>2785.8166666666666</v>
      </c>
      <c r="J60" s="219">
        <v>2888.8166666666666</v>
      </c>
      <c r="K60" s="219">
        <v>2912.6333333333332</v>
      </c>
      <c r="L60" s="219">
        <v>2940.3166666666666</v>
      </c>
      <c r="M60" s="220">
        <v>2884.95</v>
      </c>
      <c r="N60" s="220">
        <v>2833.45</v>
      </c>
      <c r="O60" s="220">
        <v>2635850</v>
      </c>
      <c r="P60" s="221">
        <v>1.5959569091634526E-3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45470</v>
      </c>
      <c r="E61" s="217">
        <v>1099.1500000000001</v>
      </c>
      <c r="F61" s="217">
        <v>1101.5833333333333</v>
      </c>
      <c r="G61" s="219">
        <v>1086.7666666666664</v>
      </c>
      <c r="H61" s="219">
        <v>1074.3833333333332</v>
      </c>
      <c r="I61" s="219">
        <v>1059.5666666666664</v>
      </c>
      <c r="J61" s="219">
        <v>1113.9666666666665</v>
      </c>
      <c r="K61" s="219">
        <v>1128.7833333333335</v>
      </c>
      <c r="L61" s="219">
        <v>1141.1666666666665</v>
      </c>
      <c r="M61" s="220">
        <v>1116.4000000000001</v>
      </c>
      <c r="N61" s="220">
        <v>1089.2</v>
      </c>
      <c r="O61" s="220">
        <v>11136000</v>
      </c>
      <c r="P61" s="221">
        <v>5.9058487874465049E-2</v>
      </c>
    </row>
    <row r="62" spans="1:16" ht="12.75" customHeight="1">
      <c r="A62" s="213">
        <v>52</v>
      </c>
      <c r="B62" s="225" t="s">
        <v>842</v>
      </c>
      <c r="C62" s="222" t="s">
        <v>96</v>
      </c>
      <c r="D62" s="218">
        <v>45470</v>
      </c>
      <c r="E62" s="217">
        <v>1646.7</v>
      </c>
      <c r="F62" s="217">
        <v>1627.8166666666668</v>
      </c>
      <c r="G62" s="219">
        <v>1569.7333333333336</v>
      </c>
      <c r="H62" s="219">
        <v>1492.7666666666667</v>
      </c>
      <c r="I62" s="219">
        <v>1434.6833333333334</v>
      </c>
      <c r="J62" s="219">
        <v>1704.7833333333338</v>
      </c>
      <c r="K62" s="219">
        <v>1762.8666666666672</v>
      </c>
      <c r="L62" s="219">
        <v>1839.8333333333339</v>
      </c>
      <c r="M62" s="220">
        <v>1685.9</v>
      </c>
      <c r="N62" s="220">
        <v>1550.85</v>
      </c>
      <c r="O62" s="220">
        <v>6017200</v>
      </c>
      <c r="P62" s="221">
        <v>0.17672826830937713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45470</v>
      </c>
      <c r="E63" s="217">
        <v>428.55</v>
      </c>
      <c r="F63" s="217">
        <v>427.06666666666661</v>
      </c>
      <c r="G63" s="219">
        <v>424.13333333333321</v>
      </c>
      <c r="H63" s="219">
        <v>419.71666666666658</v>
      </c>
      <c r="I63" s="219">
        <v>416.78333333333319</v>
      </c>
      <c r="J63" s="219">
        <v>431.48333333333323</v>
      </c>
      <c r="K63" s="219">
        <v>434.41666666666663</v>
      </c>
      <c r="L63" s="219">
        <v>438.83333333333326</v>
      </c>
      <c r="M63" s="220">
        <v>430</v>
      </c>
      <c r="N63" s="220">
        <v>422.65</v>
      </c>
      <c r="O63" s="220">
        <v>18399600</v>
      </c>
      <c r="P63" s="221">
        <v>-8.0543425521591456E-3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45470</v>
      </c>
      <c r="E64" s="217">
        <v>166.45</v>
      </c>
      <c r="F64" s="217">
        <v>164.45000000000002</v>
      </c>
      <c r="G64" s="219">
        <v>161.00000000000003</v>
      </c>
      <c r="H64" s="219">
        <v>155.55000000000001</v>
      </c>
      <c r="I64" s="219">
        <v>152.10000000000002</v>
      </c>
      <c r="J64" s="219">
        <v>169.90000000000003</v>
      </c>
      <c r="K64" s="219">
        <v>173.35000000000002</v>
      </c>
      <c r="L64" s="219">
        <v>178.80000000000004</v>
      </c>
      <c r="M64" s="220">
        <v>167.9</v>
      </c>
      <c r="N64" s="220">
        <v>159</v>
      </c>
      <c r="O64" s="220">
        <v>27720000</v>
      </c>
      <c r="P64" s="221">
        <v>2.9335313776457483E-2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45470</v>
      </c>
      <c r="E65" s="217">
        <v>3853.7</v>
      </c>
      <c r="F65" s="217">
        <v>3832.6833333333329</v>
      </c>
      <c r="G65" s="219">
        <v>3791.8166666666657</v>
      </c>
      <c r="H65" s="219">
        <v>3729.9333333333329</v>
      </c>
      <c r="I65" s="219">
        <v>3689.0666666666657</v>
      </c>
      <c r="J65" s="219">
        <v>3894.5666666666657</v>
      </c>
      <c r="K65" s="219">
        <v>3935.4333333333334</v>
      </c>
      <c r="L65" s="219">
        <v>3997.3166666666657</v>
      </c>
      <c r="M65" s="220">
        <v>3873.55</v>
      </c>
      <c r="N65" s="220">
        <v>3770.8</v>
      </c>
      <c r="O65" s="220">
        <v>4198800</v>
      </c>
      <c r="P65" s="221">
        <v>-3.6287268470701649E-2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45470</v>
      </c>
      <c r="E66" s="217">
        <v>601.85</v>
      </c>
      <c r="F66" s="217">
        <v>601.18333333333339</v>
      </c>
      <c r="G66" s="219">
        <v>596.06666666666683</v>
      </c>
      <c r="H66" s="219">
        <v>590.28333333333342</v>
      </c>
      <c r="I66" s="219">
        <v>585.16666666666686</v>
      </c>
      <c r="J66" s="219">
        <v>606.96666666666681</v>
      </c>
      <c r="K66" s="219">
        <v>612.08333333333337</v>
      </c>
      <c r="L66" s="219">
        <v>617.86666666666679</v>
      </c>
      <c r="M66" s="220">
        <v>606.29999999999995</v>
      </c>
      <c r="N66" s="220">
        <v>595.4</v>
      </c>
      <c r="O66" s="220">
        <v>21995000</v>
      </c>
      <c r="P66" s="221">
        <v>8.2512033004813207E-3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45470</v>
      </c>
      <c r="E67" s="217">
        <v>1864.8</v>
      </c>
      <c r="F67" s="217">
        <v>1857.3166666666666</v>
      </c>
      <c r="G67" s="219">
        <v>1847.4833333333331</v>
      </c>
      <c r="H67" s="219">
        <v>1830.1666666666665</v>
      </c>
      <c r="I67" s="219">
        <v>1820.333333333333</v>
      </c>
      <c r="J67" s="219">
        <v>1874.6333333333332</v>
      </c>
      <c r="K67" s="219">
        <v>1884.4666666666667</v>
      </c>
      <c r="L67" s="219">
        <v>1901.7833333333333</v>
      </c>
      <c r="M67" s="220">
        <v>1867.15</v>
      </c>
      <c r="N67" s="220">
        <v>1840</v>
      </c>
      <c r="O67" s="220">
        <v>3466450</v>
      </c>
      <c r="P67" s="221">
        <v>8.8620488940628645E-3</v>
      </c>
    </row>
    <row r="68" spans="1:16" ht="12.75" customHeight="1">
      <c r="A68" s="213">
        <v>58</v>
      </c>
      <c r="B68" s="225" t="s">
        <v>842</v>
      </c>
      <c r="C68" s="222" t="s">
        <v>102</v>
      </c>
      <c r="D68" s="218">
        <v>45470</v>
      </c>
      <c r="E68" s="217">
        <v>2611.5</v>
      </c>
      <c r="F68" s="217">
        <v>2576.4</v>
      </c>
      <c r="G68" s="219">
        <v>2505.1000000000004</v>
      </c>
      <c r="H68" s="219">
        <v>2398.7000000000003</v>
      </c>
      <c r="I68" s="219">
        <v>2327.4000000000005</v>
      </c>
      <c r="J68" s="219">
        <v>2682.8</v>
      </c>
      <c r="K68" s="219">
        <v>2754.1000000000004</v>
      </c>
      <c r="L68" s="219">
        <v>2860.5</v>
      </c>
      <c r="M68" s="220">
        <v>2647.7</v>
      </c>
      <c r="N68" s="220">
        <v>2470</v>
      </c>
      <c r="O68" s="220">
        <v>2377200</v>
      </c>
      <c r="P68" s="221">
        <v>6.965442764578833E-2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45470</v>
      </c>
      <c r="E69" s="217">
        <v>4504.1499999999996</v>
      </c>
      <c r="F69" s="217">
        <v>4486.7666666666664</v>
      </c>
      <c r="G69" s="219">
        <v>4455.5333333333328</v>
      </c>
      <c r="H69" s="219">
        <v>4406.9166666666661</v>
      </c>
      <c r="I69" s="219">
        <v>4375.6833333333325</v>
      </c>
      <c r="J69" s="219">
        <v>4535.3833333333332</v>
      </c>
      <c r="K69" s="219">
        <v>4566.6166666666668</v>
      </c>
      <c r="L69" s="219">
        <v>4615.2333333333336</v>
      </c>
      <c r="M69" s="220">
        <v>4518</v>
      </c>
      <c r="N69" s="220">
        <v>4438.1499999999996</v>
      </c>
      <c r="O69" s="220">
        <v>2263800</v>
      </c>
      <c r="P69" s="221">
        <v>-3.659885947740233E-2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45470</v>
      </c>
      <c r="E70" s="217">
        <v>11514.9</v>
      </c>
      <c r="F70" s="217">
        <v>11434.966666666667</v>
      </c>
      <c r="G70" s="219">
        <v>11279.933333333334</v>
      </c>
      <c r="H70" s="219">
        <v>11044.966666666667</v>
      </c>
      <c r="I70" s="219">
        <v>10889.933333333334</v>
      </c>
      <c r="J70" s="219">
        <v>11669.933333333334</v>
      </c>
      <c r="K70" s="219">
        <v>11824.966666666667</v>
      </c>
      <c r="L70" s="219">
        <v>12059.933333333334</v>
      </c>
      <c r="M70" s="220">
        <v>11590</v>
      </c>
      <c r="N70" s="220">
        <v>11200</v>
      </c>
      <c r="O70" s="220">
        <v>1719000</v>
      </c>
      <c r="P70" s="221">
        <v>8.4477296726504746E-3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45470</v>
      </c>
      <c r="E71" s="217">
        <v>874.55</v>
      </c>
      <c r="F71" s="217">
        <v>869.36666666666679</v>
      </c>
      <c r="G71" s="219">
        <v>862.38333333333355</v>
      </c>
      <c r="H71" s="219">
        <v>850.21666666666681</v>
      </c>
      <c r="I71" s="219">
        <v>843.23333333333358</v>
      </c>
      <c r="J71" s="219">
        <v>881.53333333333353</v>
      </c>
      <c r="K71" s="219">
        <v>888.51666666666665</v>
      </c>
      <c r="L71" s="219">
        <v>900.68333333333351</v>
      </c>
      <c r="M71" s="220">
        <v>876.35</v>
      </c>
      <c r="N71" s="220">
        <v>857.2</v>
      </c>
      <c r="O71" s="220">
        <v>39922575</v>
      </c>
      <c r="P71" s="221">
        <v>-2.6298845023944625E-2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45470</v>
      </c>
      <c r="E72" s="217">
        <v>5965.4</v>
      </c>
      <c r="F72" s="217">
        <v>5941.083333333333</v>
      </c>
      <c r="G72" s="219">
        <v>5898.3666666666659</v>
      </c>
      <c r="H72" s="219">
        <v>5831.333333333333</v>
      </c>
      <c r="I72" s="219">
        <v>5788.6166666666659</v>
      </c>
      <c r="J72" s="219">
        <v>6008.1166666666659</v>
      </c>
      <c r="K72" s="219">
        <v>6050.833333333333</v>
      </c>
      <c r="L72" s="219">
        <v>6117.8666666666659</v>
      </c>
      <c r="M72" s="220">
        <v>5983.8</v>
      </c>
      <c r="N72" s="220">
        <v>5874.05</v>
      </c>
      <c r="O72" s="220">
        <v>3153875</v>
      </c>
      <c r="P72" s="221">
        <v>-1.6618525699362955E-3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45470</v>
      </c>
      <c r="E73" s="217">
        <v>4874.3500000000004</v>
      </c>
      <c r="F73" s="217">
        <v>4879.1833333333334</v>
      </c>
      <c r="G73" s="219">
        <v>4836.916666666667</v>
      </c>
      <c r="H73" s="219">
        <v>4799.4833333333336</v>
      </c>
      <c r="I73" s="219">
        <v>4757.2166666666672</v>
      </c>
      <c r="J73" s="219">
        <v>4916.6166666666668</v>
      </c>
      <c r="K73" s="219">
        <v>4958.8833333333332</v>
      </c>
      <c r="L73" s="219">
        <v>4996.3166666666666</v>
      </c>
      <c r="M73" s="220">
        <v>4921.45</v>
      </c>
      <c r="N73" s="220">
        <v>4841.75</v>
      </c>
      <c r="O73" s="220">
        <v>3831275</v>
      </c>
      <c r="P73" s="221">
        <v>-6.6246199918326603E-3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45470</v>
      </c>
      <c r="E74" s="217">
        <v>4200.25</v>
      </c>
      <c r="F74" s="217">
        <v>4210.45</v>
      </c>
      <c r="G74" s="219">
        <v>4159.8999999999996</v>
      </c>
      <c r="H74" s="219">
        <v>4119.55</v>
      </c>
      <c r="I74" s="219">
        <v>4069</v>
      </c>
      <c r="J74" s="219">
        <v>4250.7999999999993</v>
      </c>
      <c r="K74" s="219">
        <v>4301.3500000000004</v>
      </c>
      <c r="L74" s="219">
        <v>4341.6999999999989</v>
      </c>
      <c r="M74" s="220">
        <v>4261</v>
      </c>
      <c r="N74" s="220">
        <v>4170.1000000000004</v>
      </c>
      <c r="O74" s="220">
        <v>1258125</v>
      </c>
      <c r="P74" s="221">
        <v>1.532399299474606E-3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45470</v>
      </c>
      <c r="E75" s="217">
        <v>573.9</v>
      </c>
      <c r="F75" s="217">
        <v>569.58333333333337</v>
      </c>
      <c r="G75" s="219">
        <v>562.76666666666677</v>
      </c>
      <c r="H75" s="219">
        <v>551.63333333333344</v>
      </c>
      <c r="I75" s="219">
        <v>544.81666666666683</v>
      </c>
      <c r="J75" s="219">
        <v>580.7166666666667</v>
      </c>
      <c r="K75" s="219">
        <v>587.5333333333333</v>
      </c>
      <c r="L75" s="219">
        <v>598.66666666666663</v>
      </c>
      <c r="M75" s="220">
        <v>576.4</v>
      </c>
      <c r="N75" s="220">
        <v>558.45000000000005</v>
      </c>
      <c r="O75" s="220">
        <v>20595600</v>
      </c>
      <c r="P75" s="221">
        <v>6.7751869775626921E-3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45470</v>
      </c>
      <c r="E76" s="217">
        <v>178.85</v>
      </c>
      <c r="F76" s="217">
        <v>177.7833333333333</v>
      </c>
      <c r="G76" s="219">
        <v>176.26666666666659</v>
      </c>
      <c r="H76" s="219">
        <v>173.68333333333328</v>
      </c>
      <c r="I76" s="219">
        <v>172.16666666666657</v>
      </c>
      <c r="J76" s="219">
        <v>180.36666666666662</v>
      </c>
      <c r="K76" s="219">
        <v>181.88333333333333</v>
      </c>
      <c r="L76" s="219">
        <v>184.46666666666664</v>
      </c>
      <c r="M76" s="220">
        <v>179.3</v>
      </c>
      <c r="N76" s="220">
        <v>175.2</v>
      </c>
      <c r="O76" s="220">
        <v>87045000</v>
      </c>
      <c r="P76" s="221">
        <v>-2.3776145348511187E-2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45470</v>
      </c>
      <c r="E77" s="217">
        <v>218.5</v>
      </c>
      <c r="F77" s="217">
        <v>218.45000000000002</v>
      </c>
      <c r="G77" s="219">
        <v>215.20000000000005</v>
      </c>
      <c r="H77" s="219">
        <v>211.90000000000003</v>
      </c>
      <c r="I77" s="219">
        <v>208.65000000000006</v>
      </c>
      <c r="J77" s="219">
        <v>221.75000000000003</v>
      </c>
      <c r="K77" s="219">
        <v>224.99999999999997</v>
      </c>
      <c r="L77" s="219">
        <v>228.3</v>
      </c>
      <c r="M77" s="220">
        <v>221.7</v>
      </c>
      <c r="N77" s="220">
        <v>215.15</v>
      </c>
      <c r="O77" s="220">
        <v>140031600</v>
      </c>
      <c r="P77" s="221">
        <v>-4.4236273744470466E-3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45470</v>
      </c>
      <c r="E78" s="217">
        <v>1240.6500000000001</v>
      </c>
      <c r="F78" s="217">
        <v>1241.7</v>
      </c>
      <c r="G78" s="219">
        <v>1232.5</v>
      </c>
      <c r="H78" s="219">
        <v>1224.3499999999999</v>
      </c>
      <c r="I78" s="219">
        <v>1215.1499999999999</v>
      </c>
      <c r="J78" s="219">
        <v>1249.8500000000001</v>
      </c>
      <c r="K78" s="219">
        <v>1259.0500000000004</v>
      </c>
      <c r="L78" s="219">
        <v>1267.2000000000003</v>
      </c>
      <c r="M78" s="220">
        <v>1250.9000000000001</v>
      </c>
      <c r="N78" s="220">
        <v>1233.55</v>
      </c>
      <c r="O78" s="220">
        <v>9530125</v>
      </c>
      <c r="P78" s="221">
        <v>-9.1210613598673301E-3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45470</v>
      </c>
      <c r="E79" s="217">
        <v>97.05</v>
      </c>
      <c r="F79" s="217">
        <v>97.583333333333329</v>
      </c>
      <c r="G79" s="219">
        <v>95.916666666666657</v>
      </c>
      <c r="H79" s="219">
        <v>94.783333333333331</v>
      </c>
      <c r="I79" s="219">
        <v>93.11666666666666</v>
      </c>
      <c r="J79" s="219">
        <v>98.716666666666654</v>
      </c>
      <c r="K79" s="219">
        <v>100.38333333333331</v>
      </c>
      <c r="L79" s="219">
        <v>101.51666666666665</v>
      </c>
      <c r="M79" s="220">
        <v>99.25</v>
      </c>
      <c r="N79" s="220">
        <v>96.45</v>
      </c>
      <c r="O79" s="220">
        <v>224190000</v>
      </c>
      <c r="P79" s="221">
        <v>1.5284287752190748E-2</v>
      </c>
    </row>
    <row r="80" spans="1:16" ht="12.75" customHeight="1">
      <c r="A80" s="213">
        <v>70</v>
      </c>
      <c r="B80" s="225" t="s">
        <v>842</v>
      </c>
      <c r="C80" s="223" t="s">
        <v>116</v>
      </c>
      <c r="D80" s="218">
        <v>45470</v>
      </c>
      <c r="E80" s="217">
        <v>767.2</v>
      </c>
      <c r="F80" s="217">
        <v>748.81666666666661</v>
      </c>
      <c r="G80" s="219">
        <v>720.63333333333321</v>
      </c>
      <c r="H80" s="219">
        <v>674.06666666666661</v>
      </c>
      <c r="I80" s="219">
        <v>645.88333333333321</v>
      </c>
      <c r="J80" s="219">
        <v>795.38333333333321</v>
      </c>
      <c r="K80" s="219">
        <v>823.56666666666661</v>
      </c>
      <c r="L80" s="219">
        <v>870.13333333333321</v>
      </c>
      <c r="M80" s="220">
        <v>777</v>
      </c>
      <c r="N80" s="220">
        <v>702.25</v>
      </c>
      <c r="O80" s="220">
        <v>11226800</v>
      </c>
      <c r="P80" s="221">
        <v>0.56335988414192617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45470</v>
      </c>
      <c r="E81" s="217">
        <v>1364.8</v>
      </c>
      <c r="F81" s="217">
        <v>1373.9666666666665</v>
      </c>
      <c r="G81" s="219">
        <v>1350.9833333333329</v>
      </c>
      <c r="H81" s="219">
        <v>1337.1666666666665</v>
      </c>
      <c r="I81" s="219">
        <v>1314.1833333333329</v>
      </c>
      <c r="J81" s="219">
        <v>1387.7833333333328</v>
      </c>
      <c r="K81" s="219">
        <v>1410.7666666666664</v>
      </c>
      <c r="L81" s="219">
        <v>1424.5833333333328</v>
      </c>
      <c r="M81" s="220">
        <v>1396.95</v>
      </c>
      <c r="N81" s="220">
        <v>1360.15</v>
      </c>
      <c r="O81" s="220">
        <v>6009000</v>
      </c>
      <c r="P81" s="221">
        <v>4.0789815536502988E-2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45470</v>
      </c>
      <c r="E82" s="217">
        <v>3016.05</v>
      </c>
      <c r="F82" s="217">
        <v>3016.3166666666671</v>
      </c>
      <c r="G82" s="219">
        <v>2982.4333333333343</v>
      </c>
      <c r="H82" s="219">
        <v>2948.8166666666671</v>
      </c>
      <c r="I82" s="219">
        <v>2914.9333333333343</v>
      </c>
      <c r="J82" s="219">
        <v>3049.9333333333343</v>
      </c>
      <c r="K82" s="219">
        <v>3083.8166666666666</v>
      </c>
      <c r="L82" s="219">
        <v>3117.4333333333343</v>
      </c>
      <c r="M82" s="220">
        <v>3050.2</v>
      </c>
      <c r="N82" s="220">
        <v>2982.7</v>
      </c>
      <c r="O82" s="220">
        <v>3701975</v>
      </c>
      <c r="P82" s="221">
        <v>2.4215302466488679E-2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45470</v>
      </c>
      <c r="E83" s="217">
        <v>473.55</v>
      </c>
      <c r="F83" s="217">
        <v>471.75</v>
      </c>
      <c r="G83" s="219">
        <v>467.9</v>
      </c>
      <c r="H83" s="219">
        <v>462.25</v>
      </c>
      <c r="I83" s="219">
        <v>458.4</v>
      </c>
      <c r="J83" s="219">
        <v>477.4</v>
      </c>
      <c r="K83" s="219">
        <v>481.25</v>
      </c>
      <c r="L83" s="219">
        <v>486.9</v>
      </c>
      <c r="M83" s="220">
        <v>475.6</v>
      </c>
      <c r="N83" s="220">
        <v>466.1</v>
      </c>
      <c r="O83" s="220">
        <v>9906000</v>
      </c>
      <c r="P83" s="221">
        <v>2.3558586484810913E-2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45470</v>
      </c>
      <c r="E84" s="217">
        <v>2496.9499999999998</v>
      </c>
      <c r="F84" s="217">
        <v>2478.8166666666666</v>
      </c>
      <c r="G84" s="219">
        <v>2454.6333333333332</v>
      </c>
      <c r="H84" s="219">
        <v>2412.3166666666666</v>
      </c>
      <c r="I84" s="219">
        <v>2388.1333333333332</v>
      </c>
      <c r="J84" s="219">
        <v>2521.1333333333332</v>
      </c>
      <c r="K84" s="219">
        <v>2545.3166666666666</v>
      </c>
      <c r="L84" s="219">
        <v>2587.6333333333332</v>
      </c>
      <c r="M84" s="220">
        <v>2503</v>
      </c>
      <c r="N84" s="220">
        <v>2436.5</v>
      </c>
      <c r="O84" s="220">
        <v>12671745</v>
      </c>
      <c r="P84" s="221">
        <v>0.14451427298172109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45470</v>
      </c>
      <c r="E85" s="217">
        <v>609.29999999999995</v>
      </c>
      <c r="F85" s="217">
        <v>611.83333333333337</v>
      </c>
      <c r="G85" s="219">
        <v>601.56666666666672</v>
      </c>
      <c r="H85" s="219">
        <v>593.83333333333337</v>
      </c>
      <c r="I85" s="219">
        <v>583.56666666666672</v>
      </c>
      <c r="J85" s="219">
        <v>619.56666666666672</v>
      </c>
      <c r="K85" s="219">
        <v>629.83333333333337</v>
      </c>
      <c r="L85" s="219">
        <v>637.56666666666672</v>
      </c>
      <c r="M85" s="220">
        <v>622.1</v>
      </c>
      <c r="N85" s="220">
        <v>604.1</v>
      </c>
      <c r="O85" s="220">
        <v>11135000</v>
      </c>
      <c r="P85" s="221">
        <v>4.5539906103286384E-2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45470</v>
      </c>
      <c r="E86" s="217">
        <v>5289.7</v>
      </c>
      <c r="F86" s="217">
        <v>5263.9000000000005</v>
      </c>
      <c r="G86" s="219">
        <v>5150.8000000000011</v>
      </c>
      <c r="H86" s="219">
        <v>5011.9000000000005</v>
      </c>
      <c r="I86" s="219">
        <v>4898.8000000000011</v>
      </c>
      <c r="J86" s="219">
        <v>5402.8000000000011</v>
      </c>
      <c r="K86" s="219">
        <v>5515.9000000000015</v>
      </c>
      <c r="L86" s="219">
        <v>5654.8000000000011</v>
      </c>
      <c r="M86" s="220">
        <v>5377</v>
      </c>
      <c r="N86" s="220">
        <v>5125</v>
      </c>
      <c r="O86" s="220">
        <v>13000500</v>
      </c>
      <c r="P86" s="221">
        <v>-6.7663511187607578E-2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45470</v>
      </c>
      <c r="E87" s="217">
        <v>1823.15</v>
      </c>
      <c r="F87" s="217">
        <v>1819.2833333333335</v>
      </c>
      <c r="G87" s="219">
        <v>1808.916666666667</v>
      </c>
      <c r="H87" s="219">
        <v>1794.6833333333334</v>
      </c>
      <c r="I87" s="219">
        <v>1784.3166666666668</v>
      </c>
      <c r="J87" s="219">
        <v>1833.5166666666671</v>
      </c>
      <c r="K87" s="219">
        <v>1843.8833333333334</v>
      </c>
      <c r="L87" s="219">
        <v>1858.1166666666672</v>
      </c>
      <c r="M87" s="220">
        <v>1829.65</v>
      </c>
      <c r="N87" s="220">
        <v>1805.05</v>
      </c>
      <c r="O87" s="220">
        <v>7641000</v>
      </c>
      <c r="P87" s="221">
        <v>1.0046265697290151E-2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45470</v>
      </c>
      <c r="E88" s="217">
        <v>1443.65</v>
      </c>
      <c r="F88" s="217">
        <v>1440.55</v>
      </c>
      <c r="G88" s="219">
        <v>1435.75</v>
      </c>
      <c r="H88" s="219">
        <v>1427.8500000000001</v>
      </c>
      <c r="I88" s="219">
        <v>1423.0500000000002</v>
      </c>
      <c r="J88" s="219">
        <v>1448.4499999999998</v>
      </c>
      <c r="K88" s="219">
        <v>1453.2499999999995</v>
      </c>
      <c r="L88" s="219">
        <v>1461.1499999999996</v>
      </c>
      <c r="M88" s="220">
        <v>1445.35</v>
      </c>
      <c r="N88" s="220">
        <v>1432.65</v>
      </c>
      <c r="O88" s="220">
        <v>19338200</v>
      </c>
      <c r="P88" s="221">
        <v>-6.1498390189197987E-4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45470</v>
      </c>
      <c r="E89" s="217">
        <v>3897.75</v>
      </c>
      <c r="F89" s="217">
        <v>3901.2833333333333</v>
      </c>
      <c r="G89" s="219">
        <v>3864.6166666666668</v>
      </c>
      <c r="H89" s="219">
        <v>3831.4833333333336</v>
      </c>
      <c r="I89" s="219">
        <v>3794.8166666666671</v>
      </c>
      <c r="J89" s="219">
        <v>3934.4166666666665</v>
      </c>
      <c r="K89" s="219">
        <v>3971.0833333333335</v>
      </c>
      <c r="L89" s="219">
        <v>4004.2166666666662</v>
      </c>
      <c r="M89" s="220">
        <v>3937.95</v>
      </c>
      <c r="N89" s="220">
        <v>3868.15</v>
      </c>
      <c r="O89" s="220">
        <v>2969100</v>
      </c>
      <c r="P89" s="221">
        <v>-4.3259557344064387E-3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45470</v>
      </c>
      <c r="E90" s="217">
        <v>1669.25</v>
      </c>
      <c r="F90" s="217">
        <v>1667.0666666666666</v>
      </c>
      <c r="G90" s="219">
        <v>1654.1833333333332</v>
      </c>
      <c r="H90" s="219">
        <v>1639.1166666666666</v>
      </c>
      <c r="I90" s="219">
        <v>1626.2333333333331</v>
      </c>
      <c r="J90" s="219">
        <v>1682.1333333333332</v>
      </c>
      <c r="K90" s="219">
        <v>1695.0166666666664</v>
      </c>
      <c r="L90" s="219">
        <v>1710.0833333333333</v>
      </c>
      <c r="M90" s="220">
        <v>1679.95</v>
      </c>
      <c r="N90" s="220">
        <v>1652</v>
      </c>
      <c r="O90" s="220">
        <v>176524700</v>
      </c>
      <c r="P90" s="221">
        <v>-3.5574666534452348E-2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45470</v>
      </c>
      <c r="E91" s="217">
        <v>589.70000000000005</v>
      </c>
      <c r="F91" s="217">
        <v>589.41666666666663</v>
      </c>
      <c r="G91" s="219">
        <v>581.58333333333326</v>
      </c>
      <c r="H91" s="219">
        <v>573.46666666666658</v>
      </c>
      <c r="I91" s="219">
        <v>565.63333333333321</v>
      </c>
      <c r="J91" s="219">
        <v>597.5333333333333</v>
      </c>
      <c r="K91" s="219">
        <v>605.36666666666656</v>
      </c>
      <c r="L91" s="219">
        <v>613.48333333333335</v>
      </c>
      <c r="M91" s="220">
        <v>597.25</v>
      </c>
      <c r="N91" s="220">
        <v>581.29999999999995</v>
      </c>
      <c r="O91" s="220">
        <v>39464700</v>
      </c>
      <c r="P91" s="221">
        <v>3.2788300996027406E-2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45470</v>
      </c>
      <c r="E92" s="217">
        <v>5518.65</v>
      </c>
      <c r="F92" s="217">
        <v>5562.3833333333341</v>
      </c>
      <c r="G92" s="219">
        <v>5462.2666666666682</v>
      </c>
      <c r="H92" s="219">
        <v>5405.8833333333341</v>
      </c>
      <c r="I92" s="219">
        <v>5305.7666666666682</v>
      </c>
      <c r="J92" s="219">
        <v>5618.7666666666682</v>
      </c>
      <c r="K92" s="219">
        <v>5718.883333333335</v>
      </c>
      <c r="L92" s="219">
        <v>5775.2666666666682</v>
      </c>
      <c r="M92" s="220">
        <v>5662.5</v>
      </c>
      <c r="N92" s="220">
        <v>5506</v>
      </c>
      <c r="O92" s="220">
        <v>3781800</v>
      </c>
      <c r="P92" s="221">
        <v>3.4508226991095972E-2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45470</v>
      </c>
      <c r="E93" s="217">
        <v>676.4</v>
      </c>
      <c r="F93" s="217">
        <v>674.16666666666663</v>
      </c>
      <c r="G93" s="219">
        <v>664.23333333333323</v>
      </c>
      <c r="H93" s="219">
        <v>652.06666666666661</v>
      </c>
      <c r="I93" s="219">
        <v>642.13333333333321</v>
      </c>
      <c r="J93" s="219">
        <v>686.33333333333326</v>
      </c>
      <c r="K93" s="219">
        <v>696.26666666666665</v>
      </c>
      <c r="L93" s="219">
        <v>708.43333333333328</v>
      </c>
      <c r="M93" s="220">
        <v>684.1</v>
      </c>
      <c r="N93" s="220">
        <v>662</v>
      </c>
      <c r="O93" s="220">
        <v>44030000</v>
      </c>
      <c r="P93" s="221">
        <v>1.8887485016360516E-2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45470</v>
      </c>
      <c r="E94" s="217">
        <v>333.85</v>
      </c>
      <c r="F94" s="217">
        <v>332.45</v>
      </c>
      <c r="G94" s="219">
        <v>325.89999999999998</v>
      </c>
      <c r="H94" s="219">
        <v>317.95</v>
      </c>
      <c r="I94" s="219">
        <v>311.39999999999998</v>
      </c>
      <c r="J94" s="219">
        <v>340.4</v>
      </c>
      <c r="K94" s="219">
        <v>346.95000000000005</v>
      </c>
      <c r="L94" s="219">
        <v>354.9</v>
      </c>
      <c r="M94" s="220">
        <v>339</v>
      </c>
      <c r="N94" s="220">
        <v>324.5</v>
      </c>
      <c r="O94" s="220">
        <v>33466850</v>
      </c>
      <c r="P94" s="221">
        <v>-2.6366509906714981E-2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45470</v>
      </c>
      <c r="E95" s="217">
        <v>524.15</v>
      </c>
      <c r="F95" s="217">
        <v>521.45000000000005</v>
      </c>
      <c r="G95" s="219">
        <v>516.40000000000009</v>
      </c>
      <c r="H95" s="219">
        <v>508.65000000000009</v>
      </c>
      <c r="I95" s="219">
        <v>503.60000000000014</v>
      </c>
      <c r="J95" s="219">
        <v>529.20000000000005</v>
      </c>
      <c r="K95" s="219">
        <v>534.25</v>
      </c>
      <c r="L95" s="219">
        <v>542</v>
      </c>
      <c r="M95" s="220">
        <v>526.5</v>
      </c>
      <c r="N95" s="220">
        <v>513.70000000000005</v>
      </c>
      <c r="O95" s="220">
        <v>36147600</v>
      </c>
      <c r="P95" s="221">
        <v>2.0699119429725917E-2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45470</v>
      </c>
      <c r="E96" s="217">
        <v>2480.85</v>
      </c>
      <c r="F96" s="217">
        <v>2472.85</v>
      </c>
      <c r="G96" s="219">
        <v>2456.75</v>
      </c>
      <c r="H96" s="219">
        <v>2432.65</v>
      </c>
      <c r="I96" s="219">
        <v>2416.5500000000002</v>
      </c>
      <c r="J96" s="219">
        <v>2496.9499999999998</v>
      </c>
      <c r="K96" s="219">
        <v>2513.0499999999993</v>
      </c>
      <c r="L96" s="219">
        <v>2537.1499999999996</v>
      </c>
      <c r="M96" s="220">
        <v>2488.9499999999998</v>
      </c>
      <c r="N96" s="220">
        <v>2448.75</v>
      </c>
      <c r="O96" s="220">
        <v>18201600</v>
      </c>
      <c r="P96" s="221">
        <v>-8.0439474200510105E-3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45470</v>
      </c>
      <c r="E97" s="217">
        <v>1154.5</v>
      </c>
      <c r="F97" s="217">
        <v>1149.0333333333335</v>
      </c>
      <c r="G97" s="219">
        <v>1141.2666666666671</v>
      </c>
      <c r="H97" s="219">
        <v>1128.0333333333335</v>
      </c>
      <c r="I97" s="219">
        <v>1120.2666666666671</v>
      </c>
      <c r="J97" s="219">
        <v>1162.2666666666671</v>
      </c>
      <c r="K97" s="219">
        <v>1170.0333333333335</v>
      </c>
      <c r="L97" s="219">
        <v>1183.2666666666671</v>
      </c>
      <c r="M97" s="220">
        <v>1156.8</v>
      </c>
      <c r="N97" s="220">
        <v>1135.8</v>
      </c>
      <c r="O97" s="220">
        <v>77465500</v>
      </c>
      <c r="P97" s="221">
        <v>-7.0994442672218397E-2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45470</v>
      </c>
      <c r="E98" s="217">
        <v>1747.4</v>
      </c>
      <c r="F98" s="217">
        <v>1739.8833333333334</v>
      </c>
      <c r="G98" s="219">
        <v>1721.5666666666668</v>
      </c>
      <c r="H98" s="219">
        <v>1695.7333333333333</v>
      </c>
      <c r="I98" s="219">
        <v>1677.4166666666667</v>
      </c>
      <c r="J98" s="219">
        <v>1765.7166666666669</v>
      </c>
      <c r="K98" s="219">
        <v>1784.0333333333335</v>
      </c>
      <c r="L98" s="219">
        <v>1809.866666666667</v>
      </c>
      <c r="M98" s="220">
        <v>1758.2</v>
      </c>
      <c r="N98" s="220">
        <v>1714.05</v>
      </c>
      <c r="O98" s="220">
        <v>3833500</v>
      </c>
      <c r="P98" s="221">
        <v>3.5340314136125656E-3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45470</v>
      </c>
      <c r="E99" s="217">
        <v>606.6</v>
      </c>
      <c r="F99" s="217">
        <v>601.38333333333333</v>
      </c>
      <c r="G99" s="219">
        <v>595.2166666666667</v>
      </c>
      <c r="H99" s="219">
        <v>583.83333333333337</v>
      </c>
      <c r="I99" s="219">
        <v>577.66666666666674</v>
      </c>
      <c r="J99" s="219">
        <v>612.76666666666665</v>
      </c>
      <c r="K99" s="219">
        <v>618.93333333333339</v>
      </c>
      <c r="L99" s="219">
        <v>630.31666666666661</v>
      </c>
      <c r="M99" s="220">
        <v>607.54999999999995</v>
      </c>
      <c r="N99" s="220">
        <v>590</v>
      </c>
      <c r="O99" s="220">
        <v>13959000</v>
      </c>
      <c r="P99" s="221">
        <v>5.945303210463734E-3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45470</v>
      </c>
      <c r="E100" s="217">
        <v>16.55</v>
      </c>
      <c r="F100" s="217">
        <v>16.650000000000002</v>
      </c>
      <c r="G100" s="219">
        <v>16.350000000000005</v>
      </c>
      <c r="H100" s="219">
        <v>16.150000000000002</v>
      </c>
      <c r="I100" s="219">
        <v>15.850000000000005</v>
      </c>
      <c r="J100" s="219">
        <v>16.850000000000005</v>
      </c>
      <c r="K100" s="219">
        <v>17.150000000000002</v>
      </c>
      <c r="L100" s="219">
        <v>17.350000000000005</v>
      </c>
      <c r="M100" s="220">
        <v>16.95</v>
      </c>
      <c r="N100" s="220">
        <v>16.45</v>
      </c>
      <c r="O100" s="220">
        <v>3849840000</v>
      </c>
      <c r="P100" s="221">
        <v>-1.4408159503548278E-2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45470</v>
      </c>
      <c r="E101" s="217">
        <v>124</v>
      </c>
      <c r="F101" s="217">
        <v>122.91666666666667</v>
      </c>
      <c r="G101" s="219">
        <v>121.63333333333334</v>
      </c>
      <c r="H101" s="219">
        <v>119.26666666666667</v>
      </c>
      <c r="I101" s="219">
        <v>117.98333333333333</v>
      </c>
      <c r="J101" s="219">
        <v>125.28333333333335</v>
      </c>
      <c r="K101" s="219">
        <v>126.56666666666668</v>
      </c>
      <c r="L101" s="219">
        <v>128.93333333333334</v>
      </c>
      <c r="M101" s="220">
        <v>124.2</v>
      </c>
      <c r="N101" s="220">
        <v>120.55</v>
      </c>
      <c r="O101" s="220">
        <v>100935000</v>
      </c>
      <c r="P101" s="221">
        <v>1.6772438803263828E-2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45470</v>
      </c>
      <c r="E102" s="217">
        <v>83.9</v>
      </c>
      <c r="F102" s="217">
        <v>83.533333333333331</v>
      </c>
      <c r="G102" s="219">
        <v>82.966666666666669</v>
      </c>
      <c r="H102" s="219">
        <v>82.033333333333331</v>
      </c>
      <c r="I102" s="219">
        <v>81.466666666666669</v>
      </c>
      <c r="J102" s="219">
        <v>84.466666666666669</v>
      </c>
      <c r="K102" s="219">
        <v>85.033333333333331</v>
      </c>
      <c r="L102" s="219">
        <v>85.966666666666669</v>
      </c>
      <c r="M102" s="220">
        <v>84.1</v>
      </c>
      <c r="N102" s="220">
        <v>82.6</v>
      </c>
      <c r="O102" s="220">
        <v>404010000</v>
      </c>
      <c r="P102" s="221">
        <v>-2.3050835162045015E-2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45470</v>
      </c>
      <c r="E103" s="217">
        <v>181</v>
      </c>
      <c r="F103" s="217">
        <v>181.69999999999996</v>
      </c>
      <c r="G103" s="219">
        <v>179.74999999999991</v>
      </c>
      <c r="H103" s="219">
        <v>178.49999999999994</v>
      </c>
      <c r="I103" s="219">
        <v>176.5499999999999</v>
      </c>
      <c r="J103" s="219">
        <v>182.94999999999993</v>
      </c>
      <c r="K103" s="219">
        <v>184.89999999999998</v>
      </c>
      <c r="L103" s="219">
        <v>186.14999999999995</v>
      </c>
      <c r="M103" s="220">
        <v>183.65</v>
      </c>
      <c r="N103" s="220">
        <v>180.45</v>
      </c>
      <c r="O103" s="220">
        <v>74047500</v>
      </c>
      <c r="P103" s="221">
        <v>-1.800278496120947E-2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45470</v>
      </c>
      <c r="E104" s="217">
        <v>478.4</v>
      </c>
      <c r="F104" s="217">
        <v>477.5</v>
      </c>
      <c r="G104" s="219">
        <v>470.65</v>
      </c>
      <c r="H104" s="219">
        <v>462.9</v>
      </c>
      <c r="I104" s="219">
        <v>456.04999999999995</v>
      </c>
      <c r="J104" s="219">
        <v>485.25</v>
      </c>
      <c r="K104" s="219">
        <v>492.1</v>
      </c>
      <c r="L104" s="219">
        <v>499.85</v>
      </c>
      <c r="M104" s="220">
        <v>484.35</v>
      </c>
      <c r="N104" s="220">
        <v>469.75</v>
      </c>
      <c r="O104" s="220">
        <v>18910375</v>
      </c>
      <c r="P104" s="221">
        <v>6.6868357768986114E-2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45470</v>
      </c>
      <c r="E105" s="217">
        <v>638.29999999999995</v>
      </c>
      <c r="F105" s="217">
        <v>632.94999999999993</v>
      </c>
      <c r="G105" s="219">
        <v>624.49999999999989</v>
      </c>
      <c r="H105" s="219">
        <v>610.69999999999993</v>
      </c>
      <c r="I105" s="219">
        <v>602.24999999999989</v>
      </c>
      <c r="J105" s="219">
        <v>646.74999999999989</v>
      </c>
      <c r="K105" s="219">
        <v>655.19999999999993</v>
      </c>
      <c r="L105" s="219">
        <v>668.99999999999989</v>
      </c>
      <c r="M105" s="220">
        <v>641.4</v>
      </c>
      <c r="N105" s="220">
        <v>619.15</v>
      </c>
      <c r="O105" s="220">
        <v>16383000</v>
      </c>
      <c r="P105" s="221">
        <v>-1.1404779145546705E-2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45470</v>
      </c>
      <c r="E106" s="217">
        <v>233.4</v>
      </c>
      <c r="F106" s="217">
        <v>228.81666666666669</v>
      </c>
      <c r="G106" s="219">
        <v>222.93333333333339</v>
      </c>
      <c r="H106" s="219">
        <v>212.4666666666667</v>
      </c>
      <c r="I106" s="219">
        <v>206.5833333333334</v>
      </c>
      <c r="J106" s="219">
        <v>239.28333333333339</v>
      </c>
      <c r="K106" s="219">
        <v>245.16666666666666</v>
      </c>
      <c r="L106" s="219">
        <v>255.63333333333338</v>
      </c>
      <c r="M106" s="220">
        <v>234.7</v>
      </c>
      <c r="N106" s="220">
        <v>218.35</v>
      </c>
      <c r="O106" s="220">
        <v>20146300</v>
      </c>
      <c r="P106" s="221">
        <v>-0.19752801201339956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45470</v>
      </c>
      <c r="E107" s="217">
        <v>2616.5</v>
      </c>
      <c r="F107" s="217">
        <v>2617.8333333333335</v>
      </c>
      <c r="G107" s="219">
        <v>2584.666666666667</v>
      </c>
      <c r="H107" s="219">
        <v>2552.8333333333335</v>
      </c>
      <c r="I107" s="219">
        <v>2519.666666666667</v>
      </c>
      <c r="J107" s="219">
        <v>2649.666666666667</v>
      </c>
      <c r="K107" s="219">
        <v>2682.8333333333339</v>
      </c>
      <c r="L107" s="219">
        <v>2714.666666666667</v>
      </c>
      <c r="M107" s="220">
        <v>2651</v>
      </c>
      <c r="N107" s="220">
        <v>2586</v>
      </c>
      <c r="O107" s="220">
        <v>1216200</v>
      </c>
      <c r="P107" s="221">
        <v>9.2108538710480459E-3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45470</v>
      </c>
      <c r="E108" s="217">
        <v>4239.3</v>
      </c>
      <c r="F108" s="217">
        <v>4235.3833333333332</v>
      </c>
      <c r="G108" s="219">
        <v>4199.8166666666666</v>
      </c>
      <c r="H108" s="219">
        <v>4160.333333333333</v>
      </c>
      <c r="I108" s="219">
        <v>4124.7666666666664</v>
      </c>
      <c r="J108" s="219">
        <v>4274.8666666666668</v>
      </c>
      <c r="K108" s="219">
        <v>4310.4333333333325</v>
      </c>
      <c r="L108" s="219">
        <v>4349.916666666667</v>
      </c>
      <c r="M108" s="220">
        <v>4270.95</v>
      </c>
      <c r="N108" s="220">
        <v>4195.8999999999996</v>
      </c>
      <c r="O108" s="220">
        <v>9368100</v>
      </c>
      <c r="P108" s="221">
        <v>1.5083054318499496E-2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45470</v>
      </c>
      <c r="E109" s="217">
        <v>1526.3</v>
      </c>
      <c r="F109" s="217">
        <v>1527.75</v>
      </c>
      <c r="G109" s="219">
        <v>1513.5</v>
      </c>
      <c r="H109" s="219">
        <v>1500.7</v>
      </c>
      <c r="I109" s="219">
        <v>1486.45</v>
      </c>
      <c r="J109" s="219">
        <v>1540.55</v>
      </c>
      <c r="K109" s="219">
        <v>1554.8</v>
      </c>
      <c r="L109" s="219">
        <v>1567.6</v>
      </c>
      <c r="M109" s="220">
        <v>1542</v>
      </c>
      <c r="N109" s="220">
        <v>1514.95</v>
      </c>
      <c r="O109" s="220">
        <v>25490000</v>
      </c>
      <c r="P109" s="221">
        <v>-2.5704730052556139E-2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45470</v>
      </c>
      <c r="E110" s="217">
        <v>337.35</v>
      </c>
      <c r="F110" s="217">
        <v>337.4666666666667</v>
      </c>
      <c r="G110" s="219">
        <v>334.68333333333339</v>
      </c>
      <c r="H110" s="219">
        <v>332.01666666666671</v>
      </c>
      <c r="I110" s="219">
        <v>329.23333333333341</v>
      </c>
      <c r="J110" s="219">
        <v>340.13333333333338</v>
      </c>
      <c r="K110" s="219">
        <v>342.91666666666669</v>
      </c>
      <c r="L110" s="219">
        <v>345.58333333333337</v>
      </c>
      <c r="M110" s="220">
        <v>340.25</v>
      </c>
      <c r="N110" s="220">
        <v>334.8</v>
      </c>
      <c r="O110" s="220">
        <v>194184200</v>
      </c>
      <c r="P110" s="221">
        <v>-6.3506378513101369E-2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45470</v>
      </c>
      <c r="E111" s="217">
        <v>1514.45</v>
      </c>
      <c r="F111" s="217">
        <v>1510.4833333333333</v>
      </c>
      <c r="G111" s="219">
        <v>1504.9666666666667</v>
      </c>
      <c r="H111" s="219">
        <v>1495.4833333333333</v>
      </c>
      <c r="I111" s="219">
        <v>1489.9666666666667</v>
      </c>
      <c r="J111" s="219">
        <v>1519.9666666666667</v>
      </c>
      <c r="K111" s="219">
        <v>1525.4833333333336</v>
      </c>
      <c r="L111" s="219">
        <v>1534.9666666666667</v>
      </c>
      <c r="M111" s="220">
        <v>1516</v>
      </c>
      <c r="N111" s="220">
        <v>1501</v>
      </c>
      <c r="O111" s="220">
        <v>48699600</v>
      </c>
      <c r="P111" s="221">
        <v>4.7535342031640709E-3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45470</v>
      </c>
      <c r="E112" s="217">
        <v>169.05</v>
      </c>
      <c r="F112" s="217">
        <v>168.15</v>
      </c>
      <c r="G112" s="219">
        <v>166.35000000000002</v>
      </c>
      <c r="H112" s="219">
        <v>163.65</v>
      </c>
      <c r="I112" s="219">
        <v>161.85000000000002</v>
      </c>
      <c r="J112" s="219">
        <v>170.85000000000002</v>
      </c>
      <c r="K112" s="219">
        <v>172.65000000000003</v>
      </c>
      <c r="L112" s="219">
        <v>175.35000000000002</v>
      </c>
      <c r="M112" s="220">
        <v>169.95</v>
      </c>
      <c r="N112" s="220">
        <v>165.45</v>
      </c>
      <c r="O112" s="220">
        <v>151105500</v>
      </c>
      <c r="P112" s="221">
        <v>-1.4811518657428009E-2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45470</v>
      </c>
      <c r="E113" s="217">
        <v>1128.8499999999999</v>
      </c>
      <c r="F113" s="217">
        <v>1131.5333333333335</v>
      </c>
      <c r="G113" s="219">
        <v>1123.866666666667</v>
      </c>
      <c r="H113" s="219">
        <v>1118.8833333333334</v>
      </c>
      <c r="I113" s="219">
        <v>1111.2166666666669</v>
      </c>
      <c r="J113" s="219">
        <v>1136.5166666666671</v>
      </c>
      <c r="K113" s="219">
        <v>1144.1833333333336</v>
      </c>
      <c r="L113" s="219">
        <v>1149.1666666666672</v>
      </c>
      <c r="M113" s="220">
        <v>1139.2</v>
      </c>
      <c r="N113" s="220">
        <v>1126.55</v>
      </c>
      <c r="O113" s="220">
        <v>3441100</v>
      </c>
      <c r="P113" s="221">
        <v>1.4564967420467612E-2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45470</v>
      </c>
      <c r="E114" s="217">
        <v>1017.75</v>
      </c>
      <c r="F114" s="217">
        <v>1016.9</v>
      </c>
      <c r="G114" s="219">
        <v>1006.95</v>
      </c>
      <c r="H114" s="219">
        <v>996.15000000000009</v>
      </c>
      <c r="I114" s="219">
        <v>986.20000000000016</v>
      </c>
      <c r="J114" s="219">
        <v>1027.6999999999998</v>
      </c>
      <c r="K114" s="219">
        <v>1037.6500000000001</v>
      </c>
      <c r="L114" s="219">
        <v>1048.4499999999998</v>
      </c>
      <c r="M114" s="220">
        <v>1026.8499999999999</v>
      </c>
      <c r="N114" s="220">
        <v>1006.1</v>
      </c>
      <c r="O114" s="220">
        <v>18481750</v>
      </c>
      <c r="P114" s="221">
        <v>9.9937837708602307E-3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45470</v>
      </c>
      <c r="E115" s="217">
        <v>424.3</v>
      </c>
      <c r="F115" s="217">
        <v>424.25</v>
      </c>
      <c r="G115" s="219">
        <v>421.7</v>
      </c>
      <c r="H115" s="219">
        <v>419.09999999999997</v>
      </c>
      <c r="I115" s="219">
        <v>416.54999999999995</v>
      </c>
      <c r="J115" s="219">
        <v>426.85</v>
      </c>
      <c r="K115" s="219">
        <v>429.4</v>
      </c>
      <c r="L115" s="219">
        <v>432.00000000000006</v>
      </c>
      <c r="M115" s="220">
        <v>426.8</v>
      </c>
      <c r="N115" s="220">
        <v>421.65</v>
      </c>
      <c r="O115" s="220">
        <v>111422400</v>
      </c>
      <c r="P115" s="221">
        <v>1.3609105728924081E-2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45470</v>
      </c>
      <c r="E116" s="217">
        <v>1059.3</v>
      </c>
      <c r="F116" s="217">
        <v>1060.3166666666668</v>
      </c>
      <c r="G116" s="219">
        <v>1043.1333333333337</v>
      </c>
      <c r="H116" s="219">
        <v>1026.9666666666669</v>
      </c>
      <c r="I116" s="219">
        <v>1009.7833333333338</v>
      </c>
      <c r="J116" s="219">
        <v>1076.4833333333336</v>
      </c>
      <c r="K116" s="219">
        <v>1093.6666666666665</v>
      </c>
      <c r="L116" s="219">
        <v>1109.8333333333335</v>
      </c>
      <c r="M116" s="220">
        <v>1077.5</v>
      </c>
      <c r="N116" s="220">
        <v>1044.1500000000001</v>
      </c>
      <c r="O116" s="220">
        <v>11804375</v>
      </c>
      <c r="P116" s="221">
        <v>1.9156054392402332E-2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45470</v>
      </c>
      <c r="E117" s="217">
        <v>4324.5</v>
      </c>
      <c r="F117" s="217">
        <v>4324.166666666667</v>
      </c>
      <c r="G117" s="219">
        <v>4288.5333333333338</v>
      </c>
      <c r="H117" s="219">
        <v>4252.5666666666666</v>
      </c>
      <c r="I117" s="219">
        <v>4216.9333333333334</v>
      </c>
      <c r="J117" s="219">
        <v>4360.1333333333341</v>
      </c>
      <c r="K117" s="219">
        <v>4395.7666666666673</v>
      </c>
      <c r="L117" s="219">
        <v>4431.7333333333345</v>
      </c>
      <c r="M117" s="220">
        <v>4359.8</v>
      </c>
      <c r="N117" s="220">
        <v>4288.2</v>
      </c>
      <c r="O117" s="220">
        <v>485000</v>
      </c>
      <c r="P117" s="221">
        <v>4.1051784276898311E-2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45470</v>
      </c>
      <c r="E118" s="217">
        <v>931.35</v>
      </c>
      <c r="F118" s="217">
        <v>927.41666666666663</v>
      </c>
      <c r="G118" s="219">
        <v>916.13333333333321</v>
      </c>
      <c r="H118" s="219">
        <v>900.91666666666663</v>
      </c>
      <c r="I118" s="219">
        <v>889.63333333333321</v>
      </c>
      <c r="J118" s="219">
        <v>942.63333333333321</v>
      </c>
      <c r="K118" s="219">
        <v>953.91666666666674</v>
      </c>
      <c r="L118" s="219">
        <v>969.13333333333321</v>
      </c>
      <c r="M118" s="220">
        <v>938.7</v>
      </c>
      <c r="N118" s="220">
        <v>912.2</v>
      </c>
      <c r="O118" s="220">
        <v>14792625</v>
      </c>
      <c r="P118" s="221">
        <v>8.9779005524861875E-3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45470</v>
      </c>
      <c r="E119" s="217">
        <v>539.65</v>
      </c>
      <c r="F119" s="217">
        <v>540.23333333333335</v>
      </c>
      <c r="G119" s="219">
        <v>536.4666666666667</v>
      </c>
      <c r="H119" s="219">
        <v>533.2833333333333</v>
      </c>
      <c r="I119" s="219">
        <v>529.51666666666665</v>
      </c>
      <c r="J119" s="219">
        <v>543.41666666666674</v>
      </c>
      <c r="K119" s="219">
        <v>547.18333333333339</v>
      </c>
      <c r="L119" s="219">
        <v>550.36666666666679</v>
      </c>
      <c r="M119" s="220">
        <v>544</v>
      </c>
      <c r="N119" s="220">
        <v>537.04999999999995</v>
      </c>
      <c r="O119" s="220">
        <v>25886250</v>
      </c>
      <c r="P119" s="221">
        <v>2.1657622101628023E-2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45470</v>
      </c>
      <c r="E120" s="217">
        <v>1766.55</v>
      </c>
      <c r="F120" s="217">
        <v>1772.6499999999999</v>
      </c>
      <c r="G120" s="219">
        <v>1755.0999999999997</v>
      </c>
      <c r="H120" s="219">
        <v>1743.6499999999999</v>
      </c>
      <c r="I120" s="219">
        <v>1726.0999999999997</v>
      </c>
      <c r="J120" s="219">
        <v>1784.0999999999997</v>
      </c>
      <c r="K120" s="219">
        <v>1801.6499999999999</v>
      </c>
      <c r="L120" s="219">
        <v>1813.0999999999997</v>
      </c>
      <c r="M120" s="220">
        <v>1790.2</v>
      </c>
      <c r="N120" s="220">
        <v>1761.2</v>
      </c>
      <c r="O120" s="220">
        <v>41586000</v>
      </c>
      <c r="P120" s="221">
        <v>-5.1258418353379208E-2</v>
      </c>
    </row>
    <row r="121" spans="1:16" ht="12.75" customHeight="1">
      <c r="A121" s="213">
        <v>111</v>
      </c>
      <c r="B121" s="225" t="s">
        <v>66</v>
      </c>
      <c r="C121" s="217" t="s">
        <v>846</v>
      </c>
      <c r="D121" s="218">
        <v>45470</v>
      </c>
      <c r="E121" s="217">
        <v>184.2</v>
      </c>
      <c r="F121" s="217">
        <v>181.51666666666665</v>
      </c>
      <c r="G121" s="219">
        <v>178.43333333333331</v>
      </c>
      <c r="H121" s="219">
        <v>172.66666666666666</v>
      </c>
      <c r="I121" s="219">
        <v>169.58333333333331</v>
      </c>
      <c r="J121" s="219">
        <v>187.2833333333333</v>
      </c>
      <c r="K121" s="219">
        <v>190.36666666666667</v>
      </c>
      <c r="L121" s="219">
        <v>196.1333333333333</v>
      </c>
      <c r="M121" s="220">
        <v>184.6</v>
      </c>
      <c r="N121" s="220">
        <v>175.75</v>
      </c>
      <c r="O121" s="220">
        <v>60134374</v>
      </c>
      <c r="P121" s="221">
        <v>5.5860231902225006E-2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45470</v>
      </c>
      <c r="E122" s="217">
        <v>2704.6</v>
      </c>
      <c r="F122" s="217">
        <v>2697.4999999999995</v>
      </c>
      <c r="G122" s="219">
        <v>2665.7999999999993</v>
      </c>
      <c r="H122" s="219">
        <v>2626.9999999999995</v>
      </c>
      <c r="I122" s="219">
        <v>2595.2999999999993</v>
      </c>
      <c r="J122" s="219">
        <v>2736.2999999999993</v>
      </c>
      <c r="K122" s="219">
        <v>2767.9999999999991</v>
      </c>
      <c r="L122" s="219">
        <v>2806.7999999999993</v>
      </c>
      <c r="M122" s="220">
        <v>2729.2</v>
      </c>
      <c r="N122" s="220">
        <v>2658.7</v>
      </c>
      <c r="O122" s="220">
        <v>1487400</v>
      </c>
      <c r="P122" s="221">
        <v>1.3698630136986301E-2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45470</v>
      </c>
      <c r="E123" s="217">
        <v>433.5</v>
      </c>
      <c r="F123" s="217">
        <v>430.81666666666666</v>
      </c>
      <c r="G123" s="219">
        <v>427.63333333333333</v>
      </c>
      <c r="H123" s="219">
        <v>421.76666666666665</v>
      </c>
      <c r="I123" s="219">
        <v>418.58333333333331</v>
      </c>
      <c r="J123" s="219">
        <v>436.68333333333334</v>
      </c>
      <c r="K123" s="219">
        <v>439.86666666666662</v>
      </c>
      <c r="L123" s="219">
        <v>445.73333333333335</v>
      </c>
      <c r="M123" s="220">
        <v>434</v>
      </c>
      <c r="N123" s="220">
        <v>424.95</v>
      </c>
      <c r="O123" s="220">
        <v>18414400</v>
      </c>
      <c r="P123" s="221">
        <v>2.1597661039328492E-2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45470</v>
      </c>
      <c r="E124" s="217">
        <v>739.75</v>
      </c>
      <c r="F124" s="217">
        <v>740.83333333333337</v>
      </c>
      <c r="G124" s="219">
        <v>734.66666666666674</v>
      </c>
      <c r="H124" s="219">
        <v>729.58333333333337</v>
      </c>
      <c r="I124" s="219">
        <v>723.41666666666674</v>
      </c>
      <c r="J124" s="219">
        <v>745.91666666666674</v>
      </c>
      <c r="K124" s="219">
        <v>752.08333333333348</v>
      </c>
      <c r="L124" s="219">
        <v>757.16666666666674</v>
      </c>
      <c r="M124" s="220">
        <v>747</v>
      </c>
      <c r="N124" s="220">
        <v>735.75</v>
      </c>
      <c r="O124" s="220">
        <v>29402000</v>
      </c>
      <c r="P124" s="221">
        <v>1.4421749930996411E-2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45470</v>
      </c>
      <c r="E125" s="217">
        <v>3595.9</v>
      </c>
      <c r="F125" s="217">
        <v>3590.6</v>
      </c>
      <c r="G125" s="219">
        <v>3569.5</v>
      </c>
      <c r="H125" s="219">
        <v>3543.1</v>
      </c>
      <c r="I125" s="219">
        <v>3522</v>
      </c>
      <c r="J125" s="219">
        <v>3617</v>
      </c>
      <c r="K125" s="219">
        <v>3638.0999999999995</v>
      </c>
      <c r="L125" s="219">
        <v>3664.5</v>
      </c>
      <c r="M125" s="220">
        <v>3611.7</v>
      </c>
      <c r="N125" s="220">
        <v>3564.2</v>
      </c>
      <c r="O125" s="220">
        <v>15680400</v>
      </c>
      <c r="P125" s="221">
        <v>2.1318170271801787E-2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45470</v>
      </c>
      <c r="E126" s="217">
        <v>5058.05</v>
      </c>
      <c r="F126" s="217">
        <v>5037.25</v>
      </c>
      <c r="G126" s="219">
        <v>4999.6000000000004</v>
      </c>
      <c r="H126" s="219">
        <v>4941.1500000000005</v>
      </c>
      <c r="I126" s="219">
        <v>4903.5000000000009</v>
      </c>
      <c r="J126" s="219">
        <v>5095.7</v>
      </c>
      <c r="K126" s="219">
        <v>5133.3499999999995</v>
      </c>
      <c r="L126" s="219">
        <v>5191.7999999999993</v>
      </c>
      <c r="M126" s="220">
        <v>5074.8999999999996</v>
      </c>
      <c r="N126" s="220">
        <v>4978.8</v>
      </c>
      <c r="O126" s="220">
        <v>4033050</v>
      </c>
      <c r="P126" s="221">
        <v>-1.8149284253578733E-2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45470</v>
      </c>
      <c r="E127" s="217">
        <v>4889.2</v>
      </c>
      <c r="F127" s="217">
        <v>4881.9666666666672</v>
      </c>
      <c r="G127" s="219">
        <v>4864.9333333333343</v>
      </c>
      <c r="H127" s="219">
        <v>4840.666666666667</v>
      </c>
      <c r="I127" s="219">
        <v>4823.6333333333341</v>
      </c>
      <c r="J127" s="219">
        <v>4906.2333333333345</v>
      </c>
      <c r="K127" s="219">
        <v>4923.2666666666673</v>
      </c>
      <c r="L127" s="219">
        <v>4947.5333333333347</v>
      </c>
      <c r="M127" s="220">
        <v>4899</v>
      </c>
      <c r="N127" s="220">
        <v>4857.7</v>
      </c>
      <c r="O127" s="220">
        <v>1540100</v>
      </c>
      <c r="P127" s="221">
        <v>1.1493497964008932E-2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45470</v>
      </c>
      <c r="E128" s="217">
        <v>1557.75</v>
      </c>
      <c r="F128" s="217">
        <v>1560.7</v>
      </c>
      <c r="G128" s="219">
        <v>1549.75</v>
      </c>
      <c r="H128" s="219">
        <v>1541.75</v>
      </c>
      <c r="I128" s="219">
        <v>1530.8</v>
      </c>
      <c r="J128" s="219">
        <v>1568.7</v>
      </c>
      <c r="K128" s="219">
        <v>1579.6500000000003</v>
      </c>
      <c r="L128" s="219">
        <v>1587.65</v>
      </c>
      <c r="M128" s="220">
        <v>1571.65</v>
      </c>
      <c r="N128" s="220">
        <v>1552.7</v>
      </c>
      <c r="O128" s="220">
        <v>8683600</v>
      </c>
      <c r="P128" s="221">
        <v>5.0866635807231393E-2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45470</v>
      </c>
      <c r="E129" s="217">
        <v>2878</v>
      </c>
      <c r="F129" s="217">
        <v>2903.5333333333333</v>
      </c>
      <c r="G129" s="219">
        <v>2837.0666666666666</v>
      </c>
      <c r="H129" s="219">
        <v>2796.1333333333332</v>
      </c>
      <c r="I129" s="219">
        <v>2729.6666666666665</v>
      </c>
      <c r="J129" s="219">
        <v>2944.4666666666667</v>
      </c>
      <c r="K129" s="219">
        <v>3010.9333333333329</v>
      </c>
      <c r="L129" s="219">
        <v>3051.8666666666668</v>
      </c>
      <c r="M129" s="220">
        <v>2970</v>
      </c>
      <c r="N129" s="220">
        <v>2862.6</v>
      </c>
      <c r="O129" s="220">
        <v>15936900</v>
      </c>
      <c r="P129" s="221">
        <v>3.4957723429402676E-2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45470</v>
      </c>
      <c r="E130" s="217">
        <v>306.95</v>
      </c>
      <c r="F130" s="217">
        <v>306.48333333333329</v>
      </c>
      <c r="G130" s="219">
        <v>303.86666666666656</v>
      </c>
      <c r="H130" s="219">
        <v>300.78333333333325</v>
      </c>
      <c r="I130" s="219">
        <v>298.16666666666652</v>
      </c>
      <c r="J130" s="219">
        <v>309.56666666666661</v>
      </c>
      <c r="K130" s="219">
        <v>312.18333333333328</v>
      </c>
      <c r="L130" s="219">
        <v>315.26666666666665</v>
      </c>
      <c r="M130" s="220">
        <v>309.10000000000002</v>
      </c>
      <c r="N130" s="220">
        <v>303.39999999999998</v>
      </c>
      <c r="O130" s="220">
        <v>38882000</v>
      </c>
      <c r="P130" s="221">
        <v>3.6245402697084379E-2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45470</v>
      </c>
      <c r="E131" s="217">
        <v>193.1</v>
      </c>
      <c r="F131" s="217">
        <v>192.95000000000002</v>
      </c>
      <c r="G131" s="219">
        <v>190.30000000000004</v>
      </c>
      <c r="H131" s="219">
        <v>187.50000000000003</v>
      </c>
      <c r="I131" s="219">
        <v>184.85000000000005</v>
      </c>
      <c r="J131" s="219">
        <v>195.75000000000003</v>
      </c>
      <c r="K131" s="219">
        <v>198.4</v>
      </c>
      <c r="L131" s="219">
        <v>201.20000000000002</v>
      </c>
      <c r="M131" s="220">
        <v>195.6</v>
      </c>
      <c r="N131" s="220">
        <v>190.15</v>
      </c>
      <c r="O131" s="220">
        <v>47091000</v>
      </c>
      <c r="P131" s="221">
        <v>2.0478481341828111E-2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45470</v>
      </c>
      <c r="E132" s="217">
        <v>628.65</v>
      </c>
      <c r="F132" s="217">
        <v>625.03333333333342</v>
      </c>
      <c r="G132" s="219">
        <v>620.56666666666683</v>
      </c>
      <c r="H132" s="219">
        <v>612.48333333333346</v>
      </c>
      <c r="I132" s="219">
        <v>608.01666666666688</v>
      </c>
      <c r="J132" s="219">
        <v>633.11666666666679</v>
      </c>
      <c r="K132" s="219">
        <v>637.58333333333326</v>
      </c>
      <c r="L132" s="219">
        <v>645.66666666666674</v>
      </c>
      <c r="M132" s="220">
        <v>629.5</v>
      </c>
      <c r="N132" s="220">
        <v>616.95000000000005</v>
      </c>
      <c r="O132" s="220">
        <v>16842000</v>
      </c>
      <c r="P132" s="221">
        <v>8.8412880966072457E-3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45470</v>
      </c>
      <c r="E133" s="217">
        <v>12175.4</v>
      </c>
      <c r="F133" s="217">
        <v>12220.133333333331</v>
      </c>
      <c r="G133" s="219">
        <v>12112.716666666664</v>
      </c>
      <c r="H133" s="219">
        <v>12050.033333333333</v>
      </c>
      <c r="I133" s="219">
        <v>11942.616666666665</v>
      </c>
      <c r="J133" s="219">
        <v>12282.816666666662</v>
      </c>
      <c r="K133" s="219">
        <v>12390.23333333333</v>
      </c>
      <c r="L133" s="219">
        <v>12452.916666666661</v>
      </c>
      <c r="M133" s="220">
        <v>12327.55</v>
      </c>
      <c r="N133" s="220">
        <v>12157.45</v>
      </c>
      <c r="O133" s="220">
        <v>2889850</v>
      </c>
      <c r="P133" s="221">
        <v>6.5795054306736253E-2</v>
      </c>
    </row>
    <row r="134" spans="1:16" ht="12.75" customHeight="1">
      <c r="A134" s="213">
        <v>124</v>
      </c>
      <c r="B134" s="225" t="s">
        <v>57</v>
      </c>
      <c r="C134" s="217" t="s">
        <v>1016</v>
      </c>
      <c r="D134" s="218">
        <v>45470</v>
      </c>
      <c r="E134" s="217">
        <v>1267.1500000000001</v>
      </c>
      <c r="F134" s="217">
        <v>1267.7333333333333</v>
      </c>
      <c r="G134" s="219">
        <v>1260.3166666666666</v>
      </c>
      <c r="H134" s="219">
        <v>1253.4833333333333</v>
      </c>
      <c r="I134" s="219">
        <v>1246.0666666666666</v>
      </c>
      <c r="J134" s="219">
        <v>1274.5666666666666</v>
      </c>
      <c r="K134" s="219">
        <v>1281.9833333333331</v>
      </c>
      <c r="L134" s="219">
        <v>1288.8166666666666</v>
      </c>
      <c r="M134" s="220">
        <v>1275.1500000000001</v>
      </c>
      <c r="N134" s="220">
        <v>1260.9000000000001</v>
      </c>
      <c r="O134" s="220">
        <v>11593400</v>
      </c>
      <c r="P134" s="221">
        <v>9.8164746052069995E-3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45470</v>
      </c>
      <c r="E135" s="217">
        <v>3859.25</v>
      </c>
      <c r="F135" s="217">
        <v>3855.8333333333335</v>
      </c>
      <c r="G135" s="219">
        <v>3827.4666666666672</v>
      </c>
      <c r="H135" s="219">
        <v>3795.6833333333338</v>
      </c>
      <c r="I135" s="219">
        <v>3767.3166666666675</v>
      </c>
      <c r="J135" s="219">
        <v>3887.6166666666668</v>
      </c>
      <c r="K135" s="219">
        <v>3915.9833333333327</v>
      </c>
      <c r="L135" s="219">
        <v>3947.7666666666664</v>
      </c>
      <c r="M135" s="220">
        <v>3884.2</v>
      </c>
      <c r="N135" s="220">
        <v>3824.05</v>
      </c>
      <c r="O135" s="220">
        <v>2703400</v>
      </c>
      <c r="P135" s="221">
        <v>2.5960539979231569E-3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45470</v>
      </c>
      <c r="E136" s="217">
        <v>1951.6</v>
      </c>
      <c r="F136" s="217">
        <v>1953.7333333333336</v>
      </c>
      <c r="G136" s="219">
        <v>1939.5166666666671</v>
      </c>
      <c r="H136" s="219">
        <v>1927.4333333333336</v>
      </c>
      <c r="I136" s="219">
        <v>1913.2166666666672</v>
      </c>
      <c r="J136" s="219">
        <v>1965.8166666666671</v>
      </c>
      <c r="K136" s="219">
        <v>1980.0333333333333</v>
      </c>
      <c r="L136" s="219">
        <v>1992.116666666667</v>
      </c>
      <c r="M136" s="220">
        <v>1967.95</v>
      </c>
      <c r="N136" s="220">
        <v>1941.65</v>
      </c>
      <c r="O136" s="220">
        <v>2595200</v>
      </c>
      <c r="P136" s="221">
        <v>0.17408613825551936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45470</v>
      </c>
      <c r="E137" s="217">
        <v>987.15</v>
      </c>
      <c r="F137" s="217">
        <v>992.01666666666677</v>
      </c>
      <c r="G137" s="219">
        <v>979.28333333333353</v>
      </c>
      <c r="H137" s="219">
        <v>971.41666666666674</v>
      </c>
      <c r="I137" s="219">
        <v>958.68333333333351</v>
      </c>
      <c r="J137" s="219">
        <v>999.88333333333355</v>
      </c>
      <c r="K137" s="219">
        <v>1012.6166666666669</v>
      </c>
      <c r="L137" s="219">
        <v>1020.4833333333336</v>
      </c>
      <c r="M137" s="220">
        <v>1004.75</v>
      </c>
      <c r="N137" s="220">
        <v>984.15</v>
      </c>
      <c r="O137" s="220">
        <v>5558400</v>
      </c>
      <c r="P137" s="221">
        <v>4.6543154089471309E-2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45470</v>
      </c>
      <c r="E138" s="217">
        <v>1505.2</v>
      </c>
      <c r="F138" s="217">
        <v>1486.5166666666667</v>
      </c>
      <c r="G138" s="219">
        <v>1454.3333333333333</v>
      </c>
      <c r="H138" s="219">
        <v>1403.4666666666667</v>
      </c>
      <c r="I138" s="219">
        <v>1371.2833333333333</v>
      </c>
      <c r="J138" s="219">
        <v>1537.3833333333332</v>
      </c>
      <c r="K138" s="219">
        <v>1569.5666666666666</v>
      </c>
      <c r="L138" s="219">
        <v>1620.4333333333332</v>
      </c>
      <c r="M138" s="220">
        <v>1518.7</v>
      </c>
      <c r="N138" s="220">
        <v>1435.65</v>
      </c>
      <c r="O138" s="220">
        <v>1733200</v>
      </c>
      <c r="P138" s="221">
        <v>3.9337970736387624E-2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45470</v>
      </c>
      <c r="E139" s="217">
        <v>185.15</v>
      </c>
      <c r="F139" s="217">
        <v>184.93333333333331</v>
      </c>
      <c r="G139" s="219">
        <v>182.01666666666662</v>
      </c>
      <c r="H139" s="219">
        <v>178.88333333333333</v>
      </c>
      <c r="I139" s="219">
        <v>175.96666666666664</v>
      </c>
      <c r="J139" s="219">
        <v>188.06666666666661</v>
      </c>
      <c r="K139" s="219">
        <v>190.98333333333329</v>
      </c>
      <c r="L139" s="219">
        <v>194.11666666666659</v>
      </c>
      <c r="M139" s="220">
        <v>187.85</v>
      </c>
      <c r="N139" s="220">
        <v>181.8</v>
      </c>
      <c r="O139" s="220">
        <v>121374500</v>
      </c>
      <c r="P139" s="221">
        <v>1.5383701591827037E-2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45470</v>
      </c>
      <c r="E140" s="217">
        <v>2421.6</v>
      </c>
      <c r="F140" s="217">
        <v>2417.6166666666663</v>
      </c>
      <c r="G140" s="219">
        <v>2406.0333333333328</v>
      </c>
      <c r="H140" s="219">
        <v>2390.4666666666667</v>
      </c>
      <c r="I140" s="219">
        <v>2378.8833333333332</v>
      </c>
      <c r="J140" s="219">
        <v>2433.1833333333325</v>
      </c>
      <c r="K140" s="219">
        <v>2444.7666666666655</v>
      </c>
      <c r="L140" s="219">
        <v>2460.3333333333321</v>
      </c>
      <c r="M140" s="220">
        <v>2429.1999999999998</v>
      </c>
      <c r="N140" s="220">
        <v>2402.0500000000002</v>
      </c>
      <c r="O140" s="220">
        <v>5300625</v>
      </c>
      <c r="P140" s="221">
        <v>2.038115404976178E-2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45470</v>
      </c>
      <c r="E141" s="217">
        <v>126693.35</v>
      </c>
      <c r="F141" s="217">
        <v>126102.73333333332</v>
      </c>
      <c r="G141" s="219">
        <v>125113.76666666665</v>
      </c>
      <c r="H141" s="219">
        <v>123534.18333333332</v>
      </c>
      <c r="I141" s="219">
        <v>122545.21666666665</v>
      </c>
      <c r="J141" s="219">
        <v>127682.31666666665</v>
      </c>
      <c r="K141" s="219">
        <v>128671.28333333333</v>
      </c>
      <c r="L141" s="219">
        <v>130250.86666666665</v>
      </c>
      <c r="M141" s="220">
        <v>127091.7</v>
      </c>
      <c r="N141" s="220">
        <v>124523.15</v>
      </c>
      <c r="O141" s="220">
        <v>55960</v>
      </c>
      <c r="P141" s="221">
        <v>-2.244737531662154E-2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45470</v>
      </c>
      <c r="E142" s="217">
        <v>1747.75</v>
      </c>
      <c r="F142" s="217">
        <v>1751.7</v>
      </c>
      <c r="G142" s="219">
        <v>1733.45</v>
      </c>
      <c r="H142" s="219">
        <v>1719.15</v>
      </c>
      <c r="I142" s="219">
        <v>1700.9</v>
      </c>
      <c r="J142" s="219">
        <v>1766</v>
      </c>
      <c r="K142" s="219">
        <v>1784.25</v>
      </c>
      <c r="L142" s="219">
        <v>1798.55</v>
      </c>
      <c r="M142" s="220">
        <v>1769.95</v>
      </c>
      <c r="N142" s="220">
        <v>1737.4</v>
      </c>
      <c r="O142" s="220">
        <v>4927450</v>
      </c>
      <c r="P142" s="221">
        <v>6.7946119918941478E-2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45470</v>
      </c>
      <c r="E143" s="217">
        <v>191.7</v>
      </c>
      <c r="F143" s="217">
        <v>189.41666666666666</v>
      </c>
      <c r="G143" s="219">
        <v>185.5333333333333</v>
      </c>
      <c r="H143" s="219">
        <v>179.36666666666665</v>
      </c>
      <c r="I143" s="219">
        <v>175.48333333333329</v>
      </c>
      <c r="J143" s="219">
        <v>195.58333333333331</v>
      </c>
      <c r="K143" s="219">
        <v>199.4666666666667</v>
      </c>
      <c r="L143" s="219">
        <v>205.63333333333333</v>
      </c>
      <c r="M143" s="220">
        <v>193.3</v>
      </c>
      <c r="N143" s="220">
        <v>183.25</v>
      </c>
      <c r="O143" s="220">
        <v>71336250</v>
      </c>
      <c r="P143" s="221">
        <v>6.6144565562493386E-3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45470</v>
      </c>
      <c r="E144" s="217">
        <v>6282</v>
      </c>
      <c r="F144" s="217">
        <v>6278.5166666666664</v>
      </c>
      <c r="G144" s="219">
        <v>6215.0333333333328</v>
      </c>
      <c r="H144" s="219">
        <v>6148.0666666666666</v>
      </c>
      <c r="I144" s="219">
        <v>6084.583333333333</v>
      </c>
      <c r="J144" s="219">
        <v>6345.4833333333327</v>
      </c>
      <c r="K144" s="219">
        <v>6408.9666666666662</v>
      </c>
      <c r="L144" s="219">
        <v>6475.9333333333325</v>
      </c>
      <c r="M144" s="220">
        <v>6342</v>
      </c>
      <c r="N144" s="220">
        <v>6211.55</v>
      </c>
      <c r="O144" s="220">
        <v>1420050</v>
      </c>
      <c r="P144" s="221">
        <v>-1.1279373368146214E-2</v>
      </c>
    </row>
    <row r="145" spans="1:16" ht="12.75" customHeight="1">
      <c r="A145" s="213">
        <v>135</v>
      </c>
      <c r="B145" s="225" t="s">
        <v>842</v>
      </c>
      <c r="C145" s="217" t="s">
        <v>183</v>
      </c>
      <c r="D145" s="218">
        <v>45470</v>
      </c>
      <c r="E145" s="217">
        <v>3770.2</v>
      </c>
      <c r="F145" s="217">
        <v>3751.9166666666665</v>
      </c>
      <c r="G145" s="219">
        <v>3669.583333333333</v>
      </c>
      <c r="H145" s="219">
        <v>3568.9666666666667</v>
      </c>
      <c r="I145" s="219">
        <v>3486.6333333333332</v>
      </c>
      <c r="J145" s="219">
        <v>3852.5333333333328</v>
      </c>
      <c r="K145" s="219">
        <v>3934.8666666666659</v>
      </c>
      <c r="L145" s="219">
        <v>4035.4833333333327</v>
      </c>
      <c r="M145" s="220">
        <v>3834.25</v>
      </c>
      <c r="N145" s="220">
        <v>3651.3</v>
      </c>
      <c r="O145" s="220">
        <v>1466900</v>
      </c>
      <c r="P145" s="221">
        <v>6.9675866846538079E-2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45470</v>
      </c>
      <c r="E146" s="217">
        <v>2539.4499999999998</v>
      </c>
      <c r="F146" s="217">
        <v>2530.3166666666666</v>
      </c>
      <c r="G146" s="219">
        <v>2510.6833333333334</v>
      </c>
      <c r="H146" s="219">
        <v>2481.916666666667</v>
      </c>
      <c r="I146" s="219">
        <v>2462.2833333333338</v>
      </c>
      <c r="J146" s="219">
        <v>2559.083333333333</v>
      </c>
      <c r="K146" s="219">
        <v>2578.7166666666662</v>
      </c>
      <c r="L146" s="219">
        <v>2607.4833333333327</v>
      </c>
      <c r="M146" s="220">
        <v>2549.9499999999998</v>
      </c>
      <c r="N146" s="220">
        <v>2501.5500000000002</v>
      </c>
      <c r="O146" s="220">
        <v>5700600</v>
      </c>
      <c r="P146" s="221">
        <v>-1.003751041956099E-2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45470</v>
      </c>
      <c r="E147" s="217">
        <v>274</v>
      </c>
      <c r="F147" s="217">
        <v>269.9666666666667</v>
      </c>
      <c r="G147" s="219">
        <v>263.73333333333341</v>
      </c>
      <c r="H147" s="219">
        <v>253.4666666666667</v>
      </c>
      <c r="I147" s="219">
        <v>247.23333333333341</v>
      </c>
      <c r="J147" s="219">
        <v>280.23333333333341</v>
      </c>
      <c r="K147" s="219">
        <v>286.46666666666675</v>
      </c>
      <c r="L147" s="219">
        <v>296.73333333333341</v>
      </c>
      <c r="M147" s="220">
        <v>276.2</v>
      </c>
      <c r="N147" s="220">
        <v>259.7</v>
      </c>
      <c r="O147" s="220">
        <v>75240000</v>
      </c>
      <c r="P147" s="221">
        <v>-2.119189790422667E-2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45470</v>
      </c>
      <c r="E148" s="217">
        <v>358.4</v>
      </c>
      <c r="F148" s="217">
        <v>360.75</v>
      </c>
      <c r="G148" s="219">
        <v>355.65</v>
      </c>
      <c r="H148" s="219">
        <v>352.9</v>
      </c>
      <c r="I148" s="219">
        <v>347.79999999999995</v>
      </c>
      <c r="J148" s="219">
        <v>363.5</v>
      </c>
      <c r="K148" s="219">
        <v>368.6</v>
      </c>
      <c r="L148" s="219">
        <v>371.35</v>
      </c>
      <c r="M148" s="220">
        <v>365.85</v>
      </c>
      <c r="N148" s="220">
        <v>358</v>
      </c>
      <c r="O148" s="220">
        <v>96651000</v>
      </c>
      <c r="P148" s="221">
        <v>1.7962936632067869E-2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45470</v>
      </c>
      <c r="E149" s="217">
        <v>1893.1</v>
      </c>
      <c r="F149" s="217">
        <v>1886.0333333333335</v>
      </c>
      <c r="G149" s="219">
        <v>1869.116666666667</v>
      </c>
      <c r="H149" s="219">
        <v>1845.1333333333334</v>
      </c>
      <c r="I149" s="219">
        <v>1828.2166666666669</v>
      </c>
      <c r="J149" s="219">
        <v>1910.0166666666671</v>
      </c>
      <c r="K149" s="219">
        <v>1926.9333333333336</v>
      </c>
      <c r="L149" s="219">
        <v>1950.9166666666672</v>
      </c>
      <c r="M149" s="220">
        <v>1902.95</v>
      </c>
      <c r="N149" s="220">
        <v>1862.05</v>
      </c>
      <c r="O149" s="220">
        <v>6353200</v>
      </c>
      <c r="P149" s="221">
        <v>3.3065138322495318E-4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45470</v>
      </c>
      <c r="E150" s="217">
        <v>9764.25</v>
      </c>
      <c r="F150" s="217">
        <v>9812.8833333333332</v>
      </c>
      <c r="G150" s="219">
        <v>9679.0166666666664</v>
      </c>
      <c r="H150" s="219">
        <v>9593.7833333333328</v>
      </c>
      <c r="I150" s="219">
        <v>9459.9166666666661</v>
      </c>
      <c r="J150" s="219">
        <v>9898.1166666666668</v>
      </c>
      <c r="K150" s="219">
        <v>10031.983333333332</v>
      </c>
      <c r="L150" s="219">
        <v>10117.216666666667</v>
      </c>
      <c r="M150" s="220">
        <v>9946.75</v>
      </c>
      <c r="N150" s="220">
        <v>9727.65</v>
      </c>
      <c r="O150" s="220">
        <v>1150000</v>
      </c>
      <c r="P150" s="221">
        <v>1.9167102282627636E-3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45470</v>
      </c>
      <c r="E151" s="217">
        <v>272.35000000000002</v>
      </c>
      <c r="F151" s="217">
        <v>272.11666666666667</v>
      </c>
      <c r="G151" s="219">
        <v>269.63333333333333</v>
      </c>
      <c r="H151" s="219">
        <v>266.91666666666663</v>
      </c>
      <c r="I151" s="219">
        <v>264.43333333333328</v>
      </c>
      <c r="J151" s="219">
        <v>274.83333333333337</v>
      </c>
      <c r="K151" s="219">
        <v>277.31666666666672</v>
      </c>
      <c r="L151" s="219">
        <v>280.03333333333342</v>
      </c>
      <c r="M151" s="220">
        <v>274.60000000000002</v>
      </c>
      <c r="N151" s="220">
        <v>269.39999999999998</v>
      </c>
      <c r="O151" s="220">
        <v>80133900</v>
      </c>
      <c r="P151" s="221">
        <v>2.3832361838707298E-2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45470</v>
      </c>
      <c r="E152" s="217">
        <v>39536.1</v>
      </c>
      <c r="F152" s="217">
        <v>39219.516666666663</v>
      </c>
      <c r="G152" s="219">
        <v>38769.333333333328</v>
      </c>
      <c r="H152" s="219">
        <v>38002.566666666666</v>
      </c>
      <c r="I152" s="219">
        <v>37552.383333333331</v>
      </c>
      <c r="J152" s="219">
        <v>39986.283333333326</v>
      </c>
      <c r="K152" s="219">
        <v>40436.46666666666</v>
      </c>
      <c r="L152" s="219">
        <v>41203.233333333323</v>
      </c>
      <c r="M152" s="220">
        <v>39669.699999999997</v>
      </c>
      <c r="N152" s="220">
        <v>38452.75</v>
      </c>
      <c r="O152" s="220">
        <v>196350</v>
      </c>
      <c r="P152" s="221">
        <v>-1.5641449842081517E-2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45470</v>
      </c>
      <c r="E153" s="217">
        <v>908.15</v>
      </c>
      <c r="F153" s="217">
        <v>902.93333333333339</v>
      </c>
      <c r="G153" s="219">
        <v>890.86666666666679</v>
      </c>
      <c r="H153" s="219">
        <v>873.58333333333337</v>
      </c>
      <c r="I153" s="219">
        <v>861.51666666666677</v>
      </c>
      <c r="J153" s="219">
        <v>920.21666666666681</v>
      </c>
      <c r="K153" s="219">
        <v>932.28333333333342</v>
      </c>
      <c r="L153" s="219">
        <v>949.56666666666683</v>
      </c>
      <c r="M153" s="220">
        <v>915</v>
      </c>
      <c r="N153" s="220">
        <v>885.65</v>
      </c>
      <c r="O153" s="220">
        <v>14466000</v>
      </c>
      <c r="P153" s="221">
        <v>-3.0266465560583208E-2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45470</v>
      </c>
      <c r="E154" s="217">
        <v>3897.7</v>
      </c>
      <c r="F154" s="217">
        <v>3878.0166666666664</v>
      </c>
      <c r="G154" s="219">
        <v>3846.0333333333328</v>
      </c>
      <c r="H154" s="219">
        <v>3794.3666666666663</v>
      </c>
      <c r="I154" s="219">
        <v>3762.3833333333328</v>
      </c>
      <c r="J154" s="219">
        <v>3929.6833333333329</v>
      </c>
      <c r="K154" s="219">
        <v>3961.6666666666665</v>
      </c>
      <c r="L154" s="219">
        <v>4013.333333333333</v>
      </c>
      <c r="M154" s="220">
        <v>3910</v>
      </c>
      <c r="N154" s="220">
        <v>3826.35</v>
      </c>
      <c r="O154" s="220">
        <v>2863600</v>
      </c>
      <c r="P154" s="221">
        <v>1.4688396167028047E-3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45470</v>
      </c>
      <c r="E155" s="217">
        <v>314.05</v>
      </c>
      <c r="F155" s="217">
        <v>312.53333333333336</v>
      </c>
      <c r="G155" s="219">
        <v>309.66666666666674</v>
      </c>
      <c r="H155" s="219">
        <v>305.28333333333336</v>
      </c>
      <c r="I155" s="219">
        <v>302.41666666666674</v>
      </c>
      <c r="J155" s="219">
        <v>316.91666666666674</v>
      </c>
      <c r="K155" s="219">
        <v>319.78333333333342</v>
      </c>
      <c r="L155" s="219">
        <v>324.16666666666674</v>
      </c>
      <c r="M155" s="220">
        <v>315.39999999999998</v>
      </c>
      <c r="N155" s="220">
        <v>308.14999999999998</v>
      </c>
      <c r="O155" s="220">
        <v>44751000</v>
      </c>
      <c r="P155" s="221">
        <v>3.8354448002227481E-2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45470</v>
      </c>
      <c r="E156" s="217">
        <v>482.7</v>
      </c>
      <c r="F156" s="217">
        <v>485.55</v>
      </c>
      <c r="G156" s="219">
        <v>475.5</v>
      </c>
      <c r="H156" s="219">
        <v>468.3</v>
      </c>
      <c r="I156" s="219">
        <v>458.25</v>
      </c>
      <c r="J156" s="219">
        <v>492.75</v>
      </c>
      <c r="K156" s="219">
        <v>502.80000000000007</v>
      </c>
      <c r="L156" s="219">
        <v>510</v>
      </c>
      <c r="M156" s="220">
        <v>495.6</v>
      </c>
      <c r="N156" s="220">
        <v>478.35</v>
      </c>
      <c r="O156" s="220">
        <v>68115400</v>
      </c>
      <c r="P156" s="221">
        <v>0.12329590547318037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45470</v>
      </c>
      <c r="E157" s="217">
        <v>3140.85</v>
      </c>
      <c r="F157" s="217">
        <v>3135.5499999999997</v>
      </c>
      <c r="G157" s="219">
        <v>3105.2999999999993</v>
      </c>
      <c r="H157" s="219">
        <v>3069.7499999999995</v>
      </c>
      <c r="I157" s="219">
        <v>3039.4999999999991</v>
      </c>
      <c r="J157" s="219">
        <v>3171.0999999999995</v>
      </c>
      <c r="K157" s="219">
        <v>3201.3500000000004</v>
      </c>
      <c r="L157" s="219">
        <v>3236.8999999999996</v>
      </c>
      <c r="M157" s="220">
        <v>3165.8</v>
      </c>
      <c r="N157" s="220">
        <v>3100</v>
      </c>
      <c r="O157" s="220">
        <v>2315500</v>
      </c>
      <c r="P157" s="221">
        <v>2.2747349823321553E-2</v>
      </c>
    </row>
    <row r="158" spans="1:16" ht="12.75" customHeight="1">
      <c r="A158" s="213">
        <v>148</v>
      </c>
      <c r="B158" s="225" t="s">
        <v>842</v>
      </c>
      <c r="C158" s="217" t="s">
        <v>197</v>
      </c>
      <c r="D158" s="218">
        <v>45470</v>
      </c>
      <c r="E158" s="217">
        <v>3783.2</v>
      </c>
      <c r="F158" s="217">
        <v>3752.6166666666663</v>
      </c>
      <c r="G158" s="219">
        <v>3695.5333333333328</v>
      </c>
      <c r="H158" s="219">
        <v>3607.8666666666663</v>
      </c>
      <c r="I158" s="219">
        <v>3550.7833333333328</v>
      </c>
      <c r="J158" s="219">
        <v>3840.2833333333328</v>
      </c>
      <c r="K158" s="219">
        <v>3897.3666666666659</v>
      </c>
      <c r="L158" s="219">
        <v>3985.0333333333328</v>
      </c>
      <c r="M158" s="220">
        <v>3809.7</v>
      </c>
      <c r="N158" s="220">
        <v>3664.95</v>
      </c>
      <c r="O158" s="220">
        <v>1897750</v>
      </c>
      <c r="P158" s="221">
        <v>4.906025428413488E-2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45470</v>
      </c>
      <c r="E159" s="217">
        <v>127.2</v>
      </c>
      <c r="F159" s="217">
        <v>127.38333333333333</v>
      </c>
      <c r="G159" s="219">
        <v>126.31666666666666</v>
      </c>
      <c r="H159" s="219">
        <v>125.43333333333334</v>
      </c>
      <c r="I159" s="219">
        <v>124.36666666666667</v>
      </c>
      <c r="J159" s="219">
        <v>128.26666666666665</v>
      </c>
      <c r="K159" s="219">
        <v>129.33333333333331</v>
      </c>
      <c r="L159" s="219">
        <v>130.21666666666664</v>
      </c>
      <c r="M159" s="220">
        <v>128.44999999999999</v>
      </c>
      <c r="N159" s="220">
        <v>126.5</v>
      </c>
      <c r="O159" s="220">
        <v>329168000</v>
      </c>
      <c r="P159" s="221">
        <v>7.2706798208034464E-3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45470</v>
      </c>
      <c r="E160" s="217">
        <v>6971.25</v>
      </c>
      <c r="F160" s="217">
        <v>6962.75</v>
      </c>
      <c r="G160" s="219">
        <v>6907.5</v>
      </c>
      <c r="H160" s="219">
        <v>6843.75</v>
      </c>
      <c r="I160" s="219">
        <v>6788.5</v>
      </c>
      <c r="J160" s="219">
        <v>7026.5</v>
      </c>
      <c r="K160" s="219">
        <v>7081.75</v>
      </c>
      <c r="L160" s="219">
        <v>7145.5</v>
      </c>
      <c r="M160" s="220">
        <v>7018</v>
      </c>
      <c r="N160" s="220">
        <v>6899</v>
      </c>
      <c r="O160" s="220">
        <v>1684425</v>
      </c>
      <c r="P160" s="221">
        <v>1.9211278684556854E-2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45470</v>
      </c>
      <c r="E161" s="217">
        <v>324.89999999999998</v>
      </c>
      <c r="F161" s="217">
        <v>325.05</v>
      </c>
      <c r="G161" s="219">
        <v>322.45000000000005</v>
      </c>
      <c r="H161" s="219">
        <v>320.00000000000006</v>
      </c>
      <c r="I161" s="219">
        <v>317.40000000000009</v>
      </c>
      <c r="J161" s="219">
        <v>327.5</v>
      </c>
      <c r="K161" s="219">
        <v>330.1</v>
      </c>
      <c r="L161" s="219">
        <v>332.54999999999995</v>
      </c>
      <c r="M161" s="220">
        <v>327.64999999999998</v>
      </c>
      <c r="N161" s="220">
        <v>322.60000000000002</v>
      </c>
      <c r="O161" s="220">
        <v>64170000</v>
      </c>
      <c r="P161" s="221">
        <v>1.6596327135850349E-2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45470</v>
      </c>
      <c r="E162" s="217">
        <v>1385.85</v>
      </c>
      <c r="F162" s="217">
        <v>1388.9000000000003</v>
      </c>
      <c r="G162" s="219">
        <v>1379.8500000000006</v>
      </c>
      <c r="H162" s="219">
        <v>1373.8500000000004</v>
      </c>
      <c r="I162" s="219">
        <v>1364.8000000000006</v>
      </c>
      <c r="J162" s="219">
        <v>1394.9000000000005</v>
      </c>
      <c r="K162" s="219">
        <v>1403.9500000000003</v>
      </c>
      <c r="L162" s="219">
        <v>1409.9500000000005</v>
      </c>
      <c r="M162" s="220">
        <v>1397.95</v>
      </c>
      <c r="N162" s="220">
        <v>1382.9</v>
      </c>
      <c r="O162" s="220">
        <v>5187215</v>
      </c>
      <c r="P162" s="221">
        <v>3.8120061904374031E-2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45470</v>
      </c>
      <c r="E163" s="217">
        <v>867.2</v>
      </c>
      <c r="F163" s="217">
        <v>865.13333333333333</v>
      </c>
      <c r="G163" s="219">
        <v>854.26666666666665</v>
      </c>
      <c r="H163" s="219">
        <v>841.33333333333337</v>
      </c>
      <c r="I163" s="219">
        <v>830.4666666666667</v>
      </c>
      <c r="J163" s="219">
        <v>878.06666666666661</v>
      </c>
      <c r="K163" s="219">
        <v>888.93333333333317</v>
      </c>
      <c r="L163" s="219">
        <v>901.86666666666656</v>
      </c>
      <c r="M163" s="220">
        <v>876</v>
      </c>
      <c r="N163" s="220">
        <v>852.2</v>
      </c>
      <c r="O163" s="220">
        <v>10019800</v>
      </c>
      <c r="P163" s="221">
        <v>3.0960293860416301E-2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45470</v>
      </c>
      <c r="E164" s="217">
        <v>267.14999999999998</v>
      </c>
      <c r="F164" s="217">
        <v>266.88333333333333</v>
      </c>
      <c r="G164" s="219">
        <v>263.26666666666665</v>
      </c>
      <c r="H164" s="219">
        <v>259.38333333333333</v>
      </c>
      <c r="I164" s="219">
        <v>255.76666666666665</v>
      </c>
      <c r="J164" s="219">
        <v>270.76666666666665</v>
      </c>
      <c r="K164" s="219">
        <v>274.38333333333333</v>
      </c>
      <c r="L164" s="219">
        <v>278.26666666666665</v>
      </c>
      <c r="M164" s="220">
        <v>270.5</v>
      </c>
      <c r="N164" s="220">
        <v>263</v>
      </c>
      <c r="O164" s="220">
        <v>64270000</v>
      </c>
      <c r="P164" s="221">
        <v>8.3150298085974267E-3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45470</v>
      </c>
      <c r="E165" s="217">
        <v>508</v>
      </c>
      <c r="F165" s="217">
        <v>508.05</v>
      </c>
      <c r="G165" s="219">
        <v>499.20000000000005</v>
      </c>
      <c r="H165" s="219">
        <v>490.40000000000003</v>
      </c>
      <c r="I165" s="219">
        <v>481.55000000000007</v>
      </c>
      <c r="J165" s="219">
        <v>516.85</v>
      </c>
      <c r="K165" s="219">
        <v>525.70000000000005</v>
      </c>
      <c r="L165" s="219">
        <v>534.5</v>
      </c>
      <c r="M165" s="220">
        <v>516.9</v>
      </c>
      <c r="N165" s="220">
        <v>499.25</v>
      </c>
      <c r="O165" s="220">
        <v>63222000</v>
      </c>
      <c r="P165" s="221">
        <v>3.3613445378151259E-2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45470</v>
      </c>
      <c r="E166" s="217">
        <v>2952.95</v>
      </c>
      <c r="F166" s="217">
        <v>2942.7166666666667</v>
      </c>
      <c r="G166" s="219">
        <v>2915.9333333333334</v>
      </c>
      <c r="H166" s="219">
        <v>2878.9166666666665</v>
      </c>
      <c r="I166" s="219">
        <v>2852.1333333333332</v>
      </c>
      <c r="J166" s="219">
        <v>2979.7333333333336</v>
      </c>
      <c r="K166" s="219">
        <v>3006.5166666666673</v>
      </c>
      <c r="L166" s="219">
        <v>3043.5333333333338</v>
      </c>
      <c r="M166" s="220">
        <v>2969.5</v>
      </c>
      <c r="N166" s="220">
        <v>2905.7</v>
      </c>
      <c r="O166" s="220">
        <v>41707500</v>
      </c>
      <c r="P166" s="221">
        <v>2.6740929931993722E-2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45470</v>
      </c>
      <c r="E167" s="217">
        <v>154.6</v>
      </c>
      <c r="F167" s="217">
        <v>153.28333333333333</v>
      </c>
      <c r="G167" s="219">
        <v>151.76666666666665</v>
      </c>
      <c r="H167" s="219">
        <v>148.93333333333331</v>
      </c>
      <c r="I167" s="219">
        <v>147.41666666666663</v>
      </c>
      <c r="J167" s="219">
        <v>156.11666666666667</v>
      </c>
      <c r="K167" s="219">
        <v>157.63333333333338</v>
      </c>
      <c r="L167" s="219">
        <v>160.4666666666667</v>
      </c>
      <c r="M167" s="220">
        <v>154.80000000000001</v>
      </c>
      <c r="N167" s="220">
        <v>150.44999999999999</v>
      </c>
      <c r="O167" s="220">
        <v>160268000</v>
      </c>
      <c r="P167" s="221">
        <v>-1.3978097699027931E-2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45470</v>
      </c>
      <c r="E168" s="217">
        <v>734.05</v>
      </c>
      <c r="F168" s="217">
        <v>733.9666666666667</v>
      </c>
      <c r="G168" s="219">
        <v>729.43333333333339</v>
      </c>
      <c r="H168" s="219">
        <v>724.81666666666672</v>
      </c>
      <c r="I168" s="219">
        <v>720.28333333333342</v>
      </c>
      <c r="J168" s="219">
        <v>738.58333333333337</v>
      </c>
      <c r="K168" s="219">
        <v>743.11666666666667</v>
      </c>
      <c r="L168" s="219">
        <v>747.73333333333335</v>
      </c>
      <c r="M168" s="220">
        <v>738.5</v>
      </c>
      <c r="N168" s="220">
        <v>729.35</v>
      </c>
      <c r="O168" s="220">
        <v>18862400</v>
      </c>
      <c r="P168" s="221">
        <v>1.4151146285861758E-2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45470</v>
      </c>
      <c r="E169" s="217">
        <v>1458.85</v>
      </c>
      <c r="F169" s="217">
        <v>1464.05</v>
      </c>
      <c r="G169" s="219">
        <v>1449.1999999999998</v>
      </c>
      <c r="H169" s="219">
        <v>1439.55</v>
      </c>
      <c r="I169" s="219">
        <v>1424.6999999999998</v>
      </c>
      <c r="J169" s="219">
        <v>1473.6999999999998</v>
      </c>
      <c r="K169" s="219">
        <v>1488.5499999999997</v>
      </c>
      <c r="L169" s="219">
        <v>1498.1999999999998</v>
      </c>
      <c r="M169" s="220">
        <v>1478.9</v>
      </c>
      <c r="N169" s="220">
        <v>1454.4</v>
      </c>
      <c r="O169" s="220">
        <v>9459000</v>
      </c>
      <c r="P169" s="221">
        <v>2.9298947196604912E-2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45470</v>
      </c>
      <c r="E170" s="217">
        <v>845.85</v>
      </c>
      <c r="F170" s="217">
        <v>848.35</v>
      </c>
      <c r="G170" s="219">
        <v>841.5</v>
      </c>
      <c r="H170" s="219">
        <v>837.15</v>
      </c>
      <c r="I170" s="219">
        <v>830.3</v>
      </c>
      <c r="J170" s="219">
        <v>852.7</v>
      </c>
      <c r="K170" s="219">
        <v>859.55000000000018</v>
      </c>
      <c r="L170" s="219">
        <v>863.90000000000009</v>
      </c>
      <c r="M170" s="220">
        <v>855.2</v>
      </c>
      <c r="N170" s="220">
        <v>844</v>
      </c>
      <c r="O170" s="220">
        <v>88510500</v>
      </c>
      <c r="P170" s="221">
        <v>1.6805866775310653E-3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45470</v>
      </c>
      <c r="E171" s="217">
        <v>27673.200000000001</v>
      </c>
      <c r="F171" s="217">
        <v>27481.533333333336</v>
      </c>
      <c r="G171" s="219">
        <v>27202.516666666674</v>
      </c>
      <c r="H171" s="219">
        <v>26731.833333333336</v>
      </c>
      <c r="I171" s="219">
        <v>26452.816666666673</v>
      </c>
      <c r="J171" s="219">
        <v>27952.216666666674</v>
      </c>
      <c r="K171" s="219">
        <v>28231.233333333337</v>
      </c>
      <c r="L171" s="219">
        <v>28701.916666666675</v>
      </c>
      <c r="M171" s="220">
        <v>27760.55</v>
      </c>
      <c r="N171" s="220">
        <v>27010.85</v>
      </c>
      <c r="O171" s="220">
        <v>261000</v>
      </c>
      <c r="P171" s="221">
        <v>-1.8612521150592216E-2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45470</v>
      </c>
      <c r="E172" s="217">
        <v>7522.4</v>
      </c>
      <c r="F172" s="217">
        <v>7509.2166666666672</v>
      </c>
      <c r="G172" s="219">
        <v>7453.4333333333343</v>
      </c>
      <c r="H172" s="219">
        <v>7384.4666666666672</v>
      </c>
      <c r="I172" s="219">
        <v>7328.6833333333343</v>
      </c>
      <c r="J172" s="219">
        <v>7578.1833333333343</v>
      </c>
      <c r="K172" s="219">
        <v>7633.9666666666672</v>
      </c>
      <c r="L172" s="219">
        <v>7702.9333333333343</v>
      </c>
      <c r="M172" s="220">
        <v>7565</v>
      </c>
      <c r="N172" s="220">
        <v>7440.25</v>
      </c>
      <c r="O172" s="220">
        <v>1830150</v>
      </c>
      <c r="P172" s="221">
        <v>2.5207965717166624E-2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45470</v>
      </c>
      <c r="E173" s="217">
        <v>2498.3000000000002</v>
      </c>
      <c r="F173" s="217">
        <v>2471.5833333333335</v>
      </c>
      <c r="G173" s="219">
        <v>2428.6166666666668</v>
      </c>
      <c r="H173" s="219">
        <v>2358.9333333333334</v>
      </c>
      <c r="I173" s="219">
        <v>2315.9666666666667</v>
      </c>
      <c r="J173" s="219">
        <v>2541.2666666666669</v>
      </c>
      <c r="K173" s="219">
        <v>2584.2333333333331</v>
      </c>
      <c r="L173" s="219">
        <v>2653.916666666667</v>
      </c>
      <c r="M173" s="220">
        <v>2514.5500000000002</v>
      </c>
      <c r="N173" s="220">
        <v>2401.9</v>
      </c>
      <c r="O173" s="220">
        <v>4122375</v>
      </c>
      <c r="P173" s="221">
        <v>1.6400911161731208E-3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45470</v>
      </c>
      <c r="E174" s="217">
        <v>2808.15</v>
      </c>
      <c r="F174" s="217">
        <v>2812.2000000000003</v>
      </c>
      <c r="G174" s="219">
        <v>2767.4500000000007</v>
      </c>
      <c r="H174" s="219">
        <v>2726.7500000000005</v>
      </c>
      <c r="I174" s="219">
        <v>2682.0000000000009</v>
      </c>
      <c r="J174" s="219">
        <v>2852.9000000000005</v>
      </c>
      <c r="K174" s="219">
        <v>2897.6499999999996</v>
      </c>
      <c r="L174" s="219">
        <v>2938.3500000000004</v>
      </c>
      <c r="M174" s="220">
        <v>2856.95</v>
      </c>
      <c r="N174" s="220">
        <v>2771.5</v>
      </c>
      <c r="O174" s="220">
        <v>5338500</v>
      </c>
      <c r="P174" s="221">
        <v>-3.3705971574630637E-4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45470</v>
      </c>
      <c r="E175" s="217">
        <v>1474.2</v>
      </c>
      <c r="F175" s="217">
        <v>1477.3</v>
      </c>
      <c r="G175" s="219">
        <v>1467.6</v>
      </c>
      <c r="H175" s="219">
        <v>1461</v>
      </c>
      <c r="I175" s="219">
        <v>1451.3</v>
      </c>
      <c r="J175" s="219">
        <v>1483.8999999999999</v>
      </c>
      <c r="K175" s="219">
        <v>1493.6000000000001</v>
      </c>
      <c r="L175" s="219">
        <v>1500.1999999999998</v>
      </c>
      <c r="M175" s="220">
        <v>1487</v>
      </c>
      <c r="N175" s="220">
        <v>1470.7</v>
      </c>
      <c r="O175" s="220">
        <v>16872100</v>
      </c>
      <c r="P175" s="221">
        <v>3.9191170130206086E-2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45470</v>
      </c>
      <c r="E176" s="217">
        <v>773.7</v>
      </c>
      <c r="F176" s="217">
        <v>773.4</v>
      </c>
      <c r="G176" s="219">
        <v>765.3</v>
      </c>
      <c r="H176" s="219">
        <v>756.9</v>
      </c>
      <c r="I176" s="219">
        <v>748.8</v>
      </c>
      <c r="J176" s="219">
        <v>781.8</v>
      </c>
      <c r="K176" s="219">
        <v>789.90000000000009</v>
      </c>
      <c r="L176" s="219">
        <v>798.3</v>
      </c>
      <c r="M176" s="220">
        <v>781.5</v>
      </c>
      <c r="N176" s="220">
        <v>765</v>
      </c>
      <c r="O176" s="220">
        <v>7507500</v>
      </c>
      <c r="P176" s="221">
        <v>6.6936687273502452E-2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45470</v>
      </c>
      <c r="E177" s="217">
        <v>712.6</v>
      </c>
      <c r="F177" s="217">
        <v>713.06666666666672</v>
      </c>
      <c r="G177" s="219">
        <v>708.18333333333339</v>
      </c>
      <c r="H177" s="219">
        <v>703.76666666666665</v>
      </c>
      <c r="I177" s="219">
        <v>698.88333333333333</v>
      </c>
      <c r="J177" s="219">
        <v>717.48333333333346</v>
      </c>
      <c r="K177" s="219">
        <v>722.3666666666669</v>
      </c>
      <c r="L177" s="219">
        <v>726.78333333333353</v>
      </c>
      <c r="M177" s="220">
        <v>717.95</v>
      </c>
      <c r="N177" s="220">
        <v>708.65</v>
      </c>
      <c r="O177" s="220">
        <v>5017000</v>
      </c>
      <c r="P177" s="221">
        <v>-3.7967401725790988E-2</v>
      </c>
    </row>
    <row r="178" spans="1:16" ht="12.75" customHeight="1">
      <c r="A178" s="213">
        <v>168</v>
      </c>
      <c r="B178" s="225" t="s">
        <v>842</v>
      </c>
      <c r="C178" s="224" t="s">
        <v>218</v>
      </c>
      <c r="D178" s="218">
        <v>45470</v>
      </c>
      <c r="E178" s="217">
        <v>1158.1500000000001</v>
      </c>
      <c r="F178" s="217">
        <v>1143.0166666666667</v>
      </c>
      <c r="G178" s="219">
        <v>1120.4333333333334</v>
      </c>
      <c r="H178" s="219">
        <v>1082.7166666666667</v>
      </c>
      <c r="I178" s="219">
        <v>1060.1333333333334</v>
      </c>
      <c r="J178" s="219">
        <v>1180.7333333333333</v>
      </c>
      <c r="K178" s="219">
        <v>1203.3166666666668</v>
      </c>
      <c r="L178" s="219">
        <v>1241.0333333333333</v>
      </c>
      <c r="M178" s="220">
        <v>1165.5999999999999</v>
      </c>
      <c r="N178" s="220">
        <v>1105.3</v>
      </c>
      <c r="O178" s="220">
        <v>10081500</v>
      </c>
      <c r="P178" s="221">
        <v>0.17102152941928064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45470</v>
      </c>
      <c r="E179" s="217">
        <v>1869</v>
      </c>
      <c r="F179" s="217">
        <v>1858.7666666666667</v>
      </c>
      <c r="G179" s="219">
        <v>1834.2333333333333</v>
      </c>
      <c r="H179" s="219">
        <v>1799.4666666666667</v>
      </c>
      <c r="I179" s="219">
        <v>1774.9333333333334</v>
      </c>
      <c r="J179" s="219">
        <v>1893.5333333333333</v>
      </c>
      <c r="K179" s="219">
        <v>1918.0666666666666</v>
      </c>
      <c r="L179" s="219">
        <v>1952.8333333333333</v>
      </c>
      <c r="M179" s="220">
        <v>1883.3</v>
      </c>
      <c r="N179" s="220">
        <v>1824</v>
      </c>
      <c r="O179" s="220">
        <v>7099500</v>
      </c>
      <c r="P179" s="221">
        <v>3.6756909592139675E-3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45470</v>
      </c>
      <c r="E180" s="217">
        <v>1102.7</v>
      </c>
      <c r="F180" s="217">
        <v>1102.5666666666666</v>
      </c>
      <c r="G180" s="219">
        <v>1096.1333333333332</v>
      </c>
      <c r="H180" s="219">
        <v>1089.5666666666666</v>
      </c>
      <c r="I180" s="219">
        <v>1083.1333333333332</v>
      </c>
      <c r="J180" s="219">
        <v>1109.1333333333332</v>
      </c>
      <c r="K180" s="219">
        <v>1115.5666666666666</v>
      </c>
      <c r="L180" s="219">
        <v>1122.1333333333332</v>
      </c>
      <c r="M180" s="220">
        <v>1109</v>
      </c>
      <c r="N180" s="220">
        <v>1096</v>
      </c>
      <c r="O180" s="220">
        <v>12141900</v>
      </c>
      <c r="P180" s="221">
        <v>5.070093457943925E-2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45470</v>
      </c>
      <c r="E181" s="217">
        <v>979.3</v>
      </c>
      <c r="F181" s="217">
        <v>981.73333333333323</v>
      </c>
      <c r="G181" s="219">
        <v>975.26666666666642</v>
      </c>
      <c r="H181" s="219">
        <v>971.23333333333323</v>
      </c>
      <c r="I181" s="219">
        <v>964.76666666666642</v>
      </c>
      <c r="J181" s="219">
        <v>985.76666666666642</v>
      </c>
      <c r="K181" s="219">
        <v>992.23333333333335</v>
      </c>
      <c r="L181" s="219">
        <v>996.26666666666642</v>
      </c>
      <c r="M181" s="220">
        <v>988.2</v>
      </c>
      <c r="N181" s="220">
        <v>977.7</v>
      </c>
      <c r="O181" s="220">
        <v>83730050</v>
      </c>
      <c r="P181" s="221">
        <v>-6.8817255315931341E-3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45470</v>
      </c>
      <c r="E182" s="217">
        <v>444.6</v>
      </c>
      <c r="F182" s="217">
        <v>442.83333333333331</v>
      </c>
      <c r="G182" s="219">
        <v>438.76666666666665</v>
      </c>
      <c r="H182" s="219">
        <v>432.93333333333334</v>
      </c>
      <c r="I182" s="219">
        <v>428.86666666666667</v>
      </c>
      <c r="J182" s="219">
        <v>448.66666666666663</v>
      </c>
      <c r="K182" s="219">
        <v>452.73333333333335</v>
      </c>
      <c r="L182" s="219">
        <v>458.56666666666661</v>
      </c>
      <c r="M182" s="220">
        <v>446.9</v>
      </c>
      <c r="N182" s="220">
        <v>437</v>
      </c>
      <c r="O182" s="220">
        <v>90314325</v>
      </c>
      <c r="P182" s="221">
        <v>8.3350289766604118E-3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45470</v>
      </c>
      <c r="E183" s="217">
        <v>182.5</v>
      </c>
      <c r="F183" s="217">
        <v>181.76666666666665</v>
      </c>
      <c r="G183" s="219">
        <v>180.33333333333331</v>
      </c>
      <c r="H183" s="219">
        <v>178.16666666666666</v>
      </c>
      <c r="I183" s="219">
        <v>176.73333333333332</v>
      </c>
      <c r="J183" s="219">
        <v>183.93333333333331</v>
      </c>
      <c r="K183" s="219">
        <v>185.36666666666665</v>
      </c>
      <c r="L183" s="219">
        <v>187.5333333333333</v>
      </c>
      <c r="M183" s="220">
        <v>183.2</v>
      </c>
      <c r="N183" s="220">
        <v>179.6</v>
      </c>
      <c r="O183" s="220">
        <v>205562500</v>
      </c>
      <c r="P183" s="221">
        <v>-6.1954903212082532E-3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45470</v>
      </c>
      <c r="E184" s="217">
        <v>3794.6</v>
      </c>
      <c r="F184" s="217">
        <v>3800.6499999999996</v>
      </c>
      <c r="G184" s="219">
        <v>3783.0999999999995</v>
      </c>
      <c r="H184" s="219">
        <v>3771.6</v>
      </c>
      <c r="I184" s="219">
        <v>3754.0499999999997</v>
      </c>
      <c r="J184" s="219">
        <v>3812.1499999999992</v>
      </c>
      <c r="K184" s="219">
        <v>3829.6999999999994</v>
      </c>
      <c r="L184" s="219">
        <v>3841.1999999999989</v>
      </c>
      <c r="M184" s="220">
        <v>3818.2</v>
      </c>
      <c r="N184" s="220">
        <v>3789.15</v>
      </c>
      <c r="O184" s="220">
        <v>20393800</v>
      </c>
      <c r="P184" s="221">
        <v>2.2371168389100415E-2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45470</v>
      </c>
      <c r="E185" s="217">
        <v>1393.7</v>
      </c>
      <c r="F185" s="217">
        <v>1389.7</v>
      </c>
      <c r="G185" s="219">
        <v>1377.7</v>
      </c>
      <c r="H185" s="219">
        <v>1361.7</v>
      </c>
      <c r="I185" s="219">
        <v>1349.7</v>
      </c>
      <c r="J185" s="219">
        <v>1405.7</v>
      </c>
      <c r="K185" s="219">
        <v>1417.7</v>
      </c>
      <c r="L185" s="219">
        <v>1433.7</v>
      </c>
      <c r="M185" s="220">
        <v>1401.7</v>
      </c>
      <c r="N185" s="220">
        <v>1373.7</v>
      </c>
      <c r="O185" s="220">
        <v>16849200</v>
      </c>
      <c r="P185" s="221">
        <v>2.1052248845580483E-2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45470</v>
      </c>
      <c r="E186" s="217">
        <v>3423.65</v>
      </c>
      <c r="F186" s="217">
        <v>3436.2999999999997</v>
      </c>
      <c r="G186" s="219">
        <v>3395.5999999999995</v>
      </c>
      <c r="H186" s="219">
        <v>3367.5499999999997</v>
      </c>
      <c r="I186" s="219">
        <v>3326.8499999999995</v>
      </c>
      <c r="J186" s="219">
        <v>3464.3499999999995</v>
      </c>
      <c r="K186" s="219">
        <v>3505.0499999999993</v>
      </c>
      <c r="L186" s="219">
        <v>3533.0999999999995</v>
      </c>
      <c r="M186" s="220">
        <v>3477</v>
      </c>
      <c r="N186" s="220">
        <v>3408.25</v>
      </c>
      <c r="O186" s="220">
        <v>8752800</v>
      </c>
      <c r="P186" s="221">
        <v>9.3027948743820005E-3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45470</v>
      </c>
      <c r="E187" s="217">
        <v>2850.65</v>
      </c>
      <c r="F187" s="217">
        <v>2850.6666666666665</v>
      </c>
      <c r="G187" s="219">
        <v>2830.6333333333332</v>
      </c>
      <c r="H187" s="219">
        <v>2810.6166666666668</v>
      </c>
      <c r="I187" s="219">
        <v>2790.5833333333335</v>
      </c>
      <c r="J187" s="219">
        <v>2870.6833333333329</v>
      </c>
      <c r="K187" s="219">
        <v>2890.7166666666667</v>
      </c>
      <c r="L187" s="219">
        <v>2910.7333333333327</v>
      </c>
      <c r="M187" s="220">
        <v>2870.7</v>
      </c>
      <c r="N187" s="220">
        <v>2830.65</v>
      </c>
      <c r="O187" s="220">
        <v>1322000</v>
      </c>
      <c r="P187" s="221">
        <v>0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45470</v>
      </c>
      <c r="E188" s="217">
        <v>5334.8</v>
      </c>
      <c r="F188" s="217">
        <v>5352.1166666666659</v>
      </c>
      <c r="G188" s="219">
        <v>5284.2333333333318</v>
      </c>
      <c r="H188" s="219">
        <v>5233.6666666666661</v>
      </c>
      <c r="I188" s="219">
        <v>5165.7833333333319</v>
      </c>
      <c r="J188" s="219">
        <v>5402.6833333333316</v>
      </c>
      <c r="K188" s="219">
        <v>5470.5666666666648</v>
      </c>
      <c r="L188" s="219">
        <v>5521.1333333333314</v>
      </c>
      <c r="M188" s="220">
        <v>5420</v>
      </c>
      <c r="N188" s="220">
        <v>5301.55</v>
      </c>
      <c r="O188" s="220">
        <v>3056000</v>
      </c>
      <c r="P188" s="221">
        <v>-1.7300147919480351E-2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45470</v>
      </c>
      <c r="E189" s="217">
        <v>2427.9499999999998</v>
      </c>
      <c r="F189" s="217">
        <v>2424.85</v>
      </c>
      <c r="G189" s="219">
        <v>2396.3999999999996</v>
      </c>
      <c r="H189" s="219">
        <v>2364.85</v>
      </c>
      <c r="I189" s="219">
        <v>2336.3999999999996</v>
      </c>
      <c r="J189" s="219">
        <v>2456.3999999999996</v>
      </c>
      <c r="K189" s="219">
        <v>2484.8499999999995</v>
      </c>
      <c r="L189" s="219">
        <v>2516.3999999999996</v>
      </c>
      <c r="M189" s="220">
        <v>2453.3000000000002</v>
      </c>
      <c r="N189" s="220">
        <v>2393.3000000000002</v>
      </c>
      <c r="O189" s="220">
        <v>6934550</v>
      </c>
      <c r="P189" s="221">
        <v>-3.0864801408726276E-2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45470</v>
      </c>
      <c r="E190" s="217">
        <v>2093.15</v>
      </c>
      <c r="F190" s="217">
        <v>2115.0833333333335</v>
      </c>
      <c r="G190" s="219">
        <v>2063.2666666666669</v>
      </c>
      <c r="H190" s="219">
        <v>2033.3833333333332</v>
      </c>
      <c r="I190" s="219">
        <v>1981.5666666666666</v>
      </c>
      <c r="J190" s="219">
        <v>2144.9666666666672</v>
      </c>
      <c r="K190" s="219">
        <v>2196.7833333333338</v>
      </c>
      <c r="L190" s="219">
        <v>2226.6666666666674</v>
      </c>
      <c r="M190" s="220">
        <v>2166.9</v>
      </c>
      <c r="N190" s="220">
        <v>2085.1999999999998</v>
      </c>
      <c r="O190" s="220">
        <v>2235200</v>
      </c>
      <c r="P190" s="221">
        <v>6.1550151975683892E-2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45470</v>
      </c>
      <c r="E191" s="217">
        <v>10923.6</v>
      </c>
      <c r="F191" s="217">
        <v>10994.883333333333</v>
      </c>
      <c r="G191" s="219">
        <v>10828.916666666666</v>
      </c>
      <c r="H191" s="219">
        <v>10734.233333333334</v>
      </c>
      <c r="I191" s="219">
        <v>10568.266666666666</v>
      </c>
      <c r="J191" s="219">
        <v>11089.566666666666</v>
      </c>
      <c r="K191" s="219">
        <v>11255.533333333333</v>
      </c>
      <c r="L191" s="219">
        <v>11350.216666666665</v>
      </c>
      <c r="M191" s="220">
        <v>11160.85</v>
      </c>
      <c r="N191" s="220">
        <v>10900.2</v>
      </c>
      <c r="O191" s="220">
        <v>1950800</v>
      </c>
      <c r="P191" s="221">
        <v>-3.5880201640802613E-2</v>
      </c>
    </row>
    <row r="192" spans="1:16" ht="12.75" customHeight="1">
      <c r="A192" s="213">
        <v>182</v>
      </c>
      <c r="B192" s="225" t="s">
        <v>842</v>
      </c>
      <c r="C192" s="217" t="s">
        <v>232</v>
      </c>
      <c r="D192" s="218">
        <v>45470</v>
      </c>
      <c r="E192" s="217">
        <v>569.35</v>
      </c>
      <c r="F192" s="217">
        <v>567.6</v>
      </c>
      <c r="G192" s="219">
        <v>556.40000000000009</v>
      </c>
      <c r="H192" s="219">
        <v>543.45000000000005</v>
      </c>
      <c r="I192" s="219">
        <v>532.25000000000011</v>
      </c>
      <c r="J192" s="219">
        <v>580.55000000000007</v>
      </c>
      <c r="K192" s="219">
        <v>591.75000000000011</v>
      </c>
      <c r="L192" s="219">
        <v>604.70000000000005</v>
      </c>
      <c r="M192" s="220">
        <v>578.79999999999995</v>
      </c>
      <c r="N192" s="220">
        <v>554.65</v>
      </c>
      <c r="O192" s="220">
        <v>40452100</v>
      </c>
      <c r="P192" s="221">
        <v>2.4765354849333114E-2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45470</v>
      </c>
      <c r="E193" s="217">
        <v>470.7</v>
      </c>
      <c r="F193" s="217">
        <v>466.58333333333331</v>
      </c>
      <c r="G193" s="219">
        <v>453.26666666666665</v>
      </c>
      <c r="H193" s="219">
        <v>435.83333333333331</v>
      </c>
      <c r="I193" s="219">
        <v>422.51666666666665</v>
      </c>
      <c r="J193" s="219">
        <v>484.01666666666665</v>
      </c>
      <c r="K193" s="219">
        <v>497.33333333333337</v>
      </c>
      <c r="L193" s="219">
        <v>514.76666666666665</v>
      </c>
      <c r="M193" s="220">
        <v>479.9</v>
      </c>
      <c r="N193" s="220">
        <v>449.15</v>
      </c>
      <c r="O193" s="220">
        <v>81822500</v>
      </c>
      <c r="P193" s="221">
        <v>8.3045178844736688E-3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45470</v>
      </c>
      <c r="E194" s="217">
        <v>1482.85</v>
      </c>
      <c r="F194" s="217">
        <v>1484.7166666666665</v>
      </c>
      <c r="G194" s="219">
        <v>1469.9333333333329</v>
      </c>
      <c r="H194" s="219">
        <v>1457.0166666666664</v>
      </c>
      <c r="I194" s="219">
        <v>1442.2333333333329</v>
      </c>
      <c r="J194" s="219">
        <v>1497.633333333333</v>
      </c>
      <c r="K194" s="219">
        <v>1512.4166666666663</v>
      </c>
      <c r="L194" s="219">
        <v>1525.333333333333</v>
      </c>
      <c r="M194" s="220">
        <v>1499.5</v>
      </c>
      <c r="N194" s="220">
        <v>1471.8</v>
      </c>
      <c r="O194" s="220">
        <v>8024400</v>
      </c>
      <c r="P194" s="221">
        <v>6.6992849077907417E-3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45470</v>
      </c>
      <c r="E195" s="217">
        <v>490.3</v>
      </c>
      <c r="F195" s="217">
        <v>491.65000000000003</v>
      </c>
      <c r="G195" s="219">
        <v>487.45000000000005</v>
      </c>
      <c r="H195" s="219">
        <v>484.6</v>
      </c>
      <c r="I195" s="219">
        <v>480.40000000000003</v>
      </c>
      <c r="J195" s="219">
        <v>494.50000000000006</v>
      </c>
      <c r="K195" s="219">
        <v>498.7</v>
      </c>
      <c r="L195" s="219">
        <v>501.55000000000007</v>
      </c>
      <c r="M195" s="220">
        <v>495.85</v>
      </c>
      <c r="N195" s="220">
        <v>488.8</v>
      </c>
      <c r="O195" s="220">
        <v>71287500</v>
      </c>
      <c r="P195" s="221">
        <v>6.1252288866062259E-2</v>
      </c>
    </row>
    <row r="196" spans="1:16" ht="12.75" customHeight="1">
      <c r="A196" s="213">
        <v>186</v>
      </c>
      <c r="B196" s="225" t="s">
        <v>201</v>
      </c>
      <c r="C196" s="217" t="s">
        <v>236</v>
      </c>
      <c r="D196" s="218">
        <v>45470</v>
      </c>
      <c r="E196" s="217">
        <v>155.65</v>
      </c>
      <c r="F196" s="217">
        <v>155.48333333333335</v>
      </c>
      <c r="G196" s="219">
        <v>154.16666666666669</v>
      </c>
      <c r="H196" s="219">
        <v>152.68333333333334</v>
      </c>
      <c r="I196" s="219">
        <v>151.36666666666667</v>
      </c>
      <c r="J196" s="219">
        <v>156.9666666666667</v>
      </c>
      <c r="K196" s="219">
        <v>158.28333333333336</v>
      </c>
      <c r="L196" s="219">
        <v>159.76666666666671</v>
      </c>
      <c r="M196" s="220">
        <v>156.80000000000001</v>
      </c>
      <c r="N196" s="220">
        <v>154</v>
      </c>
      <c r="O196" s="220">
        <v>119535000</v>
      </c>
      <c r="P196" s="221">
        <v>-1.5662442254008251E-2</v>
      </c>
    </row>
    <row r="197" spans="1:16" ht="12.75" customHeight="1">
      <c r="A197" s="213">
        <v>187</v>
      </c>
      <c r="B197" s="225" t="s">
        <v>42</v>
      </c>
      <c r="C197" s="217" t="s">
        <v>237</v>
      </c>
      <c r="D197" s="218">
        <v>45470</v>
      </c>
      <c r="E197" s="217">
        <v>1089</v>
      </c>
      <c r="F197" s="217">
        <v>1077.7666666666667</v>
      </c>
      <c r="G197" s="219">
        <v>1063.7333333333333</v>
      </c>
      <c r="H197" s="219">
        <v>1038.4666666666667</v>
      </c>
      <c r="I197" s="219">
        <v>1024.4333333333334</v>
      </c>
      <c r="J197" s="219">
        <v>1103.0333333333333</v>
      </c>
      <c r="K197" s="219">
        <v>1117.0666666666666</v>
      </c>
      <c r="L197" s="219">
        <v>1142.3333333333333</v>
      </c>
      <c r="M197" s="220">
        <v>1091.8</v>
      </c>
      <c r="N197" s="220">
        <v>1052.5</v>
      </c>
      <c r="O197" s="220">
        <v>10789200</v>
      </c>
      <c r="P197" s="221">
        <v>-1.2845849802371542E-2</v>
      </c>
    </row>
    <row r="198" spans="1:16" ht="12.75" customHeight="1">
      <c r="A198" s="213"/>
      <c r="B198" s="225"/>
      <c r="C198" s="217"/>
      <c r="D198" s="218"/>
      <c r="E198" s="217"/>
      <c r="F198" s="217"/>
      <c r="G198" s="219"/>
      <c r="H198" s="219"/>
      <c r="I198" s="219"/>
      <c r="J198" s="219"/>
      <c r="K198" s="219"/>
      <c r="L198" s="219"/>
      <c r="M198" s="220"/>
      <c r="N198" s="220"/>
      <c r="O198" s="220"/>
      <c r="P198" s="221"/>
    </row>
    <row r="199" spans="1:16" ht="12.75" customHeight="1">
      <c r="A199" s="207"/>
      <c r="B199" s="43"/>
      <c r="C199" s="207"/>
      <c r="D199" s="208"/>
      <c r="E199" s="209"/>
      <c r="F199" s="209"/>
      <c r="G199" s="210"/>
      <c r="H199" s="210"/>
      <c r="I199" s="210"/>
      <c r="J199" s="210"/>
      <c r="K199" s="210"/>
      <c r="L199" s="210"/>
      <c r="M199" s="207"/>
      <c r="N199" s="207"/>
      <c r="O199" s="211"/>
      <c r="P199" s="21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07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A10" sqref="A10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45464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4" t="s">
        <v>16</v>
      </c>
      <c r="B8" s="366"/>
      <c r="C8" s="369" t="s">
        <v>20</v>
      </c>
      <c r="D8" s="369" t="s">
        <v>21</v>
      </c>
      <c r="E8" s="361" t="s">
        <v>22</v>
      </c>
      <c r="F8" s="362"/>
      <c r="G8" s="363"/>
      <c r="H8" s="361" t="s">
        <v>23</v>
      </c>
      <c r="I8" s="362"/>
      <c r="J8" s="363"/>
      <c r="K8" s="26"/>
      <c r="L8" s="48"/>
      <c r="M8" s="48"/>
      <c r="N8" s="1"/>
      <c r="O8" s="1"/>
    </row>
    <row r="9" spans="1:15" ht="36" customHeight="1">
      <c r="A9" s="365"/>
      <c r="B9" s="368"/>
      <c r="C9" s="368"/>
      <c r="D9" s="36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23567</v>
      </c>
      <c r="D10" s="34">
        <v>23544.533333333336</v>
      </c>
      <c r="E10" s="34">
        <v>23465.066666666673</v>
      </c>
      <c r="F10" s="34">
        <v>23363.133333333335</v>
      </c>
      <c r="G10" s="34">
        <v>23283.666666666672</v>
      </c>
      <c r="H10" s="34">
        <v>23646.466666666674</v>
      </c>
      <c r="I10" s="34">
        <v>23725.933333333342</v>
      </c>
      <c r="J10" s="34">
        <v>23827.866666666676</v>
      </c>
      <c r="K10" s="34">
        <v>23624</v>
      </c>
      <c r="L10" s="34">
        <v>23442.6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51783.25</v>
      </c>
      <c r="D11" s="34">
        <v>51635.65</v>
      </c>
      <c r="E11" s="34">
        <v>51429.100000000006</v>
      </c>
      <c r="F11" s="34">
        <v>51074.950000000004</v>
      </c>
      <c r="G11" s="34">
        <v>50868.400000000009</v>
      </c>
      <c r="H11" s="34">
        <v>51989.8</v>
      </c>
      <c r="I11" s="34">
        <v>52196.350000000006</v>
      </c>
      <c r="J11" s="34">
        <v>52550.5</v>
      </c>
      <c r="K11" s="34">
        <v>51842.2</v>
      </c>
      <c r="L11" s="34">
        <v>51281.5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6732.05</v>
      </c>
      <c r="D12" s="36">
        <v>6719.4666666666672</v>
      </c>
      <c r="E12" s="36">
        <v>6668.4333333333343</v>
      </c>
      <c r="F12" s="36">
        <v>6604.8166666666675</v>
      </c>
      <c r="G12" s="36">
        <v>6553.7833333333347</v>
      </c>
      <c r="H12" s="36">
        <v>6783.0833333333339</v>
      </c>
      <c r="I12" s="36">
        <v>6834.1166666666668</v>
      </c>
      <c r="J12" s="36">
        <v>6897.7333333333336</v>
      </c>
      <c r="K12" s="36">
        <v>6770.5</v>
      </c>
      <c r="L12" s="36">
        <v>6655.85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8929.15</v>
      </c>
      <c r="D13" s="36">
        <v>8907.5499999999993</v>
      </c>
      <c r="E13" s="36">
        <v>8875.1499999999978</v>
      </c>
      <c r="F13" s="36">
        <v>8821.1499999999978</v>
      </c>
      <c r="G13" s="36">
        <v>8788.7499999999964</v>
      </c>
      <c r="H13" s="36">
        <v>8961.5499999999993</v>
      </c>
      <c r="I13" s="36">
        <v>8993.9500000000007</v>
      </c>
      <c r="J13" s="36">
        <v>9047.9500000000007</v>
      </c>
      <c r="K13" s="36">
        <v>8939.9500000000007</v>
      </c>
      <c r="L13" s="36">
        <v>8853.5499999999993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34936.449999999997</v>
      </c>
      <c r="D14" s="36">
        <v>34889.183333333327</v>
      </c>
      <c r="E14" s="36">
        <v>34775.866666666654</v>
      </c>
      <c r="F14" s="36">
        <v>34615.283333333326</v>
      </c>
      <c r="G14" s="36">
        <v>34501.966666666653</v>
      </c>
      <c r="H14" s="36">
        <v>35049.766666666656</v>
      </c>
      <c r="I14" s="36">
        <v>35163.083333333321</v>
      </c>
      <c r="J14" s="36">
        <v>35323.666666666657</v>
      </c>
      <c r="K14" s="36">
        <v>35002.5</v>
      </c>
      <c r="L14" s="36">
        <v>34728.6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10664.25</v>
      </c>
      <c r="D15" s="36">
        <v>10644.116666666667</v>
      </c>
      <c r="E15" s="36">
        <v>10560.383333333333</v>
      </c>
      <c r="F15" s="36">
        <v>10456.516666666666</v>
      </c>
      <c r="G15" s="36">
        <v>10372.783333333333</v>
      </c>
      <c r="H15" s="36">
        <v>10747.983333333334</v>
      </c>
      <c r="I15" s="36">
        <v>10831.716666666667</v>
      </c>
      <c r="J15" s="36">
        <v>10935.583333333334</v>
      </c>
      <c r="K15" s="36">
        <v>10727.85</v>
      </c>
      <c r="L15" s="36">
        <v>10540.25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15616.6</v>
      </c>
      <c r="D16" s="36">
        <v>15555.950000000003</v>
      </c>
      <c r="E16" s="36">
        <v>15477.950000000004</v>
      </c>
      <c r="F16" s="36">
        <v>15339.300000000001</v>
      </c>
      <c r="G16" s="36">
        <v>15261.300000000003</v>
      </c>
      <c r="H16" s="36">
        <v>15694.600000000006</v>
      </c>
      <c r="I16" s="36">
        <v>15772.600000000002</v>
      </c>
      <c r="J16" s="36">
        <v>15911.250000000007</v>
      </c>
      <c r="K16" s="36">
        <v>15633.95</v>
      </c>
      <c r="L16" s="36">
        <v>15417.3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8539.2999999999993</v>
      </c>
      <c r="D17" s="36">
        <v>8530.1666666666661</v>
      </c>
      <c r="E17" s="36">
        <v>8394.7333333333318</v>
      </c>
      <c r="F17" s="36">
        <v>8250.1666666666661</v>
      </c>
      <c r="G17" s="36">
        <v>8114.7333333333318</v>
      </c>
      <c r="H17" s="36">
        <v>8674.7333333333318</v>
      </c>
      <c r="I17" s="36">
        <v>8810.1666666666661</v>
      </c>
      <c r="J17" s="36">
        <v>8954.7333333333318</v>
      </c>
      <c r="K17" s="31">
        <v>8665.6</v>
      </c>
      <c r="L17" s="31">
        <v>8385.6</v>
      </c>
      <c r="M17" s="31">
        <v>4.0955500000000002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2622.65</v>
      </c>
      <c r="D18" s="36">
        <v>2625.1333333333337</v>
      </c>
      <c r="E18" s="36">
        <v>2609.0666666666675</v>
      </c>
      <c r="F18" s="36">
        <v>2595.483333333334</v>
      </c>
      <c r="G18" s="36">
        <v>2579.4166666666679</v>
      </c>
      <c r="H18" s="36">
        <v>2638.7166666666672</v>
      </c>
      <c r="I18" s="36">
        <v>2654.7833333333338</v>
      </c>
      <c r="J18" s="36">
        <v>2668.3666666666668</v>
      </c>
      <c r="K18" s="31">
        <v>2641.2</v>
      </c>
      <c r="L18" s="31">
        <v>2611.5500000000002</v>
      </c>
      <c r="M18" s="31">
        <v>3.2103600000000001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1579.7</v>
      </c>
      <c r="D19" s="36">
        <v>1578.3</v>
      </c>
      <c r="E19" s="36">
        <v>1562.6</v>
      </c>
      <c r="F19" s="36">
        <v>1545.5</v>
      </c>
      <c r="G19" s="36">
        <v>1529.8</v>
      </c>
      <c r="H19" s="36">
        <v>1595.3999999999999</v>
      </c>
      <c r="I19" s="36">
        <v>1611.1000000000001</v>
      </c>
      <c r="J19" s="36">
        <v>1628.1999999999998</v>
      </c>
      <c r="K19" s="31">
        <v>1594</v>
      </c>
      <c r="L19" s="31">
        <v>1561.2</v>
      </c>
      <c r="M19" s="31">
        <v>5.9976799999999999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666.75</v>
      </c>
      <c r="D20" s="36">
        <v>665.43333333333339</v>
      </c>
      <c r="E20" s="36">
        <v>658.41666666666674</v>
      </c>
      <c r="F20" s="36">
        <v>650.08333333333337</v>
      </c>
      <c r="G20" s="36">
        <v>643.06666666666672</v>
      </c>
      <c r="H20" s="36">
        <v>673.76666666666677</v>
      </c>
      <c r="I20" s="36">
        <v>680.78333333333342</v>
      </c>
      <c r="J20" s="36">
        <v>689.11666666666679</v>
      </c>
      <c r="K20" s="31">
        <v>672.45</v>
      </c>
      <c r="L20" s="31">
        <v>657.1</v>
      </c>
      <c r="M20" s="31">
        <v>20.46499</v>
      </c>
      <c r="N20" s="1"/>
      <c r="O20" s="1"/>
    </row>
    <row r="21" spans="1:15" ht="12.75" customHeight="1">
      <c r="A21" s="51">
        <v>12</v>
      </c>
      <c r="B21" s="53" t="s">
        <v>826</v>
      </c>
      <c r="C21" s="31">
        <v>1016.5</v>
      </c>
      <c r="D21" s="36">
        <v>1018</v>
      </c>
      <c r="E21" s="36">
        <v>1005</v>
      </c>
      <c r="F21" s="36">
        <v>993.5</v>
      </c>
      <c r="G21" s="36">
        <v>980.5</v>
      </c>
      <c r="H21" s="36">
        <v>1029.5</v>
      </c>
      <c r="I21" s="36">
        <v>1042.5</v>
      </c>
      <c r="J21" s="36">
        <v>1054</v>
      </c>
      <c r="K21" s="31">
        <v>1031</v>
      </c>
      <c r="L21" s="31">
        <v>1006.5</v>
      </c>
      <c r="M21" s="31">
        <v>7.9220199999999998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3259.45</v>
      </c>
      <c r="D22" s="36">
        <v>3271.4833333333336</v>
      </c>
      <c r="E22" s="36">
        <v>3227.9666666666672</v>
      </c>
      <c r="F22" s="36">
        <v>3196.4833333333336</v>
      </c>
      <c r="G22" s="36">
        <v>3152.9666666666672</v>
      </c>
      <c r="H22" s="36">
        <v>3302.9666666666672</v>
      </c>
      <c r="I22" s="36">
        <v>3346.4833333333336</v>
      </c>
      <c r="J22" s="36">
        <v>3377.9666666666672</v>
      </c>
      <c r="K22" s="31">
        <v>3315</v>
      </c>
      <c r="L22" s="31">
        <v>3240</v>
      </c>
      <c r="M22" s="31">
        <v>13.66545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1806.4</v>
      </c>
      <c r="D23" s="36">
        <v>1802.7666666666667</v>
      </c>
      <c r="E23" s="36">
        <v>1789.1333333333332</v>
      </c>
      <c r="F23" s="36">
        <v>1771.8666666666666</v>
      </c>
      <c r="G23" s="36">
        <v>1758.2333333333331</v>
      </c>
      <c r="H23" s="36">
        <v>1820.0333333333333</v>
      </c>
      <c r="I23" s="36">
        <v>1833.666666666667</v>
      </c>
      <c r="J23" s="36">
        <v>1850.9333333333334</v>
      </c>
      <c r="K23" s="31">
        <v>1816.4</v>
      </c>
      <c r="L23" s="31">
        <v>1785.5</v>
      </c>
      <c r="M23" s="31">
        <v>7.2407700000000004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1469.4</v>
      </c>
      <c r="D24" s="36">
        <v>1463.4333333333332</v>
      </c>
      <c r="E24" s="36">
        <v>1450.0666666666664</v>
      </c>
      <c r="F24" s="36">
        <v>1430.7333333333331</v>
      </c>
      <c r="G24" s="36">
        <v>1417.3666666666663</v>
      </c>
      <c r="H24" s="36">
        <v>1482.7666666666664</v>
      </c>
      <c r="I24" s="36">
        <v>1496.1333333333332</v>
      </c>
      <c r="J24" s="36">
        <v>1515.4666666666665</v>
      </c>
      <c r="K24" s="31">
        <v>1476.8</v>
      </c>
      <c r="L24" s="31">
        <v>1444.1</v>
      </c>
      <c r="M24" s="31">
        <v>49.05603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743.35</v>
      </c>
      <c r="D25" s="36">
        <v>741.61666666666679</v>
      </c>
      <c r="E25" s="36">
        <v>735.93333333333362</v>
      </c>
      <c r="F25" s="36">
        <v>728.51666666666688</v>
      </c>
      <c r="G25" s="36">
        <v>722.83333333333371</v>
      </c>
      <c r="H25" s="36">
        <v>749.03333333333353</v>
      </c>
      <c r="I25" s="36">
        <v>754.7166666666667</v>
      </c>
      <c r="J25" s="36">
        <v>762.13333333333344</v>
      </c>
      <c r="K25" s="31">
        <v>747.3</v>
      </c>
      <c r="L25" s="31">
        <v>734.2</v>
      </c>
      <c r="M25" s="31">
        <v>71.688339999999997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925.75</v>
      </c>
      <c r="D26" s="36">
        <v>930.58333333333337</v>
      </c>
      <c r="E26" s="36">
        <v>919.16666666666674</v>
      </c>
      <c r="F26" s="36">
        <v>912.58333333333337</v>
      </c>
      <c r="G26" s="36">
        <v>901.16666666666674</v>
      </c>
      <c r="H26" s="36">
        <v>937.16666666666674</v>
      </c>
      <c r="I26" s="36">
        <v>948.58333333333348</v>
      </c>
      <c r="J26" s="36">
        <v>955.16666666666674</v>
      </c>
      <c r="K26" s="31">
        <v>942</v>
      </c>
      <c r="L26" s="31">
        <v>924</v>
      </c>
      <c r="M26" s="31">
        <v>11.235469999999999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340.15</v>
      </c>
      <c r="D27" s="36">
        <v>340.15000000000003</v>
      </c>
      <c r="E27" s="36">
        <v>337.25000000000006</v>
      </c>
      <c r="F27" s="36">
        <v>334.35</v>
      </c>
      <c r="G27" s="36">
        <v>331.45000000000005</v>
      </c>
      <c r="H27" s="36">
        <v>343.05000000000007</v>
      </c>
      <c r="I27" s="36">
        <v>345.95000000000005</v>
      </c>
      <c r="J27" s="36">
        <v>348.85000000000008</v>
      </c>
      <c r="K27" s="31">
        <v>343.05</v>
      </c>
      <c r="L27" s="31">
        <v>337.25</v>
      </c>
      <c r="M27" s="31">
        <v>9.4253199999999993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243.02</v>
      </c>
      <c r="D28" s="36">
        <v>242.74</v>
      </c>
      <c r="E28" s="36">
        <v>238.58</v>
      </c>
      <c r="F28" s="36">
        <v>234.14000000000001</v>
      </c>
      <c r="G28" s="36">
        <v>229.98000000000002</v>
      </c>
      <c r="H28" s="36">
        <v>247.18</v>
      </c>
      <c r="I28" s="36">
        <v>251.33999999999997</v>
      </c>
      <c r="J28" s="36">
        <v>255.78</v>
      </c>
      <c r="K28" s="31">
        <v>246.9</v>
      </c>
      <c r="L28" s="31">
        <v>238.3</v>
      </c>
      <c r="M28" s="31">
        <v>184.25373999999999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317.05</v>
      </c>
      <c r="D29" s="36">
        <v>319.25</v>
      </c>
      <c r="E29" s="36">
        <v>313.8</v>
      </c>
      <c r="F29" s="36">
        <v>310.55</v>
      </c>
      <c r="G29" s="36">
        <v>305.10000000000002</v>
      </c>
      <c r="H29" s="36">
        <v>322.5</v>
      </c>
      <c r="I29" s="36">
        <v>327.95000000000005</v>
      </c>
      <c r="J29" s="36">
        <v>331.2</v>
      </c>
      <c r="K29" s="31">
        <v>324.7</v>
      </c>
      <c r="L29" s="31">
        <v>316</v>
      </c>
      <c r="M29" s="31">
        <v>37.748860000000001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5158.3500000000004</v>
      </c>
      <c r="D30" s="36">
        <v>5172.916666666667</v>
      </c>
      <c r="E30" s="36">
        <v>5123.1333333333341</v>
      </c>
      <c r="F30" s="36">
        <v>5087.916666666667</v>
      </c>
      <c r="G30" s="36">
        <v>5038.1333333333341</v>
      </c>
      <c r="H30" s="36">
        <v>5208.1333333333341</v>
      </c>
      <c r="I30" s="36">
        <v>5257.916666666667</v>
      </c>
      <c r="J30" s="36">
        <v>5293.1333333333341</v>
      </c>
      <c r="K30" s="31">
        <v>5222.7</v>
      </c>
      <c r="L30" s="31">
        <v>5137.7</v>
      </c>
      <c r="M30" s="31">
        <v>0.66632999999999998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659.15</v>
      </c>
      <c r="D31" s="36">
        <v>661.9</v>
      </c>
      <c r="E31" s="36">
        <v>654.29999999999995</v>
      </c>
      <c r="F31" s="36">
        <v>649.44999999999993</v>
      </c>
      <c r="G31" s="36">
        <v>641.84999999999991</v>
      </c>
      <c r="H31" s="36">
        <v>666.75</v>
      </c>
      <c r="I31" s="36">
        <v>674.35000000000014</v>
      </c>
      <c r="J31" s="36">
        <v>679.2</v>
      </c>
      <c r="K31" s="31">
        <v>669.5</v>
      </c>
      <c r="L31" s="31">
        <v>657.05</v>
      </c>
      <c r="M31" s="31">
        <v>28.405249999999999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6175.85</v>
      </c>
      <c r="D32" s="36">
        <v>6161.7666666666664</v>
      </c>
      <c r="E32" s="36">
        <v>6129.833333333333</v>
      </c>
      <c r="F32" s="36">
        <v>6083.8166666666666</v>
      </c>
      <c r="G32" s="36">
        <v>6051.8833333333332</v>
      </c>
      <c r="H32" s="36">
        <v>6207.7833333333328</v>
      </c>
      <c r="I32" s="36">
        <v>6239.7166666666672</v>
      </c>
      <c r="J32" s="36">
        <v>6285.7333333333327</v>
      </c>
      <c r="K32" s="31">
        <v>6193.7</v>
      </c>
      <c r="L32" s="31">
        <v>6115.75</v>
      </c>
      <c r="M32" s="31">
        <v>2.5284399999999998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494.05</v>
      </c>
      <c r="D33" s="36">
        <v>491.11666666666662</v>
      </c>
      <c r="E33" s="36">
        <v>486.33333333333326</v>
      </c>
      <c r="F33" s="36">
        <v>478.61666666666662</v>
      </c>
      <c r="G33" s="36">
        <v>473.83333333333326</v>
      </c>
      <c r="H33" s="36">
        <v>498.83333333333326</v>
      </c>
      <c r="I33" s="36">
        <v>503.61666666666667</v>
      </c>
      <c r="J33" s="36">
        <v>511.33333333333326</v>
      </c>
      <c r="K33" s="31">
        <v>495.9</v>
      </c>
      <c r="L33" s="31">
        <v>483.4</v>
      </c>
      <c r="M33" s="31">
        <v>42.380139999999997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236.86</v>
      </c>
      <c r="D34" s="36">
        <v>236.01666666666665</v>
      </c>
      <c r="E34" s="36">
        <v>234.1333333333333</v>
      </c>
      <c r="F34" s="36">
        <v>231.40666666666664</v>
      </c>
      <c r="G34" s="36">
        <v>229.52333333333328</v>
      </c>
      <c r="H34" s="36">
        <v>238.74333333333331</v>
      </c>
      <c r="I34" s="36">
        <v>240.62666666666664</v>
      </c>
      <c r="J34" s="36">
        <v>243.35333333333332</v>
      </c>
      <c r="K34" s="31">
        <v>237.9</v>
      </c>
      <c r="L34" s="31">
        <v>233.29</v>
      </c>
      <c r="M34" s="31">
        <v>66.000749999999996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2915.5</v>
      </c>
      <c r="D35" s="36">
        <v>2904.1333333333332</v>
      </c>
      <c r="E35" s="36">
        <v>2883.7666666666664</v>
      </c>
      <c r="F35" s="36">
        <v>2852.0333333333333</v>
      </c>
      <c r="G35" s="36">
        <v>2831.6666666666665</v>
      </c>
      <c r="H35" s="36">
        <v>2935.8666666666663</v>
      </c>
      <c r="I35" s="36">
        <v>2956.2333333333331</v>
      </c>
      <c r="J35" s="36">
        <v>2987.9666666666662</v>
      </c>
      <c r="K35" s="31">
        <v>2924.5</v>
      </c>
      <c r="L35" s="31">
        <v>2872.4</v>
      </c>
      <c r="M35" s="31">
        <v>11.29752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2211.5500000000002</v>
      </c>
      <c r="D36" s="36">
        <v>2218.5000000000005</v>
      </c>
      <c r="E36" s="36">
        <v>2192.1000000000008</v>
      </c>
      <c r="F36" s="36">
        <v>2172.6500000000005</v>
      </c>
      <c r="G36" s="36">
        <v>2146.2500000000009</v>
      </c>
      <c r="H36" s="36">
        <v>2237.9500000000007</v>
      </c>
      <c r="I36" s="36">
        <v>2264.3500000000004</v>
      </c>
      <c r="J36" s="36">
        <v>2283.8000000000006</v>
      </c>
      <c r="K36" s="31">
        <v>2244.9</v>
      </c>
      <c r="L36" s="31">
        <v>2199.0500000000002</v>
      </c>
      <c r="M36" s="31">
        <v>3.1466699999999999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1243.2</v>
      </c>
      <c r="D37" s="36">
        <v>1232.3666666666668</v>
      </c>
      <c r="E37" s="36">
        <v>1218.6333333333337</v>
      </c>
      <c r="F37" s="36">
        <v>1194.0666666666668</v>
      </c>
      <c r="G37" s="36">
        <v>1180.3333333333337</v>
      </c>
      <c r="H37" s="36">
        <v>1256.9333333333336</v>
      </c>
      <c r="I37" s="36">
        <v>1270.6666666666667</v>
      </c>
      <c r="J37" s="36">
        <v>1295.2333333333336</v>
      </c>
      <c r="K37" s="31">
        <v>1246.0999999999999</v>
      </c>
      <c r="L37" s="31">
        <v>1207.8</v>
      </c>
      <c r="M37" s="31">
        <v>7.9155100000000003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4861.7</v>
      </c>
      <c r="D38" s="36">
        <v>4905.4666666666672</v>
      </c>
      <c r="E38" s="36">
        <v>4788.4333333333343</v>
      </c>
      <c r="F38" s="36">
        <v>4715.166666666667</v>
      </c>
      <c r="G38" s="36">
        <v>4598.1333333333341</v>
      </c>
      <c r="H38" s="36">
        <v>4978.7333333333345</v>
      </c>
      <c r="I38" s="36">
        <v>5095.7666666666673</v>
      </c>
      <c r="J38" s="36">
        <v>5169.0333333333347</v>
      </c>
      <c r="K38" s="31">
        <v>5022.5</v>
      </c>
      <c r="L38" s="31">
        <v>4832.2</v>
      </c>
      <c r="M38" s="31">
        <v>5.7784300000000002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1239.5</v>
      </c>
      <c r="D39" s="36">
        <v>1233.8</v>
      </c>
      <c r="E39" s="36">
        <v>1226.0999999999999</v>
      </c>
      <c r="F39" s="36">
        <v>1212.7</v>
      </c>
      <c r="G39" s="36">
        <v>1205</v>
      </c>
      <c r="H39" s="36">
        <v>1247.1999999999998</v>
      </c>
      <c r="I39" s="36">
        <v>1254.9000000000001</v>
      </c>
      <c r="J39" s="36">
        <v>1268.2999999999997</v>
      </c>
      <c r="K39" s="31">
        <v>1241.5</v>
      </c>
      <c r="L39" s="31">
        <v>1220.4000000000001</v>
      </c>
      <c r="M39" s="31">
        <v>82.068579999999997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9632</v>
      </c>
      <c r="D40" s="36">
        <v>9644.3000000000011</v>
      </c>
      <c r="E40" s="36">
        <v>9552.7000000000025</v>
      </c>
      <c r="F40" s="36">
        <v>9473.4000000000015</v>
      </c>
      <c r="G40" s="36">
        <v>9381.8000000000029</v>
      </c>
      <c r="H40" s="36">
        <v>9723.6000000000022</v>
      </c>
      <c r="I40" s="36">
        <v>9815.2000000000007</v>
      </c>
      <c r="J40" s="36">
        <v>9894.5000000000018</v>
      </c>
      <c r="K40" s="31">
        <v>9735.9</v>
      </c>
      <c r="L40" s="31">
        <v>9565</v>
      </c>
      <c r="M40" s="31">
        <v>3.2459699999999998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7207.1</v>
      </c>
      <c r="D41" s="36">
        <v>7194.333333333333</v>
      </c>
      <c r="E41" s="36">
        <v>7123.7666666666664</v>
      </c>
      <c r="F41" s="36">
        <v>7040.4333333333334</v>
      </c>
      <c r="G41" s="36">
        <v>6969.8666666666668</v>
      </c>
      <c r="H41" s="36">
        <v>7277.6666666666661</v>
      </c>
      <c r="I41" s="36">
        <v>7348.2333333333336</v>
      </c>
      <c r="J41" s="36">
        <v>7431.5666666666657</v>
      </c>
      <c r="K41" s="31">
        <v>7264.9</v>
      </c>
      <c r="L41" s="31">
        <v>7111</v>
      </c>
      <c r="M41" s="31">
        <v>9.0015800000000006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1586</v>
      </c>
      <c r="D42" s="36">
        <v>1584.7</v>
      </c>
      <c r="E42" s="36">
        <v>1574.4</v>
      </c>
      <c r="F42" s="36">
        <v>1562.8</v>
      </c>
      <c r="G42" s="36">
        <v>1552.5</v>
      </c>
      <c r="H42" s="36">
        <v>1596.3000000000002</v>
      </c>
      <c r="I42" s="36">
        <v>1606.6</v>
      </c>
      <c r="J42" s="36">
        <v>1618.2000000000003</v>
      </c>
      <c r="K42" s="31">
        <v>1595</v>
      </c>
      <c r="L42" s="31">
        <v>1573.1</v>
      </c>
      <c r="M42" s="31">
        <v>16.494209999999999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8245.7000000000007</v>
      </c>
      <c r="D43" s="36">
        <v>8229.4666666666672</v>
      </c>
      <c r="E43" s="36">
        <v>8181.133333333335</v>
      </c>
      <c r="F43" s="36">
        <v>8116.5666666666675</v>
      </c>
      <c r="G43" s="36">
        <v>8068.2333333333354</v>
      </c>
      <c r="H43" s="36">
        <v>8294.0333333333347</v>
      </c>
      <c r="I43" s="36">
        <v>8342.3666666666668</v>
      </c>
      <c r="J43" s="36">
        <v>8406.9333333333343</v>
      </c>
      <c r="K43" s="31">
        <v>8277.7999999999993</v>
      </c>
      <c r="L43" s="31">
        <v>8164.9</v>
      </c>
      <c r="M43" s="31">
        <v>0.19663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3322.3</v>
      </c>
      <c r="D44" s="36">
        <v>3301.25</v>
      </c>
      <c r="E44" s="36">
        <v>3270.1</v>
      </c>
      <c r="F44" s="36">
        <v>3217.9</v>
      </c>
      <c r="G44" s="36">
        <v>3186.75</v>
      </c>
      <c r="H44" s="36">
        <v>3353.45</v>
      </c>
      <c r="I44" s="36">
        <v>3384.5999999999995</v>
      </c>
      <c r="J44" s="36">
        <v>3436.7999999999997</v>
      </c>
      <c r="K44" s="31">
        <v>3332.4</v>
      </c>
      <c r="L44" s="31">
        <v>3249.05</v>
      </c>
      <c r="M44" s="31">
        <v>1.8957299999999999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208.18</v>
      </c>
      <c r="D45" s="36">
        <v>205.64666666666668</v>
      </c>
      <c r="E45" s="36">
        <v>201.54333333333335</v>
      </c>
      <c r="F45" s="36">
        <v>194.90666666666667</v>
      </c>
      <c r="G45" s="36">
        <v>190.80333333333334</v>
      </c>
      <c r="H45" s="36">
        <v>212.28333333333336</v>
      </c>
      <c r="I45" s="36">
        <v>216.38666666666666</v>
      </c>
      <c r="J45" s="36">
        <v>223.02333333333337</v>
      </c>
      <c r="K45" s="31">
        <v>209.75</v>
      </c>
      <c r="L45" s="31">
        <v>199.01</v>
      </c>
      <c r="M45" s="31">
        <v>397.11959000000002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285.2</v>
      </c>
      <c r="D46" s="36">
        <v>285.51666666666665</v>
      </c>
      <c r="E46" s="36">
        <v>283.33333333333331</v>
      </c>
      <c r="F46" s="36">
        <v>281.46666666666664</v>
      </c>
      <c r="G46" s="36">
        <v>279.2833333333333</v>
      </c>
      <c r="H46" s="36">
        <v>287.38333333333333</v>
      </c>
      <c r="I46" s="36">
        <v>289.56666666666672</v>
      </c>
      <c r="J46" s="36">
        <v>291.43333333333334</v>
      </c>
      <c r="K46" s="31">
        <v>287.7</v>
      </c>
      <c r="L46" s="31">
        <v>283.64999999999998</v>
      </c>
      <c r="M46" s="31">
        <v>136.75594000000001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122.98</v>
      </c>
      <c r="D47" s="36">
        <v>123.16333333333334</v>
      </c>
      <c r="E47" s="36">
        <v>122.37666666666668</v>
      </c>
      <c r="F47" s="36">
        <v>121.77333333333334</v>
      </c>
      <c r="G47" s="36">
        <v>120.98666666666668</v>
      </c>
      <c r="H47" s="36">
        <v>123.76666666666668</v>
      </c>
      <c r="I47" s="36">
        <v>124.55333333333334</v>
      </c>
      <c r="J47" s="36">
        <v>125.15666666666668</v>
      </c>
      <c r="K47" s="31">
        <v>123.95</v>
      </c>
      <c r="L47" s="31">
        <v>122.56</v>
      </c>
      <c r="M47" s="31">
        <v>87.060100000000006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1467.25</v>
      </c>
      <c r="D48" s="36">
        <v>1462.7666666666667</v>
      </c>
      <c r="E48" s="36">
        <v>1449.5333333333333</v>
      </c>
      <c r="F48" s="36">
        <v>1431.8166666666666</v>
      </c>
      <c r="G48" s="36">
        <v>1418.5833333333333</v>
      </c>
      <c r="H48" s="36">
        <v>1480.4833333333333</v>
      </c>
      <c r="I48" s="36">
        <v>1493.7166666666665</v>
      </c>
      <c r="J48" s="36">
        <v>1511.4333333333334</v>
      </c>
      <c r="K48" s="31">
        <v>1476</v>
      </c>
      <c r="L48" s="31">
        <v>1445.05</v>
      </c>
      <c r="M48" s="31">
        <v>6.0937599999999996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510.15</v>
      </c>
      <c r="D49" s="36">
        <v>507.51666666666665</v>
      </c>
      <c r="E49" s="36">
        <v>500.13333333333333</v>
      </c>
      <c r="F49" s="36">
        <v>490.11666666666667</v>
      </c>
      <c r="G49" s="36">
        <v>482.73333333333335</v>
      </c>
      <c r="H49" s="36">
        <v>517.5333333333333</v>
      </c>
      <c r="I49" s="36">
        <v>524.91666666666663</v>
      </c>
      <c r="J49" s="36">
        <v>534.93333333333328</v>
      </c>
      <c r="K49" s="31">
        <v>514.9</v>
      </c>
      <c r="L49" s="31">
        <v>497.5</v>
      </c>
      <c r="M49" s="31">
        <v>31.075700000000001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1569.55</v>
      </c>
      <c r="D50" s="36">
        <v>1564.6833333333334</v>
      </c>
      <c r="E50" s="36">
        <v>1531.8666666666668</v>
      </c>
      <c r="F50" s="36">
        <v>1494.1833333333334</v>
      </c>
      <c r="G50" s="36">
        <v>1461.3666666666668</v>
      </c>
      <c r="H50" s="36">
        <v>1602.3666666666668</v>
      </c>
      <c r="I50" s="36">
        <v>1635.1833333333334</v>
      </c>
      <c r="J50" s="36">
        <v>1672.8666666666668</v>
      </c>
      <c r="K50" s="31">
        <v>1597.5</v>
      </c>
      <c r="L50" s="31">
        <v>1527</v>
      </c>
      <c r="M50" s="31">
        <v>23.573250000000002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311.89999999999998</v>
      </c>
      <c r="D51" s="36">
        <v>309.16666666666669</v>
      </c>
      <c r="E51" s="36">
        <v>304.98333333333335</v>
      </c>
      <c r="F51" s="36">
        <v>298.06666666666666</v>
      </c>
      <c r="G51" s="36">
        <v>293.88333333333333</v>
      </c>
      <c r="H51" s="36">
        <v>316.08333333333337</v>
      </c>
      <c r="I51" s="36">
        <v>320.26666666666665</v>
      </c>
      <c r="J51" s="36">
        <v>327.18333333333339</v>
      </c>
      <c r="K51" s="31">
        <v>313.35000000000002</v>
      </c>
      <c r="L51" s="31">
        <v>302.25</v>
      </c>
      <c r="M51" s="31">
        <v>395.05506000000003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1791.4</v>
      </c>
      <c r="D52" s="36">
        <v>1763.0333333333335</v>
      </c>
      <c r="E52" s="36">
        <v>1725.366666666667</v>
      </c>
      <c r="F52" s="36">
        <v>1659.3333333333335</v>
      </c>
      <c r="G52" s="36">
        <v>1621.666666666667</v>
      </c>
      <c r="H52" s="36">
        <v>1829.0666666666671</v>
      </c>
      <c r="I52" s="36">
        <v>1866.7333333333336</v>
      </c>
      <c r="J52" s="36">
        <v>1932.7666666666671</v>
      </c>
      <c r="K52" s="31">
        <v>1800.7</v>
      </c>
      <c r="L52" s="31">
        <v>1697</v>
      </c>
      <c r="M52" s="31">
        <v>36.777079999999998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293.39999999999998</v>
      </c>
      <c r="D53" s="36">
        <v>294.43333333333334</v>
      </c>
      <c r="E53" s="36">
        <v>290.4666666666667</v>
      </c>
      <c r="F53" s="36">
        <v>287.53333333333336</v>
      </c>
      <c r="G53" s="36">
        <v>283.56666666666672</v>
      </c>
      <c r="H53" s="36">
        <v>297.36666666666667</v>
      </c>
      <c r="I53" s="36">
        <v>301.33333333333326</v>
      </c>
      <c r="J53" s="36">
        <v>304.26666666666665</v>
      </c>
      <c r="K53" s="31">
        <v>298.39999999999998</v>
      </c>
      <c r="L53" s="31">
        <v>291.5</v>
      </c>
      <c r="M53" s="31">
        <v>261.87851999999998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626.25</v>
      </c>
      <c r="D54" s="36">
        <v>622.61666666666667</v>
      </c>
      <c r="E54" s="36">
        <v>616.43333333333339</v>
      </c>
      <c r="F54" s="36">
        <v>606.61666666666667</v>
      </c>
      <c r="G54" s="36">
        <v>600.43333333333339</v>
      </c>
      <c r="H54" s="36">
        <v>632.43333333333339</v>
      </c>
      <c r="I54" s="36">
        <v>638.61666666666656</v>
      </c>
      <c r="J54" s="36">
        <v>648.43333333333339</v>
      </c>
      <c r="K54" s="31">
        <v>628.79999999999995</v>
      </c>
      <c r="L54" s="31">
        <v>612.79999999999995</v>
      </c>
      <c r="M54" s="31">
        <v>90.383229999999998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1381.15</v>
      </c>
      <c r="D55" s="36">
        <v>1388.1166666666668</v>
      </c>
      <c r="E55" s="36">
        <v>1369.2833333333335</v>
      </c>
      <c r="F55" s="36">
        <v>1357.4166666666667</v>
      </c>
      <c r="G55" s="36">
        <v>1338.5833333333335</v>
      </c>
      <c r="H55" s="36">
        <v>1399.9833333333336</v>
      </c>
      <c r="I55" s="36">
        <v>1418.8166666666666</v>
      </c>
      <c r="J55" s="36">
        <v>1430.6833333333336</v>
      </c>
      <c r="K55" s="31">
        <v>1406.95</v>
      </c>
      <c r="L55" s="31">
        <v>1376.25</v>
      </c>
      <c r="M55" s="31">
        <v>87.428550000000001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342.8</v>
      </c>
      <c r="D56" s="36">
        <v>339.7</v>
      </c>
      <c r="E56" s="36">
        <v>335.09999999999997</v>
      </c>
      <c r="F56" s="36">
        <v>327.39999999999998</v>
      </c>
      <c r="G56" s="36">
        <v>322.79999999999995</v>
      </c>
      <c r="H56" s="36">
        <v>347.4</v>
      </c>
      <c r="I56" s="36">
        <v>352</v>
      </c>
      <c r="J56" s="36">
        <v>359.7</v>
      </c>
      <c r="K56" s="31">
        <v>344.3</v>
      </c>
      <c r="L56" s="31">
        <v>332</v>
      </c>
      <c r="M56" s="31">
        <v>81.664559999999994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32254.7</v>
      </c>
      <c r="D57" s="36">
        <v>32585.833333333332</v>
      </c>
      <c r="E57" s="36">
        <v>31870.416666666664</v>
      </c>
      <c r="F57" s="36">
        <v>31486.133333333331</v>
      </c>
      <c r="G57" s="36">
        <v>30770.716666666664</v>
      </c>
      <c r="H57" s="36">
        <v>32970.116666666669</v>
      </c>
      <c r="I57" s="36">
        <v>33685.533333333326</v>
      </c>
      <c r="J57" s="36">
        <v>34069.816666666666</v>
      </c>
      <c r="K57" s="31">
        <v>33301.25</v>
      </c>
      <c r="L57" s="31">
        <v>32201.55</v>
      </c>
      <c r="M57" s="31">
        <v>0.45407999999999998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5378.45</v>
      </c>
      <c r="D58" s="36">
        <v>5365.8166666666666</v>
      </c>
      <c r="E58" s="36">
        <v>5331.6333333333332</v>
      </c>
      <c r="F58" s="36">
        <v>5284.8166666666666</v>
      </c>
      <c r="G58" s="36">
        <v>5250.6333333333332</v>
      </c>
      <c r="H58" s="36">
        <v>5412.6333333333332</v>
      </c>
      <c r="I58" s="36">
        <v>5446.8166666666657</v>
      </c>
      <c r="J58" s="36">
        <v>5493.6333333333332</v>
      </c>
      <c r="K58" s="31">
        <v>5400</v>
      </c>
      <c r="L58" s="31">
        <v>5319</v>
      </c>
      <c r="M58" s="31">
        <v>2.9641799999999998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679.95</v>
      </c>
      <c r="D59" s="36">
        <v>678</v>
      </c>
      <c r="E59" s="36">
        <v>670</v>
      </c>
      <c r="F59" s="36">
        <v>660.05</v>
      </c>
      <c r="G59" s="36">
        <v>652.04999999999995</v>
      </c>
      <c r="H59" s="36">
        <v>687.95</v>
      </c>
      <c r="I59" s="36">
        <v>695.95</v>
      </c>
      <c r="J59" s="36">
        <v>705.90000000000009</v>
      </c>
      <c r="K59" s="31">
        <v>686</v>
      </c>
      <c r="L59" s="31">
        <v>668.05</v>
      </c>
      <c r="M59" s="31">
        <v>18.2044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121.2</v>
      </c>
      <c r="D60" s="36">
        <v>121.44333333333334</v>
      </c>
      <c r="E60" s="36">
        <v>120.68666666666668</v>
      </c>
      <c r="F60" s="36">
        <v>120.17333333333335</v>
      </c>
      <c r="G60" s="36">
        <v>119.41666666666669</v>
      </c>
      <c r="H60" s="36">
        <v>121.95666666666668</v>
      </c>
      <c r="I60" s="36">
        <v>122.71333333333334</v>
      </c>
      <c r="J60" s="36">
        <v>123.22666666666667</v>
      </c>
      <c r="K60" s="31">
        <v>122.2</v>
      </c>
      <c r="L60" s="31">
        <v>120.93</v>
      </c>
      <c r="M60" s="31">
        <v>190.50406000000001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1438.7</v>
      </c>
      <c r="D61" s="36">
        <v>1439.0666666666666</v>
      </c>
      <c r="E61" s="36">
        <v>1425.1333333333332</v>
      </c>
      <c r="F61" s="36">
        <v>1411.5666666666666</v>
      </c>
      <c r="G61" s="36">
        <v>1397.6333333333332</v>
      </c>
      <c r="H61" s="36">
        <v>1452.6333333333332</v>
      </c>
      <c r="I61" s="36">
        <v>1466.5666666666666</v>
      </c>
      <c r="J61" s="36">
        <v>1480.1333333333332</v>
      </c>
      <c r="K61" s="31">
        <v>1453</v>
      </c>
      <c r="L61" s="31">
        <v>1425.5</v>
      </c>
      <c r="M61" s="31">
        <v>11.2852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1544.85</v>
      </c>
      <c r="D62" s="36">
        <v>1548</v>
      </c>
      <c r="E62" s="36">
        <v>1536.85</v>
      </c>
      <c r="F62" s="36">
        <v>1528.85</v>
      </c>
      <c r="G62" s="36">
        <v>1517.6999999999998</v>
      </c>
      <c r="H62" s="36">
        <v>1556</v>
      </c>
      <c r="I62" s="36">
        <v>1567.15</v>
      </c>
      <c r="J62" s="36">
        <v>1575.15</v>
      </c>
      <c r="K62" s="31">
        <v>1559.15</v>
      </c>
      <c r="L62" s="31">
        <v>1540</v>
      </c>
      <c r="M62" s="31">
        <v>17.05002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483.15</v>
      </c>
      <c r="D63" s="36">
        <v>480.7</v>
      </c>
      <c r="E63" s="36">
        <v>474</v>
      </c>
      <c r="F63" s="36">
        <v>464.85</v>
      </c>
      <c r="G63" s="36">
        <v>458.15000000000003</v>
      </c>
      <c r="H63" s="36">
        <v>489.84999999999997</v>
      </c>
      <c r="I63" s="36">
        <v>496.5499999999999</v>
      </c>
      <c r="J63" s="36">
        <v>505.69999999999993</v>
      </c>
      <c r="K63" s="31">
        <v>487.4</v>
      </c>
      <c r="L63" s="31">
        <v>471.55</v>
      </c>
      <c r="M63" s="31">
        <v>78.641570000000002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5315.95</v>
      </c>
      <c r="D64" s="36">
        <v>5353.6333333333332</v>
      </c>
      <c r="E64" s="36">
        <v>5272.3166666666666</v>
      </c>
      <c r="F64" s="36">
        <v>5228.6833333333334</v>
      </c>
      <c r="G64" s="36">
        <v>5147.3666666666668</v>
      </c>
      <c r="H64" s="36">
        <v>5397.2666666666664</v>
      </c>
      <c r="I64" s="36">
        <v>5478.5833333333321</v>
      </c>
      <c r="J64" s="36">
        <v>5522.2166666666662</v>
      </c>
      <c r="K64" s="31">
        <v>5434.95</v>
      </c>
      <c r="L64" s="31">
        <v>5310</v>
      </c>
      <c r="M64" s="31">
        <v>2.6921499999999998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2855.6</v>
      </c>
      <c r="D65" s="36">
        <v>2857.25</v>
      </c>
      <c r="E65" s="36">
        <v>2824.5</v>
      </c>
      <c r="F65" s="36">
        <v>2793.4</v>
      </c>
      <c r="G65" s="36">
        <v>2760.65</v>
      </c>
      <c r="H65" s="36">
        <v>2888.35</v>
      </c>
      <c r="I65" s="36">
        <v>2921.1</v>
      </c>
      <c r="J65" s="36">
        <v>2952.2</v>
      </c>
      <c r="K65" s="31">
        <v>2890</v>
      </c>
      <c r="L65" s="31">
        <v>2826.15</v>
      </c>
      <c r="M65" s="31">
        <v>3.5782500000000002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1095.95</v>
      </c>
      <c r="D66" s="36">
        <v>1098.8666666666666</v>
      </c>
      <c r="E66" s="36">
        <v>1084.1833333333332</v>
      </c>
      <c r="F66" s="36">
        <v>1072.4166666666665</v>
      </c>
      <c r="G66" s="36">
        <v>1057.7333333333331</v>
      </c>
      <c r="H66" s="36">
        <v>1110.6333333333332</v>
      </c>
      <c r="I66" s="36">
        <v>1125.3166666666666</v>
      </c>
      <c r="J66" s="36">
        <v>1137.0833333333333</v>
      </c>
      <c r="K66" s="31">
        <v>1113.55</v>
      </c>
      <c r="L66" s="31">
        <v>1087.0999999999999</v>
      </c>
      <c r="M66" s="31">
        <v>17.751049999999999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1643.8</v>
      </c>
      <c r="D67" s="36">
        <v>1628.8500000000001</v>
      </c>
      <c r="E67" s="36">
        <v>1569.2500000000002</v>
      </c>
      <c r="F67" s="36">
        <v>1494.7</v>
      </c>
      <c r="G67" s="36">
        <v>1435.1000000000001</v>
      </c>
      <c r="H67" s="36">
        <v>1703.4000000000003</v>
      </c>
      <c r="I67" s="36">
        <v>1763.0000000000002</v>
      </c>
      <c r="J67" s="36">
        <v>1837.5500000000004</v>
      </c>
      <c r="K67" s="31">
        <v>1688.45</v>
      </c>
      <c r="L67" s="31">
        <v>1554.3</v>
      </c>
      <c r="M67" s="31">
        <v>26.68159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428.85</v>
      </c>
      <c r="D68" s="36">
        <v>426.7166666666667</v>
      </c>
      <c r="E68" s="36">
        <v>423.53333333333342</v>
      </c>
      <c r="F68" s="36">
        <v>418.2166666666667</v>
      </c>
      <c r="G68" s="36">
        <v>415.03333333333342</v>
      </c>
      <c r="H68" s="36">
        <v>432.03333333333342</v>
      </c>
      <c r="I68" s="36">
        <v>435.2166666666667</v>
      </c>
      <c r="J68" s="36">
        <v>440.53333333333342</v>
      </c>
      <c r="K68" s="31">
        <v>429.9</v>
      </c>
      <c r="L68" s="31">
        <v>421.4</v>
      </c>
      <c r="M68" s="31">
        <v>18.327110000000001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3857</v>
      </c>
      <c r="D69" s="36">
        <v>3833.5499999999997</v>
      </c>
      <c r="E69" s="36">
        <v>3792.1999999999994</v>
      </c>
      <c r="F69" s="36">
        <v>3727.3999999999996</v>
      </c>
      <c r="G69" s="36">
        <v>3686.0499999999993</v>
      </c>
      <c r="H69" s="36">
        <v>3898.3499999999995</v>
      </c>
      <c r="I69" s="36">
        <v>3939.7</v>
      </c>
      <c r="J69" s="36">
        <v>4004.4999999999995</v>
      </c>
      <c r="K69" s="31">
        <v>3874.9</v>
      </c>
      <c r="L69" s="31">
        <v>3768.75</v>
      </c>
      <c r="M69" s="31">
        <v>6.1029299999999997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874.5</v>
      </c>
      <c r="D70" s="36">
        <v>869.38333333333333</v>
      </c>
      <c r="E70" s="36">
        <v>862.11666666666667</v>
      </c>
      <c r="F70" s="36">
        <v>849.73333333333335</v>
      </c>
      <c r="G70" s="36">
        <v>842.4666666666667</v>
      </c>
      <c r="H70" s="36">
        <v>881.76666666666665</v>
      </c>
      <c r="I70" s="36">
        <v>889.0333333333333</v>
      </c>
      <c r="J70" s="36">
        <v>901.41666666666663</v>
      </c>
      <c r="K70" s="31">
        <v>876.65</v>
      </c>
      <c r="L70" s="31">
        <v>857</v>
      </c>
      <c r="M70" s="31">
        <v>19.529720000000001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600.75</v>
      </c>
      <c r="D71" s="36">
        <v>600.2166666666667</v>
      </c>
      <c r="E71" s="36">
        <v>595.53333333333342</v>
      </c>
      <c r="F71" s="36">
        <v>590.31666666666672</v>
      </c>
      <c r="G71" s="36">
        <v>585.63333333333344</v>
      </c>
      <c r="H71" s="36">
        <v>605.43333333333339</v>
      </c>
      <c r="I71" s="36">
        <v>610.11666666666679</v>
      </c>
      <c r="J71" s="36">
        <v>615.33333333333337</v>
      </c>
      <c r="K71" s="31">
        <v>604.9</v>
      </c>
      <c r="L71" s="31">
        <v>595</v>
      </c>
      <c r="M71" s="31">
        <v>28.86298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1862.4</v>
      </c>
      <c r="D72" s="36">
        <v>1853.0333333333335</v>
      </c>
      <c r="E72" s="36">
        <v>1841.666666666667</v>
      </c>
      <c r="F72" s="36">
        <v>1820.9333333333334</v>
      </c>
      <c r="G72" s="36">
        <v>1809.5666666666668</v>
      </c>
      <c r="H72" s="36">
        <v>1873.7666666666671</v>
      </c>
      <c r="I72" s="36">
        <v>1885.1333333333334</v>
      </c>
      <c r="J72" s="36">
        <v>1905.8666666666672</v>
      </c>
      <c r="K72" s="31">
        <v>1864.4</v>
      </c>
      <c r="L72" s="31">
        <v>1832.3</v>
      </c>
      <c r="M72" s="31">
        <v>4.7185300000000003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2605.25</v>
      </c>
      <c r="D73" s="36">
        <v>2571.4166666666665</v>
      </c>
      <c r="E73" s="36">
        <v>2502.833333333333</v>
      </c>
      <c r="F73" s="36">
        <v>2400.4166666666665</v>
      </c>
      <c r="G73" s="36">
        <v>2331.833333333333</v>
      </c>
      <c r="H73" s="36">
        <v>2673.833333333333</v>
      </c>
      <c r="I73" s="36">
        <v>2742.4166666666661</v>
      </c>
      <c r="J73" s="36">
        <v>2844.833333333333</v>
      </c>
      <c r="K73" s="31">
        <v>2640</v>
      </c>
      <c r="L73" s="31">
        <v>2469</v>
      </c>
      <c r="M73" s="31">
        <v>16.49662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400.45</v>
      </c>
      <c r="D74" s="36">
        <v>401.84999999999997</v>
      </c>
      <c r="E74" s="36">
        <v>396.84999999999991</v>
      </c>
      <c r="F74" s="36">
        <v>393.24999999999994</v>
      </c>
      <c r="G74" s="36">
        <v>388.24999999999989</v>
      </c>
      <c r="H74" s="36">
        <v>405.44999999999993</v>
      </c>
      <c r="I74" s="36">
        <v>410.45000000000005</v>
      </c>
      <c r="J74" s="36">
        <v>414.04999999999995</v>
      </c>
      <c r="K74" s="31">
        <v>406.85</v>
      </c>
      <c r="L74" s="31">
        <v>398.25</v>
      </c>
      <c r="M74" s="31">
        <v>33.586550000000003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168.27</v>
      </c>
      <c r="D75" s="36">
        <v>169.26000000000002</v>
      </c>
      <c r="E75" s="36">
        <v>166.71000000000004</v>
      </c>
      <c r="F75" s="36">
        <v>165.15</v>
      </c>
      <c r="G75" s="36">
        <v>162.60000000000002</v>
      </c>
      <c r="H75" s="36">
        <v>170.82000000000005</v>
      </c>
      <c r="I75" s="36">
        <v>173.37000000000006</v>
      </c>
      <c r="J75" s="36">
        <v>174.93000000000006</v>
      </c>
      <c r="K75" s="31">
        <v>171.81</v>
      </c>
      <c r="L75" s="31">
        <v>167.7</v>
      </c>
      <c r="M75" s="31">
        <v>14.578340000000001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4504.05</v>
      </c>
      <c r="D76" s="36">
        <v>4488.666666666667</v>
      </c>
      <c r="E76" s="36">
        <v>4455.0833333333339</v>
      </c>
      <c r="F76" s="36">
        <v>4406.1166666666668</v>
      </c>
      <c r="G76" s="36">
        <v>4372.5333333333338</v>
      </c>
      <c r="H76" s="36">
        <v>4537.6333333333341</v>
      </c>
      <c r="I76" s="36">
        <v>4571.2166666666681</v>
      </c>
      <c r="J76" s="36">
        <v>4620.1833333333343</v>
      </c>
      <c r="K76" s="31">
        <v>4522.25</v>
      </c>
      <c r="L76" s="31">
        <v>4439.7</v>
      </c>
      <c r="M76" s="31">
        <v>4.12934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11485.4</v>
      </c>
      <c r="D77" s="36">
        <v>11414.75</v>
      </c>
      <c r="E77" s="36">
        <v>11250.65</v>
      </c>
      <c r="F77" s="36">
        <v>11015.9</v>
      </c>
      <c r="G77" s="36">
        <v>10851.8</v>
      </c>
      <c r="H77" s="36">
        <v>11649.5</v>
      </c>
      <c r="I77" s="36">
        <v>11813.599999999999</v>
      </c>
      <c r="J77" s="36">
        <v>12048.35</v>
      </c>
      <c r="K77" s="31">
        <v>11578.85</v>
      </c>
      <c r="L77" s="31">
        <v>11180</v>
      </c>
      <c r="M77" s="31">
        <v>3.5963699999999998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2698.85</v>
      </c>
      <c r="D78" s="36">
        <v>2691.5333333333333</v>
      </c>
      <c r="E78" s="36">
        <v>2657.6166666666668</v>
      </c>
      <c r="F78" s="36">
        <v>2616.3833333333337</v>
      </c>
      <c r="G78" s="36">
        <v>2582.4666666666672</v>
      </c>
      <c r="H78" s="36">
        <v>2732.7666666666664</v>
      </c>
      <c r="I78" s="36">
        <v>2766.6833333333334</v>
      </c>
      <c r="J78" s="36">
        <v>2807.9166666666661</v>
      </c>
      <c r="K78" s="31">
        <v>2725.45</v>
      </c>
      <c r="L78" s="31">
        <v>2650.3</v>
      </c>
      <c r="M78" s="31">
        <v>2.2160600000000001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5970.8</v>
      </c>
      <c r="D79" s="36">
        <v>5951.5999999999995</v>
      </c>
      <c r="E79" s="36">
        <v>5907.1999999999989</v>
      </c>
      <c r="F79" s="36">
        <v>5843.5999999999995</v>
      </c>
      <c r="G79" s="36">
        <v>5799.1999999999989</v>
      </c>
      <c r="H79" s="36">
        <v>6015.1999999999989</v>
      </c>
      <c r="I79" s="36">
        <v>6059.5999999999985</v>
      </c>
      <c r="J79" s="36">
        <v>6123.1999999999989</v>
      </c>
      <c r="K79" s="31">
        <v>5996</v>
      </c>
      <c r="L79" s="31">
        <v>5888</v>
      </c>
      <c r="M79" s="31">
        <v>4.9794700000000001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4876.8999999999996</v>
      </c>
      <c r="D80" s="36">
        <v>4881.6166666666659</v>
      </c>
      <c r="E80" s="36">
        <v>4838.3333333333321</v>
      </c>
      <c r="F80" s="36">
        <v>4799.7666666666664</v>
      </c>
      <c r="G80" s="36">
        <v>4756.4833333333327</v>
      </c>
      <c r="H80" s="36">
        <v>4920.1833333333316</v>
      </c>
      <c r="I80" s="36">
        <v>4963.4666666666662</v>
      </c>
      <c r="J80" s="36">
        <v>5002.033333333331</v>
      </c>
      <c r="K80" s="31">
        <v>4924.8999999999996</v>
      </c>
      <c r="L80" s="31">
        <v>4843.05</v>
      </c>
      <c r="M80" s="31">
        <v>6.37364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4188.6499999999996</v>
      </c>
      <c r="D81" s="36">
        <v>4208.7166666666662</v>
      </c>
      <c r="E81" s="36">
        <v>4159.9333333333325</v>
      </c>
      <c r="F81" s="36">
        <v>4131.2166666666662</v>
      </c>
      <c r="G81" s="36">
        <v>4082.4333333333325</v>
      </c>
      <c r="H81" s="36">
        <v>4237.4333333333325</v>
      </c>
      <c r="I81" s="36">
        <v>4286.2166666666672</v>
      </c>
      <c r="J81" s="36">
        <v>4314.9333333333325</v>
      </c>
      <c r="K81" s="31">
        <v>4257.5</v>
      </c>
      <c r="L81" s="31">
        <v>4180</v>
      </c>
      <c r="M81" s="31">
        <v>1.3023199999999999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173.51</v>
      </c>
      <c r="D82" s="36">
        <v>173.32000000000002</v>
      </c>
      <c r="E82" s="36">
        <v>171.64000000000004</v>
      </c>
      <c r="F82" s="36">
        <v>169.77</v>
      </c>
      <c r="G82" s="36">
        <v>168.09000000000003</v>
      </c>
      <c r="H82" s="36">
        <v>175.19000000000005</v>
      </c>
      <c r="I82" s="36">
        <v>176.87000000000006</v>
      </c>
      <c r="J82" s="36">
        <v>178.74000000000007</v>
      </c>
      <c r="K82" s="31">
        <v>175</v>
      </c>
      <c r="L82" s="31">
        <v>171.45</v>
      </c>
      <c r="M82" s="31">
        <v>26.368200000000002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178.88</v>
      </c>
      <c r="D83" s="36">
        <v>177.78</v>
      </c>
      <c r="E83" s="36">
        <v>176.1</v>
      </c>
      <c r="F83" s="36">
        <v>173.32</v>
      </c>
      <c r="G83" s="36">
        <v>171.64</v>
      </c>
      <c r="H83" s="36">
        <v>180.56</v>
      </c>
      <c r="I83" s="36">
        <v>182.24</v>
      </c>
      <c r="J83" s="36">
        <v>185.02</v>
      </c>
      <c r="K83" s="31">
        <v>179.46</v>
      </c>
      <c r="L83" s="31">
        <v>175</v>
      </c>
      <c r="M83" s="31">
        <v>136.90056999999999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1090.3499999999999</v>
      </c>
      <c r="D84" s="36">
        <v>1024.4166666666667</v>
      </c>
      <c r="E84" s="36">
        <v>958.48333333333358</v>
      </c>
      <c r="F84" s="36">
        <v>826.61666666666679</v>
      </c>
      <c r="G84" s="36">
        <v>760.68333333333362</v>
      </c>
      <c r="H84" s="36">
        <v>1156.2833333333335</v>
      </c>
      <c r="I84" s="36">
        <v>1222.2166666666665</v>
      </c>
      <c r="J84" s="36">
        <v>1354.0833333333335</v>
      </c>
      <c r="K84" s="31">
        <v>1090.3499999999999</v>
      </c>
      <c r="L84" s="31">
        <v>892.55</v>
      </c>
      <c r="M84" s="31">
        <v>153.99791999999999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487.75</v>
      </c>
      <c r="D85" s="36">
        <v>489.73333333333335</v>
      </c>
      <c r="E85" s="36">
        <v>483.01666666666671</v>
      </c>
      <c r="F85" s="36">
        <v>478.28333333333336</v>
      </c>
      <c r="G85" s="36">
        <v>471.56666666666672</v>
      </c>
      <c r="H85" s="36">
        <v>494.4666666666667</v>
      </c>
      <c r="I85" s="36">
        <v>501.18333333333339</v>
      </c>
      <c r="J85" s="36">
        <v>505.91666666666669</v>
      </c>
      <c r="K85" s="31">
        <v>496.45</v>
      </c>
      <c r="L85" s="31">
        <v>485</v>
      </c>
      <c r="M85" s="31">
        <v>10.593970000000001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218.6</v>
      </c>
      <c r="D86" s="36">
        <v>218.42</v>
      </c>
      <c r="E86" s="36">
        <v>215.33999999999997</v>
      </c>
      <c r="F86" s="36">
        <v>212.07999999999998</v>
      </c>
      <c r="G86" s="36">
        <v>208.99999999999997</v>
      </c>
      <c r="H86" s="36">
        <v>221.67999999999998</v>
      </c>
      <c r="I86" s="36">
        <v>224.75999999999996</v>
      </c>
      <c r="J86" s="36">
        <v>228.01999999999998</v>
      </c>
      <c r="K86" s="31">
        <v>221.5</v>
      </c>
      <c r="L86" s="31">
        <v>215.16</v>
      </c>
      <c r="M86" s="31">
        <v>184.95221000000001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1830.75</v>
      </c>
      <c r="D87" s="36">
        <v>1828.2333333333333</v>
      </c>
      <c r="E87" s="36">
        <v>1817.5166666666667</v>
      </c>
      <c r="F87" s="36">
        <v>1804.2833333333333</v>
      </c>
      <c r="G87" s="36">
        <v>1793.5666666666666</v>
      </c>
      <c r="H87" s="36">
        <v>1841.4666666666667</v>
      </c>
      <c r="I87" s="36">
        <v>1852.1833333333334</v>
      </c>
      <c r="J87" s="36">
        <v>1865.4166666666667</v>
      </c>
      <c r="K87" s="31">
        <v>1838.95</v>
      </c>
      <c r="L87" s="31">
        <v>1815</v>
      </c>
      <c r="M87" s="31">
        <v>5.58317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1361.05</v>
      </c>
      <c r="D88" s="36">
        <v>1371.3333333333333</v>
      </c>
      <c r="E88" s="36">
        <v>1345.7166666666665</v>
      </c>
      <c r="F88" s="36">
        <v>1330.3833333333332</v>
      </c>
      <c r="G88" s="36">
        <v>1304.7666666666664</v>
      </c>
      <c r="H88" s="36">
        <v>1386.6666666666665</v>
      </c>
      <c r="I88" s="36">
        <v>1412.2833333333333</v>
      </c>
      <c r="J88" s="36">
        <v>1427.6166666666666</v>
      </c>
      <c r="K88" s="31">
        <v>1396.95</v>
      </c>
      <c r="L88" s="31">
        <v>1356</v>
      </c>
      <c r="M88" s="31">
        <v>13.02617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3010.6</v>
      </c>
      <c r="D89" s="36">
        <v>3014.5500000000006</v>
      </c>
      <c r="E89" s="36">
        <v>2978.1000000000013</v>
      </c>
      <c r="F89" s="36">
        <v>2945.6000000000008</v>
      </c>
      <c r="G89" s="36">
        <v>2909.1500000000015</v>
      </c>
      <c r="H89" s="36">
        <v>3047.0500000000011</v>
      </c>
      <c r="I89" s="36">
        <v>3083.5000000000009</v>
      </c>
      <c r="J89" s="36">
        <v>3116.0000000000009</v>
      </c>
      <c r="K89" s="31">
        <v>3051</v>
      </c>
      <c r="L89" s="31">
        <v>2982.05</v>
      </c>
      <c r="M89" s="31">
        <v>3.3933599999999999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2498.8000000000002</v>
      </c>
      <c r="D90" s="36">
        <v>2478.4333333333334</v>
      </c>
      <c r="E90" s="36">
        <v>2452.8666666666668</v>
      </c>
      <c r="F90" s="36">
        <v>2406.9333333333334</v>
      </c>
      <c r="G90" s="36">
        <v>2381.3666666666668</v>
      </c>
      <c r="H90" s="36">
        <v>2524.3666666666668</v>
      </c>
      <c r="I90" s="36">
        <v>2549.9333333333334</v>
      </c>
      <c r="J90" s="36">
        <v>2595.8666666666668</v>
      </c>
      <c r="K90" s="31">
        <v>2504</v>
      </c>
      <c r="L90" s="31">
        <v>2432.5</v>
      </c>
      <c r="M90" s="31">
        <v>10.082660000000001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3394.9</v>
      </c>
      <c r="D91" s="36">
        <v>3377.2833333333333</v>
      </c>
      <c r="E91" s="36">
        <v>3254.6166666666668</v>
      </c>
      <c r="F91" s="36">
        <v>3114.3333333333335</v>
      </c>
      <c r="G91" s="36">
        <v>2991.666666666667</v>
      </c>
      <c r="H91" s="36">
        <v>3517.5666666666666</v>
      </c>
      <c r="I91" s="36">
        <v>3640.2333333333336</v>
      </c>
      <c r="J91" s="36">
        <v>3780.5166666666664</v>
      </c>
      <c r="K91" s="31">
        <v>3499.95</v>
      </c>
      <c r="L91" s="31">
        <v>3237</v>
      </c>
      <c r="M91" s="31">
        <v>4.6212799999999996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608.29999999999995</v>
      </c>
      <c r="D92" s="36">
        <v>612.51666666666665</v>
      </c>
      <c r="E92" s="36">
        <v>601.73333333333335</v>
      </c>
      <c r="F92" s="36">
        <v>595.16666666666674</v>
      </c>
      <c r="G92" s="36">
        <v>584.38333333333344</v>
      </c>
      <c r="H92" s="36">
        <v>619.08333333333326</v>
      </c>
      <c r="I92" s="36">
        <v>629.86666666666656</v>
      </c>
      <c r="J92" s="36">
        <v>636.43333333333317</v>
      </c>
      <c r="K92" s="31">
        <v>623.29999999999995</v>
      </c>
      <c r="L92" s="31">
        <v>605.95000000000005</v>
      </c>
      <c r="M92" s="31">
        <v>11.23522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1443.45</v>
      </c>
      <c r="D93" s="36">
        <v>1440.6499999999999</v>
      </c>
      <c r="E93" s="36">
        <v>1432.3499999999997</v>
      </c>
      <c r="F93" s="36">
        <v>1421.2499999999998</v>
      </c>
      <c r="G93" s="36">
        <v>1412.9499999999996</v>
      </c>
      <c r="H93" s="36">
        <v>1451.7499999999998</v>
      </c>
      <c r="I93" s="36">
        <v>1460.05</v>
      </c>
      <c r="J93" s="36">
        <v>1471.1499999999999</v>
      </c>
      <c r="K93" s="31">
        <v>1448.95</v>
      </c>
      <c r="L93" s="31">
        <v>1429.55</v>
      </c>
      <c r="M93" s="31">
        <v>31.639189999999999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3892.2</v>
      </c>
      <c r="D94" s="36">
        <v>3896.1999999999994</v>
      </c>
      <c r="E94" s="36">
        <v>3862.4499999999989</v>
      </c>
      <c r="F94" s="36">
        <v>3832.6999999999994</v>
      </c>
      <c r="G94" s="36">
        <v>3798.9499999999989</v>
      </c>
      <c r="H94" s="36">
        <v>3925.9499999999989</v>
      </c>
      <c r="I94" s="36">
        <v>3959.7</v>
      </c>
      <c r="J94" s="36">
        <v>3989.4499999999989</v>
      </c>
      <c r="K94" s="31">
        <v>3929.95</v>
      </c>
      <c r="L94" s="31">
        <v>3866.45</v>
      </c>
      <c r="M94" s="31">
        <v>1.98919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1669.35</v>
      </c>
      <c r="D95" s="36">
        <v>1667.6000000000001</v>
      </c>
      <c r="E95" s="36">
        <v>1653.7500000000002</v>
      </c>
      <c r="F95" s="36">
        <v>1638.15</v>
      </c>
      <c r="G95" s="36">
        <v>1624.3000000000002</v>
      </c>
      <c r="H95" s="36">
        <v>1683.2000000000003</v>
      </c>
      <c r="I95" s="36">
        <v>1697.0500000000002</v>
      </c>
      <c r="J95" s="36">
        <v>1712.6500000000003</v>
      </c>
      <c r="K95" s="31">
        <v>1681.45</v>
      </c>
      <c r="L95" s="31">
        <v>1652</v>
      </c>
      <c r="M95" s="31">
        <v>207.04371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590.1</v>
      </c>
      <c r="D96" s="36">
        <v>590.1</v>
      </c>
      <c r="E96" s="36">
        <v>582.70000000000005</v>
      </c>
      <c r="F96" s="36">
        <v>575.30000000000007</v>
      </c>
      <c r="G96" s="36">
        <v>567.90000000000009</v>
      </c>
      <c r="H96" s="36">
        <v>597.5</v>
      </c>
      <c r="I96" s="36">
        <v>604.89999999999986</v>
      </c>
      <c r="J96" s="36">
        <v>612.29999999999995</v>
      </c>
      <c r="K96" s="31">
        <v>597.5</v>
      </c>
      <c r="L96" s="31">
        <v>582.70000000000005</v>
      </c>
      <c r="M96" s="31">
        <v>61.330669999999998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1818.3</v>
      </c>
      <c r="D97" s="36">
        <v>1816.6166666666668</v>
      </c>
      <c r="E97" s="36">
        <v>1807.3333333333335</v>
      </c>
      <c r="F97" s="36">
        <v>1796.3666666666668</v>
      </c>
      <c r="G97" s="36">
        <v>1787.0833333333335</v>
      </c>
      <c r="H97" s="36">
        <v>1827.5833333333335</v>
      </c>
      <c r="I97" s="36">
        <v>1836.8666666666668</v>
      </c>
      <c r="J97" s="36">
        <v>1847.8333333333335</v>
      </c>
      <c r="K97" s="31">
        <v>1825.9</v>
      </c>
      <c r="L97" s="31">
        <v>1805.65</v>
      </c>
      <c r="M97" s="31">
        <v>10.3675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5504.6</v>
      </c>
      <c r="D98" s="36">
        <v>5556.5333333333328</v>
      </c>
      <c r="E98" s="36">
        <v>5444.0666666666657</v>
      </c>
      <c r="F98" s="36">
        <v>5383.5333333333328</v>
      </c>
      <c r="G98" s="36">
        <v>5271.0666666666657</v>
      </c>
      <c r="H98" s="36">
        <v>5617.0666666666657</v>
      </c>
      <c r="I98" s="36">
        <v>5729.5333333333328</v>
      </c>
      <c r="J98" s="36">
        <v>5790.0666666666657</v>
      </c>
      <c r="K98" s="31">
        <v>5669</v>
      </c>
      <c r="L98" s="31">
        <v>5496</v>
      </c>
      <c r="M98" s="31">
        <v>8.4032099999999996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676.5</v>
      </c>
      <c r="D99" s="36">
        <v>674.19999999999993</v>
      </c>
      <c r="E99" s="36">
        <v>664.04999999999984</v>
      </c>
      <c r="F99" s="36">
        <v>651.59999999999991</v>
      </c>
      <c r="G99" s="36">
        <v>641.44999999999982</v>
      </c>
      <c r="H99" s="36">
        <v>686.64999999999986</v>
      </c>
      <c r="I99" s="36">
        <v>696.8</v>
      </c>
      <c r="J99" s="36">
        <v>709.24999999999989</v>
      </c>
      <c r="K99" s="31">
        <v>684.35</v>
      </c>
      <c r="L99" s="31">
        <v>661.75</v>
      </c>
      <c r="M99" s="31">
        <v>66.469660000000005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5288.6</v>
      </c>
      <c r="D100" s="36">
        <v>5275.5000000000009</v>
      </c>
      <c r="E100" s="36">
        <v>5169.7000000000016</v>
      </c>
      <c r="F100" s="36">
        <v>5050.8000000000011</v>
      </c>
      <c r="G100" s="36">
        <v>4945.0000000000018</v>
      </c>
      <c r="H100" s="36">
        <v>5394.4000000000015</v>
      </c>
      <c r="I100" s="36">
        <v>5500.2000000000007</v>
      </c>
      <c r="J100" s="36">
        <v>5619.1000000000013</v>
      </c>
      <c r="K100" s="31">
        <v>5381.3</v>
      </c>
      <c r="L100" s="31">
        <v>5156.6000000000004</v>
      </c>
      <c r="M100" s="31">
        <v>48.671529999999997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523.79999999999995</v>
      </c>
      <c r="D101" s="36">
        <v>521.13333333333333</v>
      </c>
      <c r="E101" s="36">
        <v>516.66666666666663</v>
      </c>
      <c r="F101" s="36">
        <v>509.5333333333333</v>
      </c>
      <c r="G101" s="36">
        <v>505.06666666666661</v>
      </c>
      <c r="H101" s="36">
        <v>528.26666666666665</v>
      </c>
      <c r="I101" s="36">
        <v>532.73333333333335</v>
      </c>
      <c r="J101" s="36">
        <v>539.86666666666667</v>
      </c>
      <c r="K101" s="31">
        <v>525.6</v>
      </c>
      <c r="L101" s="31">
        <v>514</v>
      </c>
      <c r="M101" s="31">
        <v>45.820979999999999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2482.1999999999998</v>
      </c>
      <c r="D102" s="36">
        <v>2472.9500000000003</v>
      </c>
      <c r="E102" s="36">
        <v>2455.9000000000005</v>
      </c>
      <c r="F102" s="36">
        <v>2429.6000000000004</v>
      </c>
      <c r="G102" s="36">
        <v>2412.5500000000006</v>
      </c>
      <c r="H102" s="36">
        <v>2499.2500000000005</v>
      </c>
      <c r="I102" s="36">
        <v>2516.3000000000006</v>
      </c>
      <c r="J102" s="36">
        <v>2542.6000000000004</v>
      </c>
      <c r="K102" s="31">
        <v>2490</v>
      </c>
      <c r="L102" s="31">
        <v>2446.65</v>
      </c>
      <c r="M102" s="31">
        <v>21.633099999999999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1156.8</v>
      </c>
      <c r="D103" s="36">
        <v>1150.7666666666667</v>
      </c>
      <c r="E103" s="36">
        <v>1141.5333333333333</v>
      </c>
      <c r="F103" s="36">
        <v>1126.2666666666667</v>
      </c>
      <c r="G103" s="36">
        <v>1117.0333333333333</v>
      </c>
      <c r="H103" s="36">
        <v>1166.0333333333333</v>
      </c>
      <c r="I103" s="36">
        <v>1175.2666666666664</v>
      </c>
      <c r="J103" s="36">
        <v>1190.5333333333333</v>
      </c>
      <c r="K103" s="31">
        <v>1160</v>
      </c>
      <c r="L103" s="31">
        <v>1135.5</v>
      </c>
      <c r="M103" s="31">
        <v>154.75933000000001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1748.3</v>
      </c>
      <c r="D104" s="36">
        <v>1739.6666666666667</v>
      </c>
      <c r="E104" s="36">
        <v>1718.5833333333335</v>
      </c>
      <c r="F104" s="36">
        <v>1688.8666666666668</v>
      </c>
      <c r="G104" s="36">
        <v>1667.7833333333335</v>
      </c>
      <c r="H104" s="36">
        <v>1769.3833333333334</v>
      </c>
      <c r="I104" s="36">
        <v>1790.4666666666669</v>
      </c>
      <c r="J104" s="36">
        <v>1820.1833333333334</v>
      </c>
      <c r="K104" s="31">
        <v>1760.75</v>
      </c>
      <c r="L104" s="31">
        <v>1709.95</v>
      </c>
      <c r="M104" s="31">
        <v>14.59465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605.5</v>
      </c>
      <c r="D105" s="36">
        <v>603.0333333333333</v>
      </c>
      <c r="E105" s="36">
        <v>599.06666666666661</v>
      </c>
      <c r="F105" s="36">
        <v>592.63333333333333</v>
      </c>
      <c r="G105" s="36">
        <v>588.66666666666663</v>
      </c>
      <c r="H105" s="36">
        <v>609.46666666666658</v>
      </c>
      <c r="I105" s="36">
        <v>613.43333333333328</v>
      </c>
      <c r="J105" s="36">
        <v>619.86666666666656</v>
      </c>
      <c r="K105" s="31">
        <v>607</v>
      </c>
      <c r="L105" s="31">
        <v>596.6</v>
      </c>
      <c r="M105" s="31">
        <v>12.873290000000001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83.84</v>
      </c>
      <c r="D106" s="36">
        <v>83.463333333333324</v>
      </c>
      <c r="E106" s="36">
        <v>82.926666666666648</v>
      </c>
      <c r="F106" s="36">
        <v>82.013333333333321</v>
      </c>
      <c r="G106" s="36">
        <v>81.476666666666645</v>
      </c>
      <c r="H106" s="36">
        <v>84.376666666666651</v>
      </c>
      <c r="I106" s="36">
        <v>84.913333333333313</v>
      </c>
      <c r="J106" s="36">
        <v>85.826666666666654</v>
      </c>
      <c r="K106" s="31">
        <v>84</v>
      </c>
      <c r="L106" s="31">
        <v>82.55</v>
      </c>
      <c r="M106" s="31">
        <v>731.40324999999996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423.3</v>
      </c>
      <c r="D107" s="36">
        <v>423.76666666666665</v>
      </c>
      <c r="E107" s="36">
        <v>421.0333333333333</v>
      </c>
      <c r="F107" s="36">
        <v>418.76666666666665</v>
      </c>
      <c r="G107" s="36">
        <v>416.0333333333333</v>
      </c>
      <c r="H107" s="36">
        <v>426.0333333333333</v>
      </c>
      <c r="I107" s="36">
        <v>428.76666666666665</v>
      </c>
      <c r="J107" s="36">
        <v>431.0333333333333</v>
      </c>
      <c r="K107" s="31">
        <v>426.5</v>
      </c>
      <c r="L107" s="31">
        <v>421.5</v>
      </c>
      <c r="M107" s="31">
        <v>145.85805999999999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545.1</v>
      </c>
      <c r="D108" s="36">
        <v>544.19999999999993</v>
      </c>
      <c r="E108" s="36">
        <v>541.64999999999986</v>
      </c>
      <c r="F108" s="36">
        <v>538.19999999999993</v>
      </c>
      <c r="G108" s="36">
        <v>535.64999999999986</v>
      </c>
      <c r="H108" s="36">
        <v>547.64999999999986</v>
      </c>
      <c r="I108" s="36">
        <v>550.19999999999982</v>
      </c>
      <c r="J108" s="36">
        <v>553.64999999999986</v>
      </c>
      <c r="K108" s="31">
        <v>546.75</v>
      </c>
      <c r="L108" s="31">
        <v>540.75</v>
      </c>
      <c r="M108" s="31">
        <v>10.800319999999999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638.4</v>
      </c>
      <c r="D109" s="36">
        <v>632.79999999999995</v>
      </c>
      <c r="E109" s="36">
        <v>623.64999999999986</v>
      </c>
      <c r="F109" s="36">
        <v>608.89999999999986</v>
      </c>
      <c r="G109" s="36">
        <v>599.74999999999977</v>
      </c>
      <c r="H109" s="36">
        <v>647.54999999999995</v>
      </c>
      <c r="I109" s="36">
        <v>656.7</v>
      </c>
      <c r="J109" s="36">
        <v>671.45</v>
      </c>
      <c r="K109" s="31">
        <v>641.95000000000005</v>
      </c>
      <c r="L109" s="31">
        <v>618.04999999999995</v>
      </c>
      <c r="M109" s="31">
        <v>71.421989999999994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168.97</v>
      </c>
      <c r="D110" s="36">
        <v>168.26333333333332</v>
      </c>
      <c r="E110" s="36">
        <v>166.80666666666664</v>
      </c>
      <c r="F110" s="36">
        <v>164.64333333333332</v>
      </c>
      <c r="G110" s="36">
        <v>163.18666666666664</v>
      </c>
      <c r="H110" s="36">
        <v>170.42666666666665</v>
      </c>
      <c r="I110" s="36">
        <v>171.88333333333335</v>
      </c>
      <c r="J110" s="36">
        <v>174.04666666666665</v>
      </c>
      <c r="K110" s="31">
        <v>169.72</v>
      </c>
      <c r="L110" s="31">
        <v>166.1</v>
      </c>
      <c r="M110" s="31">
        <v>157.94095999999999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1015.6</v>
      </c>
      <c r="D111" s="36">
        <v>1016.6</v>
      </c>
      <c r="E111" s="36">
        <v>1006.2</v>
      </c>
      <c r="F111" s="36">
        <v>996.80000000000007</v>
      </c>
      <c r="G111" s="36">
        <v>986.40000000000009</v>
      </c>
      <c r="H111" s="36">
        <v>1026</v>
      </c>
      <c r="I111" s="36">
        <v>1036.3999999999999</v>
      </c>
      <c r="J111" s="36">
        <v>1045.8</v>
      </c>
      <c r="K111" s="31">
        <v>1027</v>
      </c>
      <c r="L111" s="31">
        <v>1007.2</v>
      </c>
      <c r="M111" s="31">
        <v>16.94557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172.3</v>
      </c>
      <c r="D112" s="36">
        <v>172.72666666666669</v>
      </c>
      <c r="E112" s="36">
        <v>171.27333333333337</v>
      </c>
      <c r="F112" s="36">
        <v>170.24666666666667</v>
      </c>
      <c r="G112" s="36">
        <v>168.79333333333335</v>
      </c>
      <c r="H112" s="36">
        <v>173.75333333333339</v>
      </c>
      <c r="I112" s="36">
        <v>175.20666666666671</v>
      </c>
      <c r="J112" s="36">
        <v>176.23333333333341</v>
      </c>
      <c r="K112" s="31">
        <v>174.18</v>
      </c>
      <c r="L112" s="31">
        <v>171.7</v>
      </c>
      <c r="M112" s="31">
        <v>175.39483999999999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476.8</v>
      </c>
      <c r="D113" s="36">
        <v>476.45</v>
      </c>
      <c r="E113" s="36">
        <v>468.95</v>
      </c>
      <c r="F113" s="36">
        <v>461.1</v>
      </c>
      <c r="G113" s="36">
        <v>453.6</v>
      </c>
      <c r="H113" s="36">
        <v>484.29999999999995</v>
      </c>
      <c r="I113" s="36">
        <v>491.79999999999995</v>
      </c>
      <c r="J113" s="36">
        <v>499.64999999999992</v>
      </c>
      <c r="K113" s="31">
        <v>483.95</v>
      </c>
      <c r="L113" s="31">
        <v>468.6</v>
      </c>
      <c r="M113" s="31">
        <v>23.414000000000001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336.3</v>
      </c>
      <c r="D114" s="36">
        <v>336.76666666666665</v>
      </c>
      <c r="E114" s="36">
        <v>333.5333333333333</v>
      </c>
      <c r="F114" s="36">
        <v>330.76666666666665</v>
      </c>
      <c r="G114" s="36">
        <v>327.5333333333333</v>
      </c>
      <c r="H114" s="36">
        <v>339.5333333333333</v>
      </c>
      <c r="I114" s="36">
        <v>342.76666666666665</v>
      </c>
      <c r="J114" s="36">
        <v>345.5333333333333</v>
      </c>
      <c r="K114" s="31">
        <v>340</v>
      </c>
      <c r="L114" s="31">
        <v>334</v>
      </c>
      <c r="M114" s="31">
        <v>267.57767999999999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1527.85</v>
      </c>
      <c r="D115" s="36">
        <v>1527.2</v>
      </c>
      <c r="E115" s="36">
        <v>1513.65</v>
      </c>
      <c r="F115" s="36">
        <v>1499.45</v>
      </c>
      <c r="G115" s="36">
        <v>1485.9</v>
      </c>
      <c r="H115" s="36">
        <v>1541.4</v>
      </c>
      <c r="I115" s="36">
        <v>1554.9499999999998</v>
      </c>
      <c r="J115" s="36">
        <v>1569.15</v>
      </c>
      <c r="K115" s="31">
        <v>1540.75</v>
      </c>
      <c r="L115" s="31">
        <v>1513</v>
      </c>
      <c r="M115" s="31">
        <v>35.894410000000001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6282.9</v>
      </c>
      <c r="D116" s="36">
        <v>6270.95</v>
      </c>
      <c r="E116" s="36">
        <v>6206.15</v>
      </c>
      <c r="F116" s="36">
        <v>6129.4</v>
      </c>
      <c r="G116" s="36">
        <v>6064.5999999999995</v>
      </c>
      <c r="H116" s="36">
        <v>6347.7</v>
      </c>
      <c r="I116" s="36">
        <v>6412.5000000000009</v>
      </c>
      <c r="J116" s="36">
        <v>6489.25</v>
      </c>
      <c r="K116" s="31">
        <v>6335.75</v>
      </c>
      <c r="L116" s="31">
        <v>6194.2</v>
      </c>
      <c r="M116" s="31">
        <v>1.90134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1515.4</v>
      </c>
      <c r="D117" s="36">
        <v>1510.6666666666667</v>
      </c>
      <c r="E117" s="36">
        <v>1503.8333333333335</v>
      </c>
      <c r="F117" s="36">
        <v>1492.2666666666667</v>
      </c>
      <c r="G117" s="36">
        <v>1485.4333333333334</v>
      </c>
      <c r="H117" s="36">
        <v>1522.2333333333336</v>
      </c>
      <c r="I117" s="36">
        <v>1529.0666666666671</v>
      </c>
      <c r="J117" s="36">
        <v>1540.6333333333337</v>
      </c>
      <c r="K117" s="31">
        <v>1517.5</v>
      </c>
      <c r="L117" s="31">
        <v>1499.1</v>
      </c>
      <c r="M117" s="31">
        <v>79.270099999999999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4229.25</v>
      </c>
      <c r="D118" s="36">
        <v>4225.95</v>
      </c>
      <c r="E118" s="36">
        <v>4189.2999999999993</v>
      </c>
      <c r="F118" s="36">
        <v>4149.3499999999995</v>
      </c>
      <c r="G118" s="36">
        <v>4112.6999999999989</v>
      </c>
      <c r="H118" s="36">
        <v>4265.8999999999996</v>
      </c>
      <c r="I118" s="36">
        <v>4302.5499999999993</v>
      </c>
      <c r="J118" s="36">
        <v>4342.5</v>
      </c>
      <c r="K118" s="31">
        <v>4262.6000000000004</v>
      </c>
      <c r="L118" s="31">
        <v>4186</v>
      </c>
      <c r="M118" s="31">
        <v>14.492929999999999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1125.45</v>
      </c>
      <c r="D119" s="36">
        <v>1129.6333333333334</v>
      </c>
      <c r="E119" s="36">
        <v>1119.8666666666668</v>
      </c>
      <c r="F119" s="36">
        <v>1114.2833333333333</v>
      </c>
      <c r="G119" s="36">
        <v>1104.5166666666667</v>
      </c>
      <c r="H119" s="36">
        <v>1135.2166666666669</v>
      </c>
      <c r="I119" s="36">
        <v>1144.9833333333338</v>
      </c>
      <c r="J119" s="36">
        <v>1150.5666666666671</v>
      </c>
      <c r="K119" s="31">
        <v>1139.4000000000001</v>
      </c>
      <c r="L119" s="31">
        <v>1124.05</v>
      </c>
      <c r="M119" s="31">
        <v>5.5826900000000004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707.1</v>
      </c>
      <c r="D120" s="36">
        <v>705.48333333333323</v>
      </c>
      <c r="E120" s="36">
        <v>699.11666666666645</v>
      </c>
      <c r="F120" s="36">
        <v>691.13333333333321</v>
      </c>
      <c r="G120" s="36">
        <v>684.76666666666642</v>
      </c>
      <c r="H120" s="36">
        <v>713.46666666666647</v>
      </c>
      <c r="I120" s="36">
        <v>719.83333333333326</v>
      </c>
      <c r="J120" s="36">
        <v>727.81666666666649</v>
      </c>
      <c r="K120" s="31">
        <v>711.85</v>
      </c>
      <c r="L120" s="31">
        <v>697.5</v>
      </c>
      <c r="M120" s="31">
        <v>21.1173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929.65</v>
      </c>
      <c r="D121" s="36">
        <v>926.31666666666661</v>
      </c>
      <c r="E121" s="36">
        <v>914.63333333333321</v>
      </c>
      <c r="F121" s="36">
        <v>899.61666666666656</v>
      </c>
      <c r="G121" s="36">
        <v>887.93333333333317</v>
      </c>
      <c r="H121" s="36">
        <v>941.33333333333326</v>
      </c>
      <c r="I121" s="36">
        <v>953.01666666666665</v>
      </c>
      <c r="J121" s="36">
        <v>968.0333333333333</v>
      </c>
      <c r="K121" s="31">
        <v>938</v>
      </c>
      <c r="L121" s="31">
        <v>911.3</v>
      </c>
      <c r="M121" s="31">
        <v>31.203389999999999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1056.4000000000001</v>
      </c>
      <c r="D122" s="36">
        <v>1058.5333333333335</v>
      </c>
      <c r="E122" s="36">
        <v>1042.166666666667</v>
      </c>
      <c r="F122" s="36">
        <v>1027.9333333333334</v>
      </c>
      <c r="G122" s="36">
        <v>1011.5666666666668</v>
      </c>
      <c r="H122" s="36">
        <v>1072.7666666666671</v>
      </c>
      <c r="I122" s="36">
        <v>1089.1333333333334</v>
      </c>
      <c r="J122" s="36">
        <v>1103.3666666666672</v>
      </c>
      <c r="K122" s="31">
        <v>1074.9000000000001</v>
      </c>
      <c r="L122" s="31">
        <v>1044.3</v>
      </c>
      <c r="M122" s="31">
        <v>23.796189999999999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538.65</v>
      </c>
      <c r="D123" s="36">
        <v>540.78333333333342</v>
      </c>
      <c r="E123" s="36">
        <v>535.56666666666683</v>
      </c>
      <c r="F123" s="36">
        <v>532.48333333333346</v>
      </c>
      <c r="G123" s="36">
        <v>527.26666666666688</v>
      </c>
      <c r="H123" s="36">
        <v>543.86666666666679</v>
      </c>
      <c r="I123" s="36">
        <v>549.08333333333326</v>
      </c>
      <c r="J123" s="36">
        <v>552.16666666666674</v>
      </c>
      <c r="K123" s="31">
        <v>546</v>
      </c>
      <c r="L123" s="31">
        <v>537.70000000000005</v>
      </c>
      <c r="M123" s="31">
        <v>19.071709999999999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1552.6</v>
      </c>
      <c r="D124" s="36">
        <v>1539.9666666666665</v>
      </c>
      <c r="E124" s="36">
        <v>1519.633333333333</v>
      </c>
      <c r="F124" s="36">
        <v>1486.6666666666665</v>
      </c>
      <c r="G124" s="36">
        <v>1466.333333333333</v>
      </c>
      <c r="H124" s="36">
        <v>1572.9333333333329</v>
      </c>
      <c r="I124" s="36">
        <v>1593.2666666666664</v>
      </c>
      <c r="J124" s="36">
        <v>1626.2333333333329</v>
      </c>
      <c r="K124" s="31">
        <v>1560.3</v>
      </c>
      <c r="L124" s="31">
        <v>1507</v>
      </c>
      <c r="M124" s="31">
        <v>9.3260900000000007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1766.25</v>
      </c>
      <c r="D125" s="36">
        <v>1772.1333333333332</v>
      </c>
      <c r="E125" s="36">
        <v>1754.4166666666665</v>
      </c>
      <c r="F125" s="36">
        <v>1742.5833333333333</v>
      </c>
      <c r="G125" s="36">
        <v>1724.8666666666666</v>
      </c>
      <c r="H125" s="36">
        <v>1783.9666666666665</v>
      </c>
      <c r="I125" s="36">
        <v>1801.6833333333332</v>
      </c>
      <c r="J125" s="36">
        <v>1813.5166666666664</v>
      </c>
      <c r="K125" s="31">
        <v>1789.85</v>
      </c>
      <c r="L125" s="31">
        <v>1760.3</v>
      </c>
      <c r="M125" s="31">
        <v>92.431039999999996</v>
      </c>
      <c r="N125" s="1"/>
      <c r="O125" s="1"/>
    </row>
    <row r="126" spans="1:15" ht="12.75" customHeight="1">
      <c r="A126" s="51">
        <v>117</v>
      </c>
      <c r="B126" s="53" t="s">
        <v>846</v>
      </c>
      <c r="C126" s="31">
        <v>183.65</v>
      </c>
      <c r="D126" s="36">
        <v>180.95333333333335</v>
      </c>
      <c r="E126" s="36">
        <v>177.90666666666669</v>
      </c>
      <c r="F126" s="36">
        <v>172.16333333333336</v>
      </c>
      <c r="G126" s="36">
        <v>169.1166666666667</v>
      </c>
      <c r="H126" s="36">
        <v>186.69666666666669</v>
      </c>
      <c r="I126" s="36">
        <v>189.74333333333337</v>
      </c>
      <c r="J126" s="36">
        <v>195.48666666666668</v>
      </c>
      <c r="K126" s="31">
        <v>184</v>
      </c>
      <c r="L126" s="31">
        <v>175.21</v>
      </c>
      <c r="M126" s="31">
        <v>178.82695000000001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4874.3500000000004</v>
      </c>
      <c r="D127" s="36">
        <v>4870.05</v>
      </c>
      <c r="E127" s="36">
        <v>4850.9500000000007</v>
      </c>
      <c r="F127" s="36">
        <v>4827.55</v>
      </c>
      <c r="G127" s="36">
        <v>4808.4500000000007</v>
      </c>
      <c r="H127" s="36">
        <v>4893.4500000000007</v>
      </c>
      <c r="I127" s="36">
        <v>4912.5500000000011</v>
      </c>
      <c r="J127" s="36">
        <v>4935.9500000000007</v>
      </c>
      <c r="K127" s="31">
        <v>4889.1499999999996</v>
      </c>
      <c r="L127" s="31">
        <v>4846.6499999999996</v>
      </c>
      <c r="M127" s="31">
        <v>0.85558000000000001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739.7</v>
      </c>
      <c r="D128" s="36">
        <v>740.23333333333323</v>
      </c>
      <c r="E128" s="36">
        <v>734.16666666666652</v>
      </c>
      <c r="F128" s="36">
        <v>728.63333333333333</v>
      </c>
      <c r="G128" s="36">
        <v>722.56666666666661</v>
      </c>
      <c r="H128" s="36">
        <v>745.76666666666642</v>
      </c>
      <c r="I128" s="36">
        <v>751.83333333333326</v>
      </c>
      <c r="J128" s="36">
        <v>757.36666666666633</v>
      </c>
      <c r="K128" s="31">
        <v>746.3</v>
      </c>
      <c r="L128" s="31">
        <v>734.7</v>
      </c>
      <c r="M128" s="31">
        <v>12.83939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5052.45</v>
      </c>
      <c r="D129" s="36">
        <v>5041.1500000000005</v>
      </c>
      <c r="E129" s="36">
        <v>5011.3000000000011</v>
      </c>
      <c r="F129" s="36">
        <v>4970.1500000000005</v>
      </c>
      <c r="G129" s="36">
        <v>4940.3000000000011</v>
      </c>
      <c r="H129" s="36">
        <v>5082.3000000000011</v>
      </c>
      <c r="I129" s="36">
        <v>5112.1500000000015</v>
      </c>
      <c r="J129" s="36">
        <v>5153.3000000000011</v>
      </c>
      <c r="K129" s="31">
        <v>5071</v>
      </c>
      <c r="L129" s="31">
        <v>5000</v>
      </c>
      <c r="M129" s="31">
        <v>3.3347500000000001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3594.45</v>
      </c>
      <c r="D130" s="36">
        <v>3590.7833333333333</v>
      </c>
      <c r="E130" s="36">
        <v>3568.2666666666664</v>
      </c>
      <c r="F130" s="36">
        <v>3542.083333333333</v>
      </c>
      <c r="G130" s="36">
        <v>3519.5666666666662</v>
      </c>
      <c r="H130" s="36">
        <v>3616.9666666666667</v>
      </c>
      <c r="I130" s="36">
        <v>3639.483333333334</v>
      </c>
      <c r="J130" s="36">
        <v>3665.666666666667</v>
      </c>
      <c r="K130" s="31">
        <v>3613.3</v>
      </c>
      <c r="L130" s="31">
        <v>3564.6</v>
      </c>
      <c r="M130" s="31">
        <v>26.187149999999999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432.85</v>
      </c>
      <c r="D131" s="36">
        <v>431.05</v>
      </c>
      <c r="E131" s="36">
        <v>428.6</v>
      </c>
      <c r="F131" s="36">
        <v>424.35</v>
      </c>
      <c r="G131" s="36">
        <v>421.90000000000003</v>
      </c>
      <c r="H131" s="36">
        <v>435.3</v>
      </c>
      <c r="I131" s="36">
        <v>437.74999999999994</v>
      </c>
      <c r="J131" s="36">
        <v>442</v>
      </c>
      <c r="K131" s="31">
        <v>433.5</v>
      </c>
      <c r="L131" s="31">
        <v>426.8</v>
      </c>
      <c r="M131" s="31">
        <v>6.9068100000000001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1027.4000000000001</v>
      </c>
      <c r="D132" s="36">
        <v>1031.1333333333334</v>
      </c>
      <c r="E132" s="36">
        <v>1021.2666666666669</v>
      </c>
      <c r="F132" s="36">
        <v>1015.1333333333334</v>
      </c>
      <c r="G132" s="36">
        <v>1005.2666666666669</v>
      </c>
      <c r="H132" s="36">
        <v>1037.2666666666669</v>
      </c>
      <c r="I132" s="36">
        <v>1047.1333333333332</v>
      </c>
      <c r="J132" s="36">
        <v>1053.2666666666669</v>
      </c>
      <c r="K132" s="31">
        <v>1041</v>
      </c>
      <c r="L132" s="31">
        <v>1025</v>
      </c>
      <c r="M132" s="31">
        <v>19.30583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1555.7</v>
      </c>
      <c r="D133" s="36">
        <v>1560.8999999999999</v>
      </c>
      <c r="E133" s="36">
        <v>1546.7999999999997</v>
      </c>
      <c r="F133" s="36">
        <v>1537.8999999999999</v>
      </c>
      <c r="G133" s="36">
        <v>1523.7999999999997</v>
      </c>
      <c r="H133" s="36">
        <v>1569.7999999999997</v>
      </c>
      <c r="I133" s="36">
        <v>1583.8999999999996</v>
      </c>
      <c r="J133" s="36">
        <v>1592.7999999999997</v>
      </c>
      <c r="K133" s="31">
        <v>1575</v>
      </c>
      <c r="L133" s="31">
        <v>1552</v>
      </c>
      <c r="M133" s="31">
        <v>7.43858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126301.15</v>
      </c>
      <c r="D134" s="36">
        <v>125872.16666666667</v>
      </c>
      <c r="E134" s="36">
        <v>125044.33333333334</v>
      </c>
      <c r="F134" s="36">
        <v>123787.51666666668</v>
      </c>
      <c r="G134" s="36">
        <v>122959.68333333335</v>
      </c>
      <c r="H134" s="36">
        <v>127128.98333333334</v>
      </c>
      <c r="I134" s="36">
        <v>127956.81666666668</v>
      </c>
      <c r="J134" s="36">
        <v>129213.63333333333</v>
      </c>
      <c r="K134" s="31">
        <v>126700</v>
      </c>
      <c r="L134" s="31">
        <v>124615.35</v>
      </c>
      <c r="M134" s="31">
        <v>6.497E-2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1583.8</v>
      </c>
      <c r="D135" s="36">
        <v>1571.2666666666667</v>
      </c>
      <c r="E135" s="36">
        <v>1539.5333333333333</v>
      </c>
      <c r="F135" s="36">
        <v>1495.2666666666667</v>
      </c>
      <c r="G135" s="36">
        <v>1463.5333333333333</v>
      </c>
      <c r="H135" s="36">
        <v>1615.5333333333333</v>
      </c>
      <c r="I135" s="36">
        <v>1647.2666666666664</v>
      </c>
      <c r="J135" s="36">
        <v>1691.5333333333333</v>
      </c>
      <c r="K135" s="31">
        <v>1603</v>
      </c>
      <c r="L135" s="31">
        <v>1527</v>
      </c>
      <c r="M135" s="31">
        <v>12.50154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307.14999999999998</v>
      </c>
      <c r="D136" s="36">
        <v>306.34999999999997</v>
      </c>
      <c r="E136" s="36">
        <v>302.84999999999991</v>
      </c>
      <c r="F136" s="36">
        <v>298.54999999999995</v>
      </c>
      <c r="G136" s="36">
        <v>295.0499999999999</v>
      </c>
      <c r="H136" s="36">
        <v>310.64999999999992</v>
      </c>
      <c r="I136" s="36">
        <v>314.15000000000003</v>
      </c>
      <c r="J136" s="36">
        <v>318.44999999999993</v>
      </c>
      <c r="K136" s="31">
        <v>309.85000000000002</v>
      </c>
      <c r="L136" s="31">
        <v>302.05</v>
      </c>
      <c r="M136" s="31">
        <v>40.800930000000001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2871.2</v>
      </c>
      <c r="D137" s="36">
        <v>2894.4166666666665</v>
      </c>
      <c r="E137" s="36">
        <v>2834.083333333333</v>
      </c>
      <c r="F137" s="36">
        <v>2796.9666666666667</v>
      </c>
      <c r="G137" s="36">
        <v>2736.6333333333332</v>
      </c>
      <c r="H137" s="36">
        <v>2931.5333333333328</v>
      </c>
      <c r="I137" s="36">
        <v>2991.8666666666659</v>
      </c>
      <c r="J137" s="36">
        <v>3028.9833333333327</v>
      </c>
      <c r="K137" s="31">
        <v>2954.75</v>
      </c>
      <c r="L137" s="31">
        <v>2857.3</v>
      </c>
      <c r="M137" s="31">
        <v>40.24418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2196.0500000000002</v>
      </c>
      <c r="D138" s="36">
        <v>2204.3166666666671</v>
      </c>
      <c r="E138" s="36">
        <v>2170.733333333334</v>
      </c>
      <c r="F138" s="36">
        <v>2145.416666666667</v>
      </c>
      <c r="G138" s="36">
        <v>2111.8333333333339</v>
      </c>
      <c r="H138" s="36">
        <v>2229.6333333333341</v>
      </c>
      <c r="I138" s="36">
        <v>2263.2166666666672</v>
      </c>
      <c r="J138" s="36">
        <v>2288.5333333333342</v>
      </c>
      <c r="K138" s="31">
        <v>2237.9</v>
      </c>
      <c r="L138" s="31">
        <v>2179</v>
      </c>
      <c r="M138" s="31">
        <v>2.6334200000000001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628.4</v>
      </c>
      <c r="D139" s="36">
        <v>624.7166666666667</v>
      </c>
      <c r="E139" s="36">
        <v>619.93333333333339</v>
      </c>
      <c r="F139" s="36">
        <v>611.4666666666667</v>
      </c>
      <c r="G139" s="36">
        <v>606.68333333333339</v>
      </c>
      <c r="H139" s="36">
        <v>633.18333333333339</v>
      </c>
      <c r="I139" s="36">
        <v>637.9666666666667</v>
      </c>
      <c r="J139" s="36">
        <v>646.43333333333339</v>
      </c>
      <c r="K139" s="31">
        <v>629.5</v>
      </c>
      <c r="L139" s="31">
        <v>616.25</v>
      </c>
      <c r="M139" s="31">
        <v>9.6411599999999993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12149.5</v>
      </c>
      <c r="D140" s="36">
        <v>12196.666666666666</v>
      </c>
      <c r="E140" s="36">
        <v>12087.833333333332</v>
      </c>
      <c r="F140" s="36">
        <v>12026.166666666666</v>
      </c>
      <c r="G140" s="36">
        <v>11917.333333333332</v>
      </c>
      <c r="H140" s="36">
        <v>12258.333333333332</v>
      </c>
      <c r="I140" s="36">
        <v>12367.166666666664</v>
      </c>
      <c r="J140" s="36">
        <v>12428.833333333332</v>
      </c>
      <c r="K140" s="31">
        <v>12305.5</v>
      </c>
      <c r="L140" s="31">
        <v>12135</v>
      </c>
      <c r="M140" s="31">
        <v>9.0775100000000002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987.35</v>
      </c>
      <c r="D141" s="36">
        <v>991.91666666666663</v>
      </c>
      <c r="E141" s="36">
        <v>978.93333333333328</v>
      </c>
      <c r="F141" s="36">
        <v>970.51666666666665</v>
      </c>
      <c r="G141" s="36">
        <v>957.5333333333333</v>
      </c>
      <c r="H141" s="36">
        <v>1000.3333333333333</v>
      </c>
      <c r="I141" s="36">
        <v>1013.3166666666666</v>
      </c>
      <c r="J141" s="36">
        <v>1021.7333333333332</v>
      </c>
      <c r="K141" s="31">
        <v>1004.9</v>
      </c>
      <c r="L141" s="31">
        <v>983.5</v>
      </c>
      <c r="M141" s="31">
        <v>5.9756099999999996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934.8</v>
      </c>
      <c r="D142" s="36">
        <v>919.55000000000007</v>
      </c>
      <c r="E142" s="36">
        <v>898.25000000000011</v>
      </c>
      <c r="F142" s="36">
        <v>861.7</v>
      </c>
      <c r="G142" s="36">
        <v>840.40000000000009</v>
      </c>
      <c r="H142" s="36">
        <v>956.10000000000014</v>
      </c>
      <c r="I142" s="36">
        <v>977.40000000000009</v>
      </c>
      <c r="J142" s="36">
        <v>1013.9500000000002</v>
      </c>
      <c r="K142" s="31">
        <v>940.85</v>
      </c>
      <c r="L142" s="31">
        <v>883</v>
      </c>
      <c r="M142" s="31">
        <v>19.736070000000002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3982.4</v>
      </c>
      <c r="D143" s="36">
        <v>3982.4833333333336</v>
      </c>
      <c r="E143" s="36">
        <v>3879.9666666666672</v>
      </c>
      <c r="F143" s="36">
        <v>3777.5333333333338</v>
      </c>
      <c r="G143" s="36">
        <v>3675.0166666666673</v>
      </c>
      <c r="H143" s="36">
        <v>4084.916666666667</v>
      </c>
      <c r="I143" s="36">
        <v>4187.4333333333334</v>
      </c>
      <c r="J143" s="36">
        <v>4289.8666666666668</v>
      </c>
      <c r="K143" s="31">
        <v>4085</v>
      </c>
      <c r="L143" s="31">
        <v>3880.05</v>
      </c>
      <c r="M143" s="31">
        <v>38.612459999999999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75.83</v>
      </c>
      <c r="D144" s="36">
        <v>76.25333333333333</v>
      </c>
      <c r="E144" s="36">
        <v>75.176666666666662</v>
      </c>
      <c r="F144" s="36">
        <v>74.523333333333326</v>
      </c>
      <c r="G144" s="36">
        <v>73.446666666666658</v>
      </c>
      <c r="H144" s="36">
        <v>76.906666666666666</v>
      </c>
      <c r="I144" s="36">
        <v>77.98333333333332</v>
      </c>
      <c r="J144" s="36">
        <v>78.63666666666667</v>
      </c>
      <c r="K144" s="31">
        <v>77.33</v>
      </c>
      <c r="L144" s="31">
        <v>75.599999999999994</v>
      </c>
      <c r="M144" s="31">
        <v>112.54642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2420.9499999999998</v>
      </c>
      <c r="D145" s="36">
        <v>2417.6666666666665</v>
      </c>
      <c r="E145" s="36">
        <v>2400.333333333333</v>
      </c>
      <c r="F145" s="36">
        <v>2379.7166666666667</v>
      </c>
      <c r="G145" s="36">
        <v>2362.3833333333332</v>
      </c>
      <c r="H145" s="36">
        <v>2438.2833333333328</v>
      </c>
      <c r="I145" s="36">
        <v>2455.6166666666659</v>
      </c>
      <c r="J145" s="36">
        <v>2476.2333333333327</v>
      </c>
      <c r="K145" s="31">
        <v>2435</v>
      </c>
      <c r="L145" s="31">
        <v>2397.0500000000002</v>
      </c>
      <c r="M145" s="31">
        <v>6.9594899999999997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1742.25</v>
      </c>
      <c r="D146" s="36">
        <v>1748.8999999999999</v>
      </c>
      <c r="E146" s="36">
        <v>1727.5499999999997</v>
      </c>
      <c r="F146" s="36">
        <v>1712.85</v>
      </c>
      <c r="G146" s="36">
        <v>1691.4999999999998</v>
      </c>
      <c r="H146" s="36">
        <v>1763.5999999999997</v>
      </c>
      <c r="I146" s="36">
        <v>1784.9499999999996</v>
      </c>
      <c r="J146" s="36">
        <v>1799.6499999999996</v>
      </c>
      <c r="K146" s="31">
        <v>1770.25</v>
      </c>
      <c r="L146" s="31">
        <v>1734.2</v>
      </c>
      <c r="M146" s="31">
        <v>5.0067399999999997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100.29</v>
      </c>
      <c r="D147" s="36">
        <v>100.58999999999999</v>
      </c>
      <c r="E147" s="36">
        <v>99.399999999999977</v>
      </c>
      <c r="F147" s="36">
        <v>98.509999999999991</v>
      </c>
      <c r="G147" s="36">
        <v>97.319999999999979</v>
      </c>
      <c r="H147" s="36">
        <v>101.47999999999998</v>
      </c>
      <c r="I147" s="36">
        <v>102.67</v>
      </c>
      <c r="J147" s="36">
        <v>103.55999999999997</v>
      </c>
      <c r="K147" s="31">
        <v>101.78</v>
      </c>
      <c r="L147" s="31">
        <v>99.7</v>
      </c>
      <c r="M147" s="31">
        <v>419.74488000000002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273.25</v>
      </c>
      <c r="D148" s="36">
        <v>269.36666666666667</v>
      </c>
      <c r="E148" s="36">
        <v>263.13333333333333</v>
      </c>
      <c r="F148" s="36">
        <v>253.01666666666665</v>
      </c>
      <c r="G148" s="36">
        <v>246.7833333333333</v>
      </c>
      <c r="H148" s="36">
        <v>279.48333333333335</v>
      </c>
      <c r="I148" s="36">
        <v>285.7166666666667</v>
      </c>
      <c r="J148" s="36">
        <v>295.83333333333337</v>
      </c>
      <c r="K148" s="31">
        <v>275.60000000000002</v>
      </c>
      <c r="L148" s="31">
        <v>259.25</v>
      </c>
      <c r="M148" s="31">
        <v>225.34993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357.65</v>
      </c>
      <c r="D149" s="36">
        <v>359.86666666666662</v>
      </c>
      <c r="E149" s="36">
        <v>354.83333333333326</v>
      </c>
      <c r="F149" s="36">
        <v>352.01666666666665</v>
      </c>
      <c r="G149" s="36">
        <v>346.98333333333329</v>
      </c>
      <c r="H149" s="36">
        <v>362.68333333333322</v>
      </c>
      <c r="I149" s="36">
        <v>367.71666666666664</v>
      </c>
      <c r="J149" s="36">
        <v>370.53333333333319</v>
      </c>
      <c r="K149" s="31">
        <v>364.9</v>
      </c>
      <c r="L149" s="31">
        <v>357.05</v>
      </c>
      <c r="M149" s="31">
        <v>143.38604000000001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3770.25</v>
      </c>
      <c r="D150" s="36">
        <v>3755.6666666666665</v>
      </c>
      <c r="E150" s="36">
        <v>3672.333333333333</v>
      </c>
      <c r="F150" s="36">
        <v>3574.4166666666665</v>
      </c>
      <c r="G150" s="36">
        <v>3491.083333333333</v>
      </c>
      <c r="H150" s="36">
        <v>3853.583333333333</v>
      </c>
      <c r="I150" s="36">
        <v>3936.9166666666661</v>
      </c>
      <c r="J150" s="36">
        <v>4034.833333333333</v>
      </c>
      <c r="K150" s="31">
        <v>3839</v>
      </c>
      <c r="L150" s="31">
        <v>3657.75</v>
      </c>
      <c r="M150" s="31">
        <v>10.3447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2539.75</v>
      </c>
      <c r="D151" s="36">
        <v>2530.2999999999997</v>
      </c>
      <c r="E151" s="36">
        <v>2509.4499999999994</v>
      </c>
      <c r="F151" s="36">
        <v>2479.1499999999996</v>
      </c>
      <c r="G151" s="36">
        <v>2458.2999999999993</v>
      </c>
      <c r="H151" s="36">
        <v>2560.5999999999995</v>
      </c>
      <c r="I151" s="36">
        <v>2581.4499999999998</v>
      </c>
      <c r="J151" s="36">
        <v>2611.7499999999995</v>
      </c>
      <c r="K151" s="31">
        <v>2551.15</v>
      </c>
      <c r="L151" s="31">
        <v>2500</v>
      </c>
      <c r="M151" s="31">
        <v>6.5741300000000003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1889.75</v>
      </c>
      <c r="D152" s="36">
        <v>1884.4333333333334</v>
      </c>
      <c r="E152" s="36">
        <v>1867.3666666666668</v>
      </c>
      <c r="F152" s="36">
        <v>1844.9833333333333</v>
      </c>
      <c r="G152" s="36">
        <v>1827.9166666666667</v>
      </c>
      <c r="H152" s="36">
        <v>1906.8166666666668</v>
      </c>
      <c r="I152" s="36">
        <v>1923.8833333333334</v>
      </c>
      <c r="J152" s="36">
        <v>1946.2666666666669</v>
      </c>
      <c r="K152" s="31">
        <v>1901.5</v>
      </c>
      <c r="L152" s="31">
        <v>1862.05</v>
      </c>
      <c r="M152" s="31">
        <v>6.3297699999999999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271.85000000000002</v>
      </c>
      <c r="D153" s="36">
        <v>271.65000000000003</v>
      </c>
      <c r="E153" s="36">
        <v>269.30000000000007</v>
      </c>
      <c r="F153" s="36">
        <v>266.75000000000006</v>
      </c>
      <c r="G153" s="36">
        <v>264.40000000000009</v>
      </c>
      <c r="H153" s="36">
        <v>274.20000000000005</v>
      </c>
      <c r="I153" s="36">
        <v>276.55000000000007</v>
      </c>
      <c r="J153" s="36">
        <v>279.10000000000002</v>
      </c>
      <c r="K153" s="31">
        <v>274</v>
      </c>
      <c r="L153" s="31">
        <v>269.10000000000002</v>
      </c>
      <c r="M153" s="31">
        <v>128.26508999999999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685.05</v>
      </c>
      <c r="D154" s="36">
        <v>689.81666666666661</v>
      </c>
      <c r="E154" s="36">
        <v>677.63333333333321</v>
      </c>
      <c r="F154" s="36">
        <v>670.21666666666658</v>
      </c>
      <c r="G154" s="36">
        <v>658.03333333333319</v>
      </c>
      <c r="H154" s="36">
        <v>697.23333333333323</v>
      </c>
      <c r="I154" s="36">
        <v>709.41666666666663</v>
      </c>
      <c r="J154" s="36">
        <v>716.83333333333326</v>
      </c>
      <c r="K154" s="31">
        <v>702</v>
      </c>
      <c r="L154" s="31">
        <v>682.4</v>
      </c>
      <c r="M154" s="31">
        <v>26.746980000000001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411.5</v>
      </c>
      <c r="D155" s="36">
        <v>413.84999999999997</v>
      </c>
      <c r="E155" s="36">
        <v>407.89999999999992</v>
      </c>
      <c r="F155" s="36">
        <v>404.29999999999995</v>
      </c>
      <c r="G155" s="36">
        <v>398.34999999999991</v>
      </c>
      <c r="H155" s="36">
        <v>417.44999999999993</v>
      </c>
      <c r="I155" s="36">
        <v>423.4</v>
      </c>
      <c r="J155" s="36">
        <v>426.99999999999994</v>
      </c>
      <c r="K155" s="31">
        <v>419.8</v>
      </c>
      <c r="L155" s="31">
        <v>410.25</v>
      </c>
      <c r="M155" s="31">
        <v>19.05808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1355</v>
      </c>
      <c r="D156" s="36">
        <v>1356.8500000000001</v>
      </c>
      <c r="E156" s="36">
        <v>1343.7000000000003</v>
      </c>
      <c r="F156" s="36">
        <v>1332.4</v>
      </c>
      <c r="G156" s="36">
        <v>1319.2500000000002</v>
      </c>
      <c r="H156" s="36">
        <v>1368.1500000000003</v>
      </c>
      <c r="I156" s="36">
        <v>1381.3000000000004</v>
      </c>
      <c r="J156" s="36">
        <v>1392.6000000000004</v>
      </c>
      <c r="K156" s="31">
        <v>1370</v>
      </c>
      <c r="L156" s="31">
        <v>1345.55</v>
      </c>
      <c r="M156" s="31">
        <v>7.9510899999999998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3774.95</v>
      </c>
      <c r="D157" s="36">
        <v>3745.8666666666668</v>
      </c>
      <c r="E157" s="36">
        <v>3686.7333333333336</v>
      </c>
      <c r="F157" s="36">
        <v>3598.5166666666669</v>
      </c>
      <c r="G157" s="36">
        <v>3539.3833333333337</v>
      </c>
      <c r="H157" s="36">
        <v>3834.0833333333335</v>
      </c>
      <c r="I157" s="36">
        <v>3893.2166666666667</v>
      </c>
      <c r="J157" s="36">
        <v>3981.4333333333334</v>
      </c>
      <c r="K157" s="31">
        <v>3805</v>
      </c>
      <c r="L157" s="31">
        <v>3657.65</v>
      </c>
      <c r="M157" s="31">
        <v>8.0576799999999995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39560.949999999997</v>
      </c>
      <c r="D158" s="36">
        <v>39282.816666666666</v>
      </c>
      <c r="E158" s="36">
        <v>38935.683333333334</v>
      </c>
      <c r="F158" s="36">
        <v>38310.416666666672</v>
      </c>
      <c r="G158" s="36">
        <v>37963.28333333334</v>
      </c>
      <c r="H158" s="36">
        <v>39908.083333333328</v>
      </c>
      <c r="I158" s="36">
        <v>40255.21666666666</v>
      </c>
      <c r="J158" s="36">
        <v>40880.483333333323</v>
      </c>
      <c r="K158" s="31">
        <v>39629.949999999997</v>
      </c>
      <c r="L158" s="31">
        <v>38657.550000000003</v>
      </c>
      <c r="M158" s="31">
        <v>0.17723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1468.7</v>
      </c>
      <c r="D159" s="36">
        <v>1469.0333333333335</v>
      </c>
      <c r="E159" s="36">
        <v>1454.0666666666671</v>
      </c>
      <c r="F159" s="36">
        <v>1439.4333333333336</v>
      </c>
      <c r="G159" s="36">
        <v>1424.4666666666672</v>
      </c>
      <c r="H159" s="36">
        <v>1483.666666666667</v>
      </c>
      <c r="I159" s="36">
        <v>1498.6333333333337</v>
      </c>
      <c r="J159" s="36">
        <v>1513.2666666666669</v>
      </c>
      <c r="K159" s="31">
        <v>1484</v>
      </c>
      <c r="L159" s="31">
        <v>1454.4</v>
      </c>
      <c r="M159" s="31">
        <v>2.5379900000000002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3898.35</v>
      </c>
      <c r="D160" s="36">
        <v>3879.6166666666663</v>
      </c>
      <c r="E160" s="36">
        <v>3846.2833333333328</v>
      </c>
      <c r="F160" s="36">
        <v>3794.2166666666667</v>
      </c>
      <c r="G160" s="36">
        <v>3760.8833333333332</v>
      </c>
      <c r="H160" s="36">
        <v>3931.6833333333325</v>
      </c>
      <c r="I160" s="36">
        <v>3965.0166666666655</v>
      </c>
      <c r="J160" s="36">
        <v>4017.0833333333321</v>
      </c>
      <c r="K160" s="31">
        <v>3912.95</v>
      </c>
      <c r="L160" s="31">
        <v>3827.55</v>
      </c>
      <c r="M160" s="31">
        <v>3.1350799999999999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314.2</v>
      </c>
      <c r="D161" s="36">
        <v>312.24999999999994</v>
      </c>
      <c r="E161" s="36">
        <v>309.59999999999991</v>
      </c>
      <c r="F161" s="36">
        <v>304.99999999999994</v>
      </c>
      <c r="G161" s="36">
        <v>302.34999999999991</v>
      </c>
      <c r="H161" s="36">
        <v>316.84999999999991</v>
      </c>
      <c r="I161" s="36">
        <v>319.49999999999989</v>
      </c>
      <c r="J161" s="36">
        <v>324.09999999999991</v>
      </c>
      <c r="K161" s="31">
        <v>314.89999999999998</v>
      </c>
      <c r="L161" s="31">
        <v>307.64999999999998</v>
      </c>
      <c r="M161" s="31">
        <v>44.206650000000003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3132.45</v>
      </c>
      <c r="D162" s="36">
        <v>3128.6166666666668</v>
      </c>
      <c r="E162" s="36">
        <v>3099.1833333333334</v>
      </c>
      <c r="F162" s="36">
        <v>3065.9166666666665</v>
      </c>
      <c r="G162" s="36">
        <v>3036.4833333333331</v>
      </c>
      <c r="H162" s="36">
        <v>3161.8833333333337</v>
      </c>
      <c r="I162" s="36">
        <v>3191.3166666666671</v>
      </c>
      <c r="J162" s="36">
        <v>3224.5833333333339</v>
      </c>
      <c r="K162" s="31">
        <v>3158.05</v>
      </c>
      <c r="L162" s="31">
        <v>3095.35</v>
      </c>
      <c r="M162" s="31">
        <v>4.6870599999999998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907.85</v>
      </c>
      <c r="D163" s="36">
        <v>905.16666666666663</v>
      </c>
      <c r="E163" s="36">
        <v>895.33333333333326</v>
      </c>
      <c r="F163" s="36">
        <v>882.81666666666661</v>
      </c>
      <c r="G163" s="36">
        <v>872.98333333333323</v>
      </c>
      <c r="H163" s="36">
        <v>917.68333333333328</v>
      </c>
      <c r="I163" s="36">
        <v>927.51666666666654</v>
      </c>
      <c r="J163" s="36">
        <v>940.0333333333333</v>
      </c>
      <c r="K163" s="31">
        <v>915</v>
      </c>
      <c r="L163" s="31">
        <v>892.65</v>
      </c>
      <c r="M163" s="31">
        <v>12.267110000000001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6956.45</v>
      </c>
      <c r="D164" s="36">
        <v>6962.3166666666666</v>
      </c>
      <c r="E164" s="36">
        <v>6899.1333333333332</v>
      </c>
      <c r="F164" s="36">
        <v>6841.8166666666666</v>
      </c>
      <c r="G164" s="36">
        <v>6778.6333333333332</v>
      </c>
      <c r="H164" s="36">
        <v>7019.6333333333332</v>
      </c>
      <c r="I164" s="36">
        <v>7082.8166666666657</v>
      </c>
      <c r="J164" s="36">
        <v>7140.1333333333332</v>
      </c>
      <c r="K164" s="31">
        <v>7025.5</v>
      </c>
      <c r="L164" s="31">
        <v>6905</v>
      </c>
      <c r="M164" s="31">
        <v>2.2489300000000001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422.4</v>
      </c>
      <c r="D165" s="36">
        <v>424.89999999999992</v>
      </c>
      <c r="E165" s="36">
        <v>419.09999999999985</v>
      </c>
      <c r="F165" s="36">
        <v>415.79999999999995</v>
      </c>
      <c r="G165" s="36">
        <v>409.99999999999989</v>
      </c>
      <c r="H165" s="36">
        <v>428.19999999999982</v>
      </c>
      <c r="I165" s="36">
        <v>433.99999999999989</v>
      </c>
      <c r="J165" s="36">
        <v>437.29999999999978</v>
      </c>
      <c r="K165" s="31">
        <v>430.7</v>
      </c>
      <c r="L165" s="31">
        <v>421.6</v>
      </c>
      <c r="M165" s="31">
        <v>18.554839999999999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481.35</v>
      </c>
      <c r="D166" s="36">
        <v>484.7166666666667</v>
      </c>
      <c r="E166" s="36">
        <v>474.43333333333339</v>
      </c>
      <c r="F166" s="36">
        <v>467.51666666666671</v>
      </c>
      <c r="G166" s="36">
        <v>457.23333333333341</v>
      </c>
      <c r="H166" s="36">
        <v>491.63333333333338</v>
      </c>
      <c r="I166" s="36">
        <v>501.91666666666669</v>
      </c>
      <c r="J166" s="36">
        <v>508.83333333333337</v>
      </c>
      <c r="K166" s="31">
        <v>495</v>
      </c>
      <c r="L166" s="31">
        <v>477.8</v>
      </c>
      <c r="M166" s="31">
        <v>258.48842999999999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324.55</v>
      </c>
      <c r="D167" s="36">
        <v>325.05</v>
      </c>
      <c r="E167" s="36">
        <v>321.8</v>
      </c>
      <c r="F167" s="36">
        <v>319.05</v>
      </c>
      <c r="G167" s="36">
        <v>315.8</v>
      </c>
      <c r="H167" s="36">
        <v>327.8</v>
      </c>
      <c r="I167" s="36">
        <v>331.05</v>
      </c>
      <c r="J167" s="36">
        <v>333.8</v>
      </c>
      <c r="K167" s="31">
        <v>328.3</v>
      </c>
      <c r="L167" s="31">
        <v>322.3</v>
      </c>
      <c r="M167" s="31">
        <v>117.49507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2013.8</v>
      </c>
      <c r="D168" s="36">
        <v>1977.1666666666667</v>
      </c>
      <c r="E168" s="36">
        <v>1903.7833333333333</v>
      </c>
      <c r="F168" s="36">
        <v>1793.7666666666667</v>
      </c>
      <c r="G168" s="36">
        <v>1720.3833333333332</v>
      </c>
      <c r="H168" s="36">
        <v>2087.1833333333334</v>
      </c>
      <c r="I168" s="36">
        <v>2160.5666666666671</v>
      </c>
      <c r="J168" s="36">
        <v>2270.5833333333335</v>
      </c>
      <c r="K168" s="31">
        <v>2050.5500000000002</v>
      </c>
      <c r="L168" s="31">
        <v>1867.15</v>
      </c>
      <c r="M168" s="31">
        <v>22.373059999999999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16232.15</v>
      </c>
      <c r="D169" s="36">
        <v>16378.9</v>
      </c>
      <c r="E169" s="36">
        <v>16009.25</v>
      </c>
      <c r="F169" s="36">
        <v>15786.35</v>
      </c>
      <c r="G169" s="36">
        <v>15416.7</v>
      </c>
      <c r="H169" s="36">
        <v>16601.8</v>
      </c>
      <c r="I169" s="36">
        <v>16971.449999999997</v>
      </c>
      <c r="J169" s="36">
        <v>17194.349999999999</v>
      </c>
      <c r="K169" s="31">
        <v>16748.55</v>
      </c>
      <c r="L169" s="31">
        <v>16156</v>
      </c>
      <c r="M169" s="31">
        <v>6.8360000000000004E-2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128.49</v>
      </c>
      <c r="D170" s="36">
        <v>128.71333333333334</v>
      </c>
      <c r="E170" s="36">
        <v>127.57666666666668</v>
      </c>
      <c r="F170" s="36">
        <v>126.66333333333334</v>
      </c>
      <c r="G170" s="36">
        <v>125.52666666666669</v>
      </c>
      <c r="H170" s="36">
        <v>129.62666666666667</v>
      </c>
      <c r="I170" s="36">
        <v>130.76333333333332</v>
      </c>
      <c r="J170" s="36">
        <v>131.67666666666668</v>
      </c>
      <c r="K170" s="31">
        <v>129.85</v>
      </c>
      <c r="L170" s="31">
        <v>127.8</v>
      </c>
      <c r="M170" s="31">
        <v>224.69104999999999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506.7</v>
      </c>
      <c r="D171" s="36">
        <v>507.31666666666666</v>
      </c>
      <c r="E171" s="36">
        <v>498.63333333333333</v>
      </c>
      <c r="F171" s="36">
        <v>490.56666666666666</v>
      </c>
      <c r="G171" s="36">
        <v>481.88333333333333</v>
      </c>
      <c r="H171" s="36">
        <v>515.38333333333333</v>
      </c>
      <c r="I171" s="36">
        <v>524.06666666666661</v>
      </c>
      <c r="J171" s="36">
        <v>532.13333333333333</v>
      </c>
      <c r="K171" s="31">
        <v>516</v>
      </c>
      <c r="L171" s="31">
        <v>499.25</v>
      </c>
      <c r="M171" s="31">
        <v>169.10479000000001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387.3</v>
      </c>
      <c r="D172" s="36">
        <v>387.56666666666666</v>
      </c>
      <c r="E172" s="36">
        <v>382.83333333333331</v>
      </c>
      <c r="F172" s="36">
        <v>378.36666666666667</v>
      </c>
      <c r="G172" s="36">
        <v>373.63333333333333</v>
      </c>
      <c r="H172" s="36">
        <v>392.0333333333333</v>
      </c>
      <c r="I172" s="36">
        <v>396.76666666666665</v>
      </c>
      <c r="J172" s="36">
        <v>401.23333333333329</v>
      </c>
      <c r="K172" s="31">
        <v>392.3</v>
      </c>
      <c r="L172" s="31">
        <v>383.1</v>
      </c>
      <c r="M172" s="31">
        <v>114.37105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2947.4</v>
      </c>
      <c r="D173" s="36">
        <v>2937.7666666666664</v>
      </c>
      <c r="E173" s="36">
        <v>2909.833333333333</v>
      </c>
      <c r="F173" s="36">
        <v>2872.2666666666664</v>
      </c>
      <c r="G173" s="36">
        <v>2844.333333333333</v>
      </c>
      <c r="H173" s="36">
        <v>2975.333333333333</v>
      </c>
      <c r="I173" s="36">
        <v>3003.2666666666664</v>
      </c>
      <c r="J173" s="36">
        <v>3040.833333333333</v>
      </c>
      <c r="K173" s="31">
        <v>2965.7</v>
      </c>
      <c r="L173" s="31">
        <v>2900.2</v>
      </c>
      <c r="M173" s="31">
        <v>80.568879999999993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732.5</v>
      </c>
      <c r="D174" s="36">
        <v>733.2166666666667</v>
      </c>
      <c r="E174" s="36">
        <v>727.93333333333339</v>
      </c>
      <c r="F174" s="36">
        <v>723.36666666666667</v>
      </c>
      <c r="G174" s="36">
        <v>718.08333333333337</v>
      </c>
      <c r="H174" s="36">
        <v>737.78333333333342</v>
      </c>
      <c r="I174" s="36">
        <v>743.06666666666672</v>
      </c>
      <c r="J174" s="36">
        <v>747.63333333333344</v>
      </c>
      <c r="K174" s="31">
        <v>738.5</v>
      </c>
      <c r="L174" s="31">
        <v>728.65</v>
      </c>
      <c r="M174" s="31">
        <v>8.8619699999999995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1455.5</v>
      </c>
      <c r="D175" s="36">
        <v>1462.6166666666668</v>
      </c>
      <c r="E175" s="36">
        <v>1444.3333333333335</v>
      </c>
      <c r="F175" s="36">
        <v>1433.1666666666667</v>
      </c>
      <c r="G175" s="36">
        <v>1414.8833333333334</v>
      </c>
      <c r="H175" s="36">
        <v>1473.7833333333335</v>
      </c>
      <c r="I175" s="36">
        <v>1492.0666666666668</v>
      </c>
      <c r="J175" s="36">
        <v>1503.2333333333336</v>
      </c>
      <c r="K175" s="31">
        <v>1480.9</v>
      </c>
      <c r="L175" s="31">
        <v>1451.45</v>
      </c>
      <c r="M175" s="31">
        <v>14.44553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2499.35</v>
      </c>
      <c r="D176" s="36">
        <v>2463.1</v>
      </c>
      <c r="E176" s="36">
        <v>2416.25</v>
      </c>
      <c r="F176" s="36">
        <v>2333.15</v>
      </c>
      <c r="G176" s="36">
        <v>2286.3000000000002</v>
      </c>
      <c r="H176" s="36">
        <v>2546.1999999999998</v>
      </c>
      <c r="I176" s="36">
        <v>2593.0499999999993</v>
      </c>
      <c r="J176" s="36">
        <v>2676.1499999999996</v>
      </c>
      <c r="K176" s="31">
        <v>2509.9499999999998</v>
      </c>
      <c r="L176" s="31">
        <v>2380</v>
      </c>
      <c r="M176" s="31">
        <v>11.37819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185.43</v>
      </c>
      <c r="D177" s="36">
        <v>185.16333333333333</v>
      </c>
      <c r="E177" s="36">
        <v>182.12666666666667</v>
      </c>
      <c r="F177" s="36">
        <v>178.82333333333335</v>
      </c>
      <c r="G177" s="36">
        <v>175.78666666666669</v>
      </c>
      <c r="H177" s="36">
        <v>188.46666666666664</v>
      </c>
      <c r="I177" s="36">
        <v>191.50333333333333</v>
      </c>
      <c r="J177" s="36">
        <v>194.80666666666662</v>
      </c>
      <c r="K177" s="31">
        <v>188.2</v>
      </c>
      <c r="L177" s="31">
        <v>181.86</v>
      </c>
      <c r="M177" s="31">
        <v>410.65782999999999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27698.45</v>
      </c>
      <c r="D178" s="36">
        <v>27603.066666666669</v>
      </c>
      <c r="E178" s="36">
        <v>27439.233333333337</v>
      </c>
      <c r="F178" s="36">
        <v>27180.016666666666</v>
      </c>
      <c r="G178" s="36">
        <v>27016.183333333334</v>
      </c>
      <c r="H178" s="36">
        <v>27862.28333333334</v>
      </c>
      <c r="I178" s="36">
        <v>28026.116666666676</v>
      </c>
      <c r="J178" s="36">
        <v>28285.333333333343</v>
      </c>
      <c r="K178" s="31">
        <v>27766.9</v>
      </c>
      <c r="L178" s="31">
        <v>27343.85</v>
      </c>
      <c r="M178" s="31">
        <v>0.30646000000000001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2805.2</v>
      </c>
      <c r="D179" s="36">
        <v>2808.15</v>
      </c>
      <c r="E179" s="36">
        <v>2761.8</v>
      </c>
      <c r="F179" s="36">
        <v>2718.4</v>
      </c>
      <c r="G179" s="36">
        <v>2672.05</v>
      </c>
      <c r="H179" s="36">
        <v>2851.55</v>
      </c>
      <c r="I179" s="36">
        <v>2897.8999999999996</v>
      </c>
      <c r="J179" s="36">
        <v>2941.3</v>
      </c>
      <c r="K179" s="31">
        <v>2854.5</v>
      </c>
      <c r="L179" s="31">
        <v>2764.75</v>
      </c>
      <c r="M179" s="31">
        <v>13.89762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7524.9</v>
      </c>
      <c r="D180" s="36">
        <v>7502.25</v>
      </c>
      <c r="E180" s="36">
        <v>7452.7</v>
      </c>
      <c r="F180" s="36">
        <v>7380.5</v>
      </c>
      <c r="G180" s="36">
        <v>7330.95</v>
      </c>
      <c r="H180" s="36">
        <v>7574.45</v>
      </c>
      <c r="I180" s="36">
        <v>7623.9999999999991</v>
      </c>
      <c r="J180" s="36">
        <v>7696.2</v>
      </c>
      <c r="K180" s="31">
        <v>7551.8</v>
      </c>
      <c r="L180" s="31">
        <v>7430.05</v>
      </c>
      <c r="M180" s="31">
        <v>3.1215799999999998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637.70000000000005</v>
      </c>
      <c r="D181" s="36">
        <v>638.30000000000007</v>
      </c>
      <c r="E181" s="36">
        <v>632.50000000000011</v>
      </c>
      <c r="F181" s="36">
        <v>627.30000000000007</v>
      </c>
      <c r="G181" s="36">
        <v>621.50000000000011</v>
      </c>
      <c r="H181" s="36">
        <v>643.50000000000011</v>
      </c>
      <c r="I181" s="36">
        <v>649.30000000000007</v>
      </c>
      <c r="J181" s="36">
        <v>654.50000000000011</v>
      </c>
      <c r="K181" s="31">
        <v>644.1</v>
      </c>
      <c r="L181" s="31">
        <v>633.1</v>
      </c>
      <c r="M181" s="31">
        <v>9.6815800000000003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843.75</v>
      </c>
      <c r="D182" s="36">
        <v>846.4</v>
      </c>
      <c r="E182" s="36">
        <v>839.69999999999993</v>
      </c>
      <c r="F182" s="36">
        <v>835.65</v>
      </c>
      <c r="G182" s="36">
        <v>828.94999999999993</v>
      </c>
      <c r="H182" s="36">
        <v>850.44999999999993</v>
      </c>
      <c r="I182" s="36">
        <v>857.15</v>
      </c>
      <c r="J182" s="36">
        <v>861.19999999999993</v>
      </c>
      <c r="K182" s="31">
        <v>853.1</v>
      </c>
      <c r="L182" s="31">
        <v>842.35</v>
      </c>
      <c r="M182" s="31">
        <v>139.85352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154.03</v>
      </c>
      <c r="D183" s="36">
        <v>152.94333333333336</v>
      </c>
      <c r="E183" s="36">
        <v>151.5866666666667</v>
      </c>
      <c r="F183" s="36">
        <v>149.14333333333335</v>
      </c>
      <c r="G183" s="36">
        <v>147.78666666666669</v>
      </c>
      <c r="H183" s="36">
        <v>155.38666666666671</v>
      </c>
      <c r="I183" s="36">
        <v>156.74333333333334</v>
      </c>
      <c r="J183" s="36">
        <v>159.18666666666672</v>
      </c>
      <c r="K183" s="31">
        <v>154.30000000000001</v>
      </c>
      <c r="L183" s="31">
        <v>150.5</v>
      </c>
      <c r="M183" s="31">
        <v>284.56396000000001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1471</v>
      </c>
      <c r="D184" s="36">
        <v>1475.3166666666666</v>
      </c>
      <c r="E184" s="36">
        <v>1462.6833333333332</v>
      </c>
      <c r="F184" s="36">
        <v>1454.3666666666666</v>
      </c>
      <c r="G184" s="36">
        <v>1441.7333333333331</v>
      </c>
      <c r="H184" s="36">
        <v>1483.6333333333332</v>
      </c>
      <c r="I184" s="36">
        <v>1496.2666666666664</v>
      </c>
      <c r="J184" s="36">
        <v>1504.5833333333333</v>
      </c>
      <c r="K184" s="31">
        <v>1487.95</v>
      </c>
      <c r="L184" s="31">
        <v>1467</v>
      </c>
      <c r="M184" s="31">
        <v>41.683750000000003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770.95</v>
      </c>
      <c r="D185" s="36">
        <v>771.9666666666667</v>
      </c>
      <c r="E185" s="36">
        <v>764.98333333333335</v>
      </c>
      <c r="F185" s="36">
        <v>759.01666666666665</v>
      </c>
      <c r="G185" s="36">
        <v>752.0333333333333</v>
      </c>
      <c r="H185" s="36">
        <v>777.93333333333339</v>
      </c>
      <c r="I185" s="36">
        <v>784.91666666666674</v>
      </c>
      <c r="J185" s="36">
        <v>790.88333333333344</v>
      </c>
      <c r="K185" s="31">
        <v>778.95</v>
      </c>
      <c r="L185" s="31">
        <v>766</v>
      </c>
      <c r="M185" s="31">
        <v>14.67963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713.1</v>
      </c>
      <c r="D186" s="36">
        <v>712.56666666666672</v>
      </c>
      <c r="E186" s="36">
        <v>706.68333333333339</v>
      </c>
      <c r="F186" s="36">
        <v>700.26666666666665</v>
      </c>
      <c r="G186" s="36">
        <v>694.38333333333333</v>
      </c>
      <c r="H186" s="36">
        <v>718.98333333333346</v>
      </c>
      <c r="I186" s="36">
        <v>724.8666666666669</v>
      </c>
      <c r="J186" s="36">
        <v>731.28333333333353</v>
      </c>
      <c r="K186" s="31">
        <v>718.45</v>
      </c>
      <c r="L186" s="31">
        <v>706.15</v>
      </c>
      <c r="M186" s="31">
        <v>7.7204800000000002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2427.9499999999998</v>
      </c>
      <c r="D187" s="36">
        <v>2421.9166666666665</v>
      </c>
      <c r="E187" s="36">
        <v>2394.5333333333328</v>
      </c>
      <c r="F187" s="36">
        <v>2361.1166666666663</v>
      </c>
      <c r="G187" s="36">
        <v>2333.7333333333327</v>
      </c>
      <c r="H187" s="36">
        <v>2455.333333333333</v>
      </c>
      <c r="I187" s="36">
        <v>2482.7166666666672</v>
      </c>
      <c r="J187" s="36">
        <v>2516.1333333333332</v>
      </c>
      <c r="K187" s="31">
        <v>2449.3000000000002</v>
      </c>
      <c r="L187" s="31">
        <v>2388.5</v>
      </c>
      <c r="M187" s="31">
        <v>7.5963799999999999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1154</v>
      </c>
      <c r="D188" s="36">
        <v>1140.2</v>
      </c>
      <c r="E188" s="36">
        <v>1119.1000000000001</v>
      </c>
      <c r="F188" s="36">
        <v>1084.2</v>
      </c>
      <c r="G188" s="36">
        <v>1063.1000000000001</v>
      </c>
      <c r="H188" s="36">
        <v>1175.1000000000001</v>
      </c>
      <c r="I188" s="36">
        <v>1196.2</v>
      </c>
      <c r="J188" s="36">
        <v>1231.1000000000001</v>
      </c>
      <c r="K188" s="31">
        <v>1161.3</v>
      </c>
      <c r="L188" s="31">
        <v>1105.3</v>
      </c>
      <c r="M188" s="31">
        <v>60.002130000000001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1865.2</v>
      </c>
      <c r="D189" s="36">
        <v>1854.7</v>
      </c>
      <c r="E189" s="36">
        <v>1829.4</v>
      </c>
      <c r="F189" s="36">
        <v>1793.6000000000001</v>
      </c>
      <c r="G189" s="36">
        <v>1768.3000000000002</v>
      </c>
      <c r="H189" s="36">
        <v>1890.5</v>
      </c>
      <c r="I189" s="36">
        <v>1915.7999999999997</v>
      </c>
      <c r="J189" s="36">
        <v>1951.6</v>
      </c>
      <c r="K189" s="31">
        <v>1880</v>
      </c>
      <c r="L189" s="31">
        <v>1818.9</v>
      </c>
      <c r="M189" s="31">
        <v>5.3153899999999998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3787.25</v>
      </c>
      <c r="D190" s="36">
        <v>3792.4166666666665</v>
      </c>
      <c r="E190" s="36">
        <v>3774.8833333333332</v>
      </c>
      <c r="F190" s="36">
        <v>3762.5166666666669</v>
      </c>
      <c r="G190" s="36">
        <v>3744.9833333333336</v>
      </c>
      <c r="H190" s="36">
        <v>3804.7833333333328</v>
      </c>
      <c r="I190" s="36">
        <v>3822.3166666666666</v>
      </c>
      <c r="J190" s="36">
        <v>3834.6833333333325</v>
      </c>
      <c r="K190" s="31">
        <v>3809.95</v>
      </c>
      <c r="L190" s="31">
        <v>3780.05</v>
      </c>
      <c r="M190" s="31">
        <v>28.465260000000001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1103.25</v>
      </c>
      <c r="D191" s="36">
        <v>1102.5666666666666</v>
      </c>
      <c r="E191" s="36">
        <v>1096.7833333333333</v>
      </c>
      <c r="F191" s="36">
        <v>1090.3166666666666</v>
      </c>
      <c r="G191" s="36">
        <v>1084.5333333333333</v>
      </c>
      <c r="H191" s="36">
        <v>1109.0333333333333</v>
      </c>
      <c r="I191" s="36">
        <v>1114.8166666666666</v>
      </c>
      <c r="J191" s="36">
        <v>1121.2833333333333</v>
      </c>
      <c r="K191" s="31">
        <v>1108.3499999999999</v>
      </c>
      <c r="L191" s="31">
        <v>1096.0999999999999</v>
      </c>
      <c r="M191" s="31">
        <v>12.238720000000001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7230.55</v>
      </c>
      <c r="D192" s="36">
        <v>7230.833333333333</v>
      </c>
      <c r="E192" s="36">
        <v>7191.8166666666657</v>
      </c>
      <c r="F192" s="36">
        <v>7153.083333333333</v>
      </c>
      <c r="G192" s="36">
        <v>7114.0666666666657</v>
      </c>
      <c r="H192" s="36">
        <v>7269.5666666666657</v>
      </c>
      <c r="I192" s="36">
        <v>7308.5833333333339</v>
      </c>
      <c r="J192" s="36">
        <v>7347.3166666666657</v>
      </c>
      <c r="K192" s="31">
        <v>7269.85</v>
      </c>
      <c r="L192" s="31">
        <v>7192.1</v>
      </c>
      <c r="M192" s="31">
        <v>0.68328999999999995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657.45</v>
      </c>
      <c r="D193" s="36">
        <v>657.4</v>
      </c>
      <c r="E193" s="36">
        <v>652</v>
      </c>
      <c r="F193" s="36">
        <v>646.55000000000007</v>
      </c>
      <c r="G193" s="36">
        <v>641.15000000000009</v>
      </c>
      <c r="H193" s="36">
        <v>662.84999999999991</v>
      </c>
      <c r="I193" s="36">
        <v>668.24999999999977</v>
      </c>
      <c r="J193" s="36">
        <v>673.69999999999982</v>
      </c>
      <c r="K193" s="31">
        <v>662.8</v>
      </c>
      <c r="L193" s="31">
        <v>651.95000000000005</v>
      </c>
      <c r="M193" s="31">
        <v>15.554130000000001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978.25</v>
      </c>
      <c r="D194" s="36">
        <v>981</v>
      </c>
      <c r="E194" s="36">
        <v>973.6</v>
      </c>
      <c r="F194" s="36">
        <v>968.95</v>
      </c>
      <c r="G194" s="36">
        <v>961.55000000000007</v>
      </c>
      <c r="H194" s="36">
        <v>985.65</v>
      </c>
      <c r="I194" s="36">
        <v>993.05000000000007</v>
      </c>
      <c r="J194" s="36">
        <v>997.69999999999993</v>
      </c>
      <c r="K194" s="31">
        <v>988.4</v>
      </c>
      <c r="L194" s="31">
        <v>976.35</v>
      </c>
      <c r="M194" s="31">
        <v>72.995710000000003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443.65</v>
      </c>
      <c r="D195" s="36">
        <v>442.23333333333335</v>
      </c>
      <c r="E195" s="36">
        <v>437.9666666666667</v>
      </c>
      <c r="F195" s="36">
        <v>432.28333333333336</v>
      </c>
      <c r="G195" s="36">
        <v>428.01666666666671</v>
      </c>
      <c r="H195" s="36">
        <v>447.91666666666669</v>
      </c>
      <c r="I195" s="36">
        <v>452.18333333333334</v>
      </c>
      <c r="J195" s="36">
        <v>457.86666666666667</v>
      </c>
      <c r="K195" s="31">
        <v>446.5</v>
      </c>
      <c r="L195" s="31">
        <v>436.55</v>
      </c>
      <c r="M195" s="31">
        <v>80.587950000000006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182.28</v>
      </c>
      <c r="D196" s="36">
        <v>181.53333333333333</v>
      </c>
      <c r="E196" s="36">
        <v>180.11666666666667</v>
      </c>
      <c r="F196" s="36">
        <v>177.95333333333335</v>
      </c>
      <c r="G196" s="36">
        <v>176.53666666666669</v>
      </c>
      <c r="H196" s="36">
        <v>183.69666666666666</v>
      </c>
      <c r="I196" s="36">
        <v>185.11333333333334</v>
      </c>
      <c r="J196" s="36">
        <v>187.27666666666664</v>
      </c>
      <c r="K196" s="31">
        <v>182.95</v>
      </c>
      <c r="L196" s="31">
        <v>179.37</v>
      </c>
      <c r="M196" s="31">
        <v>388.37493999999998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1393.1</v>
      </c>
      <c r="D197" s="36">
        <v>1387.8500000000001</v>
      </c>
      <c r="E197" s="36">
        <v>1376.7000000000003</v>
      </c>
      <c r="F197" s="36">
        <v>1360.3000000000002</v>
      </c>
      <c r="G197" s="36">
        <v>1349.1500000000003</v>
      </c>
      <c r="H197" s="36">
        <v>1404.2500000000002</v>
      </c>
      <c r="I197" s="36">
        <v>1415.4000000000003</v>
      </c>
      <c r="J197" s="36">
        <v>1431.8000000000002</v>
      </c>
      <c r="K197" s="31">
        <v>1399</v>
      </c>
      <c r="L197" s="31">
        <v>1371.45</v>
      </c>
      <c r="M197" s="31">
        <v>19.8719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867.9</v>
      </c>
      <c r="D198" s="36">
        <v>864.9666666666667</v>
      </c>
      <c r="E198" s="36">
        <v>854.93333333333339</v>
      </c>
      <c r="F198" s="36">
        <v>841.9666666666667</v>
      </c>
      <c r="G198" s="36">
        <v>831.93333333333339</v>
      </c>
      <c r="H198" s="36">
        <v>877.93333333333339</v>
      </c>
      <c r="I198" s="36">
        <v>887.9666666666667</v>
      </c>
      <c r="J198" s="36">
        <v>900.93333333333339</v>
      </c>
      <c r="K198" s="31">
        <v>875</v>
      </c>
      <c r="L198" s="31">
        <v>852</v>
      </c>
      <c r="M198" s="31">
        <v>5.4561000000000002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3435.95</v>
      </c>
      <c r="D199" s="36">
        <v>3448.0166666666664</v>
      </c>
      <c r="E199" s="36">
        <v>3406.0333333333328</v>
      </c>
      <c r="F199" s="36">
        <v>3376.1166666666663</v>
      </c>
      <c r="G199" s="36">
        <v>3334.1333333333328</v>
      </c>
      <c r="H199" s="36">
        <v>3477.9333333333329</v>
      </c>
      <c r="I199" s="36">
        <v>3519.9166666666665</v>
      </c>
      <c r="J199" s="36">
        <v>3549.833333333333</v>
      </c>
      <c r="K199" s="31">
        <v>3490</v>
      </c>
      <c r="L199" s="31">
        <v>3418.1</v>
      </c>
      <c r="M199" s="31">
        <v>23.774319999999999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2858.1</v>
      </c>
      <c r="D200" s="36">
        <v>2865.3333333333335</v>
      </c>
      <c r="E200" s="36">
        <v>2830.8666666666668</v>
      </c>
      <c r="F200" s="36">
        <v>2803.6333333333332</v>
      </c>
      <c r="G200" s="36">
        <v>2769.1666666666665</v>
      </c>
      <c r="H200" s="36">
        <v>2892.5666666666671</v>
      </c>
      <c r="I200" s="36">
        <v>2927.0333333333333</v>
      </c>
      <c r="J200" s="36">
        <v>2954.2666666666673</v>
      </c>
      <c r="K200" s="31">
        <v>2899.8</v>
      </c>
      <c r="L200" s="31">
        <v>2838.1</v>
      </c>
      <c r="M200" s="31">
        <v>1.5468900000000001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1596.1</v>
      </c>
      <c r="D201" s="36">
        <v>1599.25</v>
      </c>
      <c r="E201" s="36">
        <v>1584.7</v>
      </c>
      <c r="F201" s="36">
        <v>1573.3</v>
      </c>
      <c r="G201" s="36">
        <v>1558.75</v>
      </c>
      <c r="H201" s="36">
        <v>1610.65</v>
      </c>
      <c r="I201" s="36">
        <v>1625.2000000000003</v>
      </c>
      <c r="J201" s="36">
        <v>1636.6000000000001</v>
      </c>
      <c r="K201" s="31">
        <v>1613.8</v>
      </c>
      <c r="L201" s="31">
        <v>1587.85</v>
      </c>
      <c r="M201" s="31">
        <v>1.5492999999999999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5337.15</v>
      </c>
      <c r="D202" s="36">
        <v>5354.7333333333336</v>
      </c>
      <c r="E202" s="36">
        <v>5287.4666666666672</v>
      </c>
      <c r="F202" s="36">
        <v>5237.7833333333338</v>
      </c>
      <c r="G202" s="36">
        <v>5170.5166666666673</v>
      </c>
      <c r="H202" s="36">
        <v>5404.416666666667</v>
      </c>
      <c r="I202" s="36">
        <v>5471.6833333333334</v>
      </c>
      <c r="J202" s="36">
        <v>5521.3666666666668</v>
      </c>
      <c r="K202" s="31">
        <v>5422</v>
      </c>
      <c r="L202" s="31">
        <v>5305.05</v>
      </c>
      <c r="M202" s="31">
        <v>5.16737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4213.3999999999996</v>
      </c>
      <c r="D203" s="36">
        <v>4243.1833333333334</v>
      </c>
      <c r="E203" s="36">
        <v>4142.2166666666672</v>
      </c>
      <c r="F203" s="36">
        <v>4071.0333333333338</v>
      </c>
      <c r="G203" s="36">
        <v>3970.0666666666675</v>
      </c>
      <c r="H203" s="36">
        <v>4314.3666666666668</v>
      </c>
      <c r="I203" s="36">
        <v>4415.3333333333321</v>
      </c>
      <c r="J203" s="36">
        <v>4486.5166666666664</v>
      </c>
      <c r="K203" s="31">
        <v>4344.1499999999996</v>
      </c>
      <c r="L203" s="31">
        <v>4172</v>
      </c>
      <c r="M203" s="31">
        <v>1.84232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569</v>
      </c>
      <c r="D204" s="36">
        <v>567.1</v>
      </c>
      <c r="E204" s="36">
        <v>556.5</v>
      </c>
      <c r="F204" s="36">
        <v>544</v>
      </c>
      <c r="G204" s="36">
        <v>533.4</v>
      </c>
      <c r="H204" s="36">
        <v>579.6</v>
      </c>
      <c r="I204" s="36">
        <v>590.20000000000016</v>
      </c>
      <c r="J204" s="36">
        <v>602.70000000000005</v>
      </c>
      <c r="K204" s="31">
        <v>577.70000000000005</v>
      </c>
      <c r="L204" s="31">
        <v>554.6</v>
      </c>
      <c r="M204" s="31">
        <v>74.729020000000006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10903.2</v>
      </c>
      <c r="D205" s="36">
        <v>10984.166666666666</v>
      </c>
      <c r="E205" s="36">
        <v>10794.433333333332</v>
      </c>
      <c r="F205" s="36">
        <v>10685.666666666666</v>
      </c>
      <c r="G205" s="36">
        <v>10495.933333333332</v>
      </c>
      <c r="H205" s="36">
        <v>11092.933333333332</v>
      </c>
      <c r="I205" s="36">
        <v>11282.666666666666</v>
      </c>
      <c r="J205" s="36">
        <v>11391.433333333332</v>
      </c>
      <c r="K205" s="31">
        <v>11173.9</v>
      </c>
      <c r="L205" s="31">
        <v>10875.4</v>
      </c>
      <c r="M205" s="31">
        <v>4.4536899999999999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145.91</v>
      </c>
      <c r="D206" s="36">
        <v>146.61666666666667</v>
      </c>
      <c r="E206" s="36">
        <v>144.29333333333335</v>
      </c>
      <c r="F206" s="36">
        <v>142.67666666666668</v>
      </c>
      <c r="G206" s="36">
        <v>140.35333333333335</v>
      </c>
      <c r="H206" s="36">
        <v>148.23333333333335</v>
      </c>
      <c r="I206" s="36">
        <v>150.55666666666667</v>
      </c>
      <c r="J206" s="36">
        <v>152.17333333333335</v>
      </c>
      <c r="K206" s="31">
        <v>148.94</v>
      </c>
      <c r="L206" s="31">
        <v>145</v>
      </c>
      <c r="M206" s="31">
        <v>111.32478999999999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2090.4</v>
      </c>
      <c r="D207" s="36">
        <v>2098.8833333333332</v>
      </c>
      <c r="E207" s="36">
        <v>2074.4166666666665</v>
      </c>
      <c r="F207" s="36">
        <v>2058.4333333333334</v>
      </c>
      <c r="G207" s="36">
        <v>2033.9666666666667</v>
      </c>
      <c r="H207" s="36">
        <v>2114.8666666666663</v>
      </c>
      <c r="I207" s="36">
        <v>2139.3333333333335</v>
      </c>
      <c r="J207" s="36">
        <v>2155.3166666666662</v>
      </c>
      <c r="K207" s="31">
        <v>2123.35</v>
      </c>
      <c r="L207" s="31">
        <v>2082.9</v>
      </c>
      <c r="M207" s="31">
        <v>2.1476299999999999</v>
      </c>
      <c r="N207" s="1"/>
      <c r="O207" s="1"/>
    </row>
    <row r="208" spans="1:15" ht="12.75" customHeight="1">
      <c r="A208" s="51">
        <v>203</v>
      </c>
      <c r="B208" s="53" t="s">
        <v>1016</v>
      </c>
      <c r="C208" s="31">
        <v>1265.55</v>
      </c>
      <c r="D208" s="36">
        <v>1267.7666666666667</v>
      </c>
      <c r="E208" s="36">
        <v>1256.7833333333333</v>
      </c>
      <c r="F208" s="36">
        <v>1248.0166666666667</v>
      </c>
      <c r="G208" s="36">
        <v>1237.0333333333333</v>
      </c>
      <c r="H208" s="36">
        <v>1276.5333333333333</v>
      </c>
      <c r="I208" s="36">
        <v>1287.5166666666664</v>
      </c>
      <c r="J208" s="36">
        <v>1296.2833333333333</v>
      </c>
      <c r="K208" s="31">
        <v>1278.75</v>
      </c>
      <c r="L208" s="31">
        <v>1259</v>
      </c>
      <c r="M208" s="31">
        <v>3.8868100000000001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1613.75</v>
      </c>
      <c r="D209" s="36">
        <v>1622.5833333333333</v>
      </c>
      <c r="E209" s="36">
        <v>1602.1666666666665</v>
      </c>
      <c r="F209" s="36">
        <v>1590.5833333333333</v>
      </c>
      <c r="G209" s="36">
        <v>1570.1666666666665</v>
      </c>
      <c r="H209" s="36">
        <v>1634.1666666666665</v>
      </c>
      <c r="I209" s="36">
        <v>1654.583333333333</v>
      </c>
      <c r="J209" s="36">
        <v>1666.1666666666665</v>
      </c>
      <c r="K209" s="31">
        <v>1643</v>
      </c>
      <c r="L209" s="31">
        <v>1611</v>
      </c>
      <c r="M209" s="31">
        <v>19.024260000000002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469.95</v>
      </c>
      <c r="D210" s="36">
        <v>466.0333333333333</v>
      </c>
      <c r="E210" s="36">
        <v>453.06666666666661</v>
      </c>
      <c r="F210" s="36">
        <v>436.18333333333328</v>
      </c>
      <c r="G210" s="36">
        <v>423.21666666666658</v>
      </c>
      <c r="H210" s="36">
        <v>482.91666666666663</v>
      </c>
      <c r="I210" s="36">
        <v>495.88333333333333</v>
      </c>
      <c r="J210" s="36">
        <v>512.76666666666665</v>
      </c>
      <c r="K210" s="31">
        <v>479</v>
      </c>
      <c r="L210" s="31">
        <v>449.15</v>
      </c>
      <c r="M210" s="31">
        <v>285.30185999999998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16.53</v>
      </c>
      <c r="D211" s="36">
        <v>16.650000000000002</v>
      </c>
      <c r="E211" s="36">
        <v>16.330000000000005</v>
      </c>
      <c r="F211" s="36">
        <v>16.130000000000003</v>
      </c>
      <c r="G211" s="36">
        <v>15.810000000000006</v>
      </c>
      <c r="H211" s="36">
        <v>16.850000000000005</v>
      </c>
      <c r="I211" s="36">
        <v>17.170000000000005</v>
      </c>
      <c r="J211" s="36">
        <v>17.370000000000005</v>
      </c>
      <c r="K211" s="31">
        <v>16.97</v>
      </c>
      <c r="L211" s="31">
        <v>16.45</v>
      </c>
      <c r="M211" s="31">
        <v>7454.1681699999999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1484.05</v>
      </c>
      <c r="D212" s="36">
        <v>1486.5166666666667</v>
      </c>
      <c r="E212" s="36">
        <v>1468.5333333333333</v>
      </c>
      <c r="F212" s="36">
        <v>1453.0166666666667</v>
      </c>
      <c r="G212" s="36">
        <v>1435.0333333333333</v>
      </c>
      <c r="H212" s="36">
        <v>1502.0333333333333</v>
      </c>
      <c r="I212" s="36">
        <v>1520.0166666666664</v>
      </c>
      <c r="J212" s="36">
        <v>1535.5333333333333</v>
      </c>
      <c r="K212" s="31">
        <v>1504.5</v>
      </c>
      <c r="L212" s="31">
        <v>1471</v>
      </c>
      <c r="M212" s="31">
        <v>12.499930000000001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490.4</v>
      </c>
      <c r="D213" s="36">
        <v>492.05</v>
      </c>
      <c r="E213" s="36">
        <v>486.6</v>
      </c>
      <c r="F213" s="36">
        <v>482.8</v>
      </c>
      <c r="G213" s="36">
        <v>477.35</v>
      </c>
      <c r="H213" s="36">
        <v>495.85</v>
      </c>
      <c r="I213" s="36">
        <v>501.29999999999995</v>
      </c>
      <c r="J213" s="36">
        <v>505.1</v>
      </c>
      <c r="K213" s="31">
        <v>497.5</v>
      </c>
      <c r="L213" s="31">
        <v>488.25</v>
      </c>
      <c r="M213" s="31">
        <v>62.855629999999998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23.96</v>
      </c>
      <c r="D214" s="36">
        <v>24.13</v>
      </c>
      <c r="E214" s="36">
        <v>23.61</v>
      </c>
      <c r="F214" s="36">
        <v>23.26</v>
      </c>
      <c r="G214" s="36">
        <v>22.740000000000002</v>
      </c>
      <c r="H214" s="36">
        <v>24.479999999999997</v>
      </c>
      <c r="I214" s="36">
        <v>25</v>
      </c>
      <c r="J214" s="36">
        <v>25.349999999999994</v>
      </c>
      <c r="K214" s="31">
        <v>24.65</v>
      </c>
      <c r="L214" s="31">
        <v>23.78</v>
      </c>
      <c r="M214" s="31">
        <v>1699.3530599999999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155.59</v>
      </c>
      <c r="D215" s="36">
        <v>155.59666666666666</v>
      </c>
      <c r="E215" s="36">
        <v>154.39333333333332</v>
      </c>
      <c r="F215" s="36">
        <v>153.19666666666666</v>
      </c>
      <c r="G215" s="36">
        <v>151.99333333333331</v>
      </c>
      <c r="H215" s="36">
        <v>156.79333333333332</v>
      </c>
      <c r="I215" s="36">
        <v>157.99666666666664</v>
      </c>
      <c r="J215" s="36">
        <v>159.19333333333333</v>
      </c>
      <c r="K215" s="31">
        <v>156.80000000000001</v>
      </c>
      <c r="L215" s="31">
        <v>154.4</v>
      </c>
      <c r="M215" s="31">
        <v>90.589039999999997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197.05</v>
      </c>
      <c r="D216" s="36">
        <v>197.95000000000002</v>
      </c>
      <c r="E216" s="36">
        <v>194.10000000000002</v>
      </c>
      <c r="F216" s="36">
        <v>191.15</v>
      </c>
      <c r="G216" s="36">
        <v>187.3</v>
      </c>
      <c r="H216" s="36">
        <v>200.90000000000003</v>
      </c>
      <c r="I216" s="36">
        <v>204.75</v>
      </c>
      <c r="J216" s="36">
        <v>207.70000000000005</v>
      </c>
      <c r="K216" s="31">
        <v>201.8</v>
      </c>
      <c r="L216" s="31">
        <v>195</v>
      </c>
      <c r="M216" s="31">
        <v>443.95213999999999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1088.6500000000001</v>
      </c>
      <c r="D217" s="36">
        <v>1077.0333333333335</v>
      </c>
      <c r="E217" s="36">
        <v>1061.616666666667</v>
      </c>
      <c r="F217" s="36">
        <v>1034.5833333333335</v>
      </c>
      <c r="G217" s="36">
        <v>1019.166666666667</v>
      </c>
      <c r="H217" s="36">
        <v>1104.0666666666671</v>
      </c>
      <c r="I217" s="36">
        <v>1119.4833333333336</v>
      </c>
      <c r="J217" s="36">
        <v>1146.5166666666671</v>
      </c>
      <c r="K217" s="31">
        <v>1092.45</v>
      </c>
      <c r="L217" s="31">
        <v>1050</v>
      </c>
      <c r="M217" s="31">
        <v>12.82696</v>
      </c>
      <c r="N217" s="1"/>
      <c r="O217" s="1"/>
    </row>
    <row r="218" spans="1:15" ht="12.75" customHeight="1">
      <c r="A218" s="54"/>
      <c r="B218" s="198"/>
      <c r="C218" s="286"/>
      <c r="D218" s="286"/>
      <c r="E218" s="286"/>
      <c r="F218" s="286"/>
      <c r="G218" s="286"/>
      <c r="H218" s="286"/>
      <c r="I218" s="286"/>
      <c r="J218" s="286"/>
      <c r="K218" s="286"/>
      <c r="L218" s="287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0"/>
      <c r="B1" s="371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45464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4" t="s">
        <v>16</v>
      </c>
      <c r="B9" s="366" t="s">
        <v>18</v>
      </c>
      <c r="C9" s="369" t="s">
        <v>20</v>
      </c>
      <c r="D9" s="369" t="s">
        <v>21</v>
      </c>
      <c r="E9" s="361" t="s">
        <v>22</v>
      </c>
      <c r="F9" s="362"/>
      <c r="G9" s="363"/>
      <c r="H9" s="361" t="s">
        <v>23</v>
      </c>
      <c r="I9" s="362"/>
      <c r="J9" s="363"/>
      <c r="K9" s="26"/>
      <c r="L9" s="27"/>
      <c r="M9" s="48"/>
      <c r="N9" s="1"/>
      <c r="O9" s="1"/>
    </row>
    <row r="10" spans="1:15" ht="42.75" customHeight="1">
      <c r="A10" s="365"/>
      <c r="B10" s="368"/>
      <c r="C10" s="368"/>
      <c r="D10" s="36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841.25</v>
      </c>
      <c r="D11" s="36">
        <v>845.43333333333339</v>
      </c>
      <c r="E11" s="36">
        <v>829.86666666666679</v>
      </c>
      <c r="F11" s="36">
        <v>818.48333333333335</v>
      </c>
      <c r="G11" s="36">
        <v>802.91666666666674</v>
      </c>
      <c r="H11" s="36">
        <v>856.81666666666683</v>
      </c>
      <c r="I11" s="36">
        <v>872.38333333333344</v>
      </c>
      <c r="J11" s="36">
        <v>883.76666666666688</v>
      </c>
      <c r="K11" s="31">
        <v>861</v>
      </c>
      <c r="L11" s="31">
        <v>834.05</v>
      </c>
      <c r="M11" s="31">
        <v>3.89249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37036.550000000003</v>
      </c>
      <c r="D12" s="36">
        <v>36918.049999999996</v>
      </c>
      <c r="E12" s="36">
        <v>36638.599999999991</v>
      </c>
      <c r="F12" s="36">
        <v>36240.649999999994</v>
      </c>
      <c r="G12" s="36">
        <v>35961.19999999999</v>
      </c>
      <c r="H12" s="36">
        <v>37315.999999999993</v>
      </c>
      <c r="I12" s="36">
        <v>37595.44999999999</v>
      </c>
      <c r="J12" s="36">
        <v>37993.399999999994</v>
      </c>
      <c r="K12" s="31">
        <v>37197.5</v>
      </c>
      <c r="L12" s="31">
        <v>36520.1</v>
      </c>
      <c r="M12" s="31">
        <v>3.5619999999999999E-2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8539.2999999999993</v>
      </c>
      <c r="D13" s="36">
        <v>8530.1666666666661</v>
      </c>
      <c r="E13" s="36">
        <v>8394.7333333333318</v>
      </c>
      <c r="F13" s="36">
        <v>8250.1666666666661</v>
      </c>
      <c r="G13" s="36">
        <v>8114.7333333333318</v>
      </c>
      <c r="H13" s="36">
        <v>8674.7333333333318</v>
      </c>
      <c r="I13" s="36">
        <v>8810.1666666666661</v>
      </c>
      <c r="J13" s="36">
        <v>8954.7333333333318</v>
      </c>
      <c r="K13" s="31">
        <v>8665.6</v>
      </c>
      <c r="L13" s="31">
        <v>8385.6</v>
      </c>
      <c r="M13" s="31">
        <v>4.0955500000000002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2622.65</v>
      </c>
      <c r="D14" s="36">
        <v>2625.1333333333337</v>
      </c>
      <c r="E14" s="36">
        <v>2609.0666666666675</v>
      </c>
      <c r="F14" s="36">
        <v>2595.483333333334</v>
      </c>
      <c r="G14" s="36">
        <v>2579.4166666666679</v>
      </c>
      <c r="H14" s="36">
        <v>2638.7166666666672</v>
      </c>
      <c r="I14" s="36">
        <v>2654.7833333333338</v>
      </c>
      <c r="J14" s="36">
        <v>2668.3666666666668</v>
      </c>
      <c r="K14" s="31">
        <v>2641.2</v>
      </c>
      <c r="L14" s="31">
        <v>2611.5500000000002</v>
      </c>
      <c r="M14" s="31">
        <v>3.2103600000000001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4244.5</v>
      </c>
      <c r="D15" s="36">
        <v>4240.4833333333336</v>
      </c>
      <c r="E15" s="36">
        <v>4208.9666666666672</v>
      </c>
      <c r="F15" s="36">
        <v>4173.4333333333334</v>
      </c>
      <c r="G15" s="36">
        <v>4141.916666666667</v>
      </c>
      <c r="H15" s="36">
        <v>4276.0166666666673</v>
      </c>
      <c r="I15" s="36">
        <v>4307.5333333333338</v>
      </c>
      <c r="J15" s="36">
        <v>4343.0666666666675</v>
      </c>
      <c r="K15" s="31">
        <v>4272</v>
      </c>
      <c r="L15" s="31">
        <v>4204.95</v>
      </c>
      <c r="M15" s="31">
        <v>0.5413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1579.7</v>
      </c>
      <c r="D16" s="36">
        <v>1578.3</v>
      </c>
      <c r="E16" s="36">
        <v>1562.6</v>
      </c>
      <c r="F16" s="36">
        <v>1545.5</v>
      </c>
      <c r="G16" s="36">
        <v>1529.8</v>
      </c>
      <c r="H16" s="36">
        <v>1595.3999999999999</v>
      </c>
      <c r="I16" s="36">
        <v>1611.1000000000001</v>
      </c>
      <c r="J16" s="36">
        <v>1628.1999999999998</v>
      </c>
      <c r="K16" s="31">
        <v>1594</v>
      </c>
      <c r="L16" s="31">
        <v>1561.2</v>
      </c>
      <c r="M16" s="31">
        <v>5.9976799999999999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666.75</v>
      </c>
      <c r="D17" s="36">
        <v>665.43333333333339</v>
      </c>
      <c r="E17" s="36">
        <v>658.41666666666674</v>
      </c>
      <c r="F17" s="36">
        <v>650.08333333333337</v>
      </c>
      <c r="G17" s="36">
        <v>643.06666666666672</v>
      </c>
      <c r="H17" s="36">
        <v>673.76666666666677</v>
      </c>
      <c r="I17" s="36">
        <v>680.78333333333342</v>
      </c>
      <c r="J17" s="36">
        <v>689.11666666666679</v>
      </c>
      <c r="K17" s="31">
        <v>672.45</v>
      </c>
      <c r="L17" s="31">
        <v>657.1</v>
      </c>
      <c r="M17" s="31">
        <v>20.46499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712.5</v>
      </c>
      <c r="D18" s="36">
        <v>703.73333333333323</v>
      </c>
      <c r="E18" s="36">
        <v>688.66666666666652</v>
      </c>
      <c r="F18" s="36">
        <v>664.83333333333326</v>
      </c>
      <c r="G18" s="36">
        <v>649.76666666666654</v>
      </c>
      <c r="H18" s="36">
        <v>727.56666666666649</v>
      </c>
      <c r="I18" s="36">
        <v>742.63333333333333</v>
      </c>
      <c r="J18" s="36">
        <v>766.46666666666647</v>
      </c>
      <c r="K18" s="31">
        <v>718.8</v>
      </c>
      <c r="L18" s="31">
        <v>679.9</v>
      </c>
      <c r="M18" s="31">
        <v>37.554459999999999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1891.05</v>
      </c>
      <c r="D19" s="36">
        <v>1905.2</v>
      </c>
      <c r="E19" s="36">
        <v>1860.4</v>
      </c>
      <c r="F19" s="36">
        <v>1829.75</v>
      </c>
      <c r="G19" s="36">
        <v>1784.95</v>
      </c>
      <c r="H19" s="36">
        <v>1935.8500000000001</v>
      </c>
      <c r="I19" s="36">
        <v>1980.6499999999999</v>
      </c>
      <c r="J19" s="36">
        <v>2011.3000000000002</v>
      </c>
      <c r="K19" s="31">
        <v>1950</v>
      </c>
      <c r="L19" s="31">
        <v>1874.55</v>
      </c>
      <c r="M19" s="31">
        <v>2.07599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26905.35</v>
      </c>
      <c r="D20" s="36">
        <v>26876.616666666669</v>
      </c>
      <c r="E20" s="36">
        <v>26803.233333333337</v>
      </c>
      <c r="F20" s="36">
        <v>26701.116666666669</v>
      </c>
      <c r="G20" s="36">
        <v>26627.733333333337</v>
      </c>
      <c r="H20" s="36">
        <v>26978.733333333337</v>
      </c>
      <c r="I20" s="36">
        <v>27052.116666666669</v>
      </c>
      <c r="J20" s="36">
        <v>27154.233333333337</v>
      </c>
      <c r="K20" s="31">
        <v>26950</v>
      </c>
      <c r="L20" s="31">
        <v>26774.5</v>
      </c>
      <c r="M20" s="31">
        <v>6.3700000000000007E-2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1519.1</v>
      </c>
      <c r="D21" s="36">
        <v>1529.7166666666665</v>
      </c>
      <c r="E21" s="36">
        <v>1499.4333333333329</v>
      </c>
      <c r="F21" s="36">
        <v>1479.7666666666664</v>
      </c>
      <c r="G21" s="36">
        <v>1449.4833333333329</v>
      </c>
      <c r="H21" s="36">
        <v>1549.383333333333</v>
      </c>
      <c r="I21" s="36">
        <v>1579.6666666666663</v>
      </c>
      <c r="J21" s="36">
        <v>1599.333333333333</v>
      </c>
      <c r="K21" s="31">
        <v>1560</v>
      </c>
      <c r="L21" s="31">
        <v>1510.05</v>
      </c>
      <c r="M21" s="31">
        <v>9.6280599999999996</v>
      </c>
      <c r="N21" s="1"/>
      <c r="O21" s="1"/>
    </row>
    <row r="22" spans="1:15" ht="12" customHeight="1">
      <c r="A22" s="33">
        <v>12</v>
      </c>
      <c r="B22" s="53" t="s">
        <v>826</v>
      </c>
      <c r="C22" s="31">
        <v>1016.5</v>
      </c>
      <c r="D22" s="36">
        <v>1018</v>
      </c>
      <c r="E22" s="36">
        <v>1005</v>
      </c>
      <c r="F22" s="36">
        <v>993.5</v>
      </c>
      <c r="G22" s="36">
        <v>980.5</v>
      </c>
      <c r="H22" s="36">
        <v>1029.5</v>
      </c>
      <c r="I22" s="36">
        <v>1042.5</v>
      </c>
      <c r="J22" s="36">
        <v>1054</v>
      </c>
      <c r="K22" s="31">
        <v>1031</v>
      </c>
      <c r="L22" s="31">
        <v>1006.5</v>
      </c>
      <c r="M22" s="31">
        <v>7.9220199999999998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3259.45</v>
      </c>
      <c r="D23" s="36">
        <v>3271.4833333333336</v>
      </c>
      <c r="E23" s="36">
        <v>3227.9666666666672</v>
      </c>
      <c r="F23" s="36">
        <v>3196.4833333333336</v>
      </c>
      <c r="G23" s="36">
        <v>3152.9666666666672</v>
      </c>
      <c r="H23" s="36">
        <v>3302.9666666666672</v>
      </c>
      <c r="I23" s="36">
        <v>3346.4833333333336</v>
      </c>
      <c r="J23" s="36">
        <v>3377.9666666666672</v>
      </c>
      <c r="K23" s="31">
        <v>3315</v>
      </c>
      <c r="L23" s="31">
        <v>3240</v>
      </c>
      <c r="M23" s="31">
        <v>13.66545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1806.4</v>
      </c>
      <c r="D24" s="36">
        <v>1802.7666666666667</v>
      </c>
      <c r="E24" s="36">
        <v>1789.1333333333332</v>
      </c>
      <c r="F24" s="36">
        <v>1771.8666666666666</v>
      </c>
      <c r="G24" s="36">
        <v>1758.2333333333331</v>
      </c>
      <c r="H24" s="36">
        <v>1820.0333333333333</v>
      </c>
      <c r="I24" s="36">
        <v>1833.666666666667</v>
      </c>
      <c r="J24" s="36">
        <v>1850.9333333333334</v>
      </c>
      <c r="K24" s="31">
        <v>1816.4</v>
      </c>
      <c r="L24" s="31">
        <v>1785.5</v>
      </c>
      <c r="M24" s="31">
        <v>7.2407700000000004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1469.4</v>
      </c>
      <c r="D25" s="36">
        <v>1463.4333333333332</v>
      </c>
      <c r="E25" s="36">
        <v>1450.0666666666664</v>
      </c>
      <c r="F25" s="36">
        <v>1430.7333333333331</v>
      </c>
      <c r="G25" s="36">
        <v>1417.3666666666663</v>
      </c>
      <c r="H25" s="36">
        <v>1482.7666666666664</v>
      </c>
      <c r="I25" s="36">
        <v>1496.1333333333332</v>
      </c>
      <c r="J25" s="36">
        <v>1515.4666666666665</v>
      </c>
      <c r="K25" s="31">
        <v>1476.8</v>
      </c>
      <c r="L25" s="31">
        <v>1444.1</v>
      </c>
      <c r="M25" s="31">
        <v>49.05603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743.35</v>
      </c>
      <c r="D26" s="36">
        <v>741.61666666666679</v>
      </c>
      <c r="E26" s="36">
        <v>735.93333333333362</v>
      </c>
      <c r="F26" s="36">
        <v>728.51666666666688</v>
      </c>
      <c r="G26" s="36">
        <v>722.83333333333371</v>
      </c>
      <c r="H26" s="36">
        <v>749.03333333333353</v>
      </c>
      <c r="I26" s="36">
        <v>754.7166666666667</v>
      </c>
      <c r="J26" s="36">
        <v>762.13333333333344</v>
      </c>
      <c r="K26" s="31">
        <v>747.3</v>
      </c>
      <c r="L26" s="31">
        <v>734.2</v>
      </c>
      <c r="M26" s="31">
        <v>71.688339999999997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925.75</v>
      </c>
      <c r="D27" s="36">
        <v>930.58333333333337</v>
      </c>
      <c r="E27" s="36">
        <v>919.16666666666674</v>
      </c>
      <c r="F27" s="36">
        <v>912.58333333333337</v>
      </c>
      <c r="G27" s="36">
        <v>901.16666666666674</v>
      </c>
      <c r="H27" s="36">
        <v>937.16666666666674</v>
      </c>
      <c r="I27" s="36">
        <v>948.58333333333348</v>
      </c>
      <c r="J27" s="36">
        <v>955.16666666666674</v>
      </c>
      <c r="K27" s="31">
        <v>942</v>
      </c>
      <c r="L27" s="31">
        <v>924</v>
      </c>
      <c r="M27" s="31">
        <v>11.235469999999999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340.15</v>
      </c>
      <c r="D28" s="36">
        <v>340.15000000000003</v>
      </c>
      <c r="E28" s="36">
        <v>337.25000000000006</v>
      </c>
      <c r="F28" s="36">
        <v>334.35</v>
      </c>
      <c r="G28" s="36">
        <v>331.45000000000005</v>
      </c>
      <c r="H28" s="36">
        <v>343.05000000000007</v>
      </c>
      <c r="I28" s="36">
        <v>345.95000000000005</v>
      </c>
      <c r="J28" s="36">
        <v>348.85000000000008</v>
      </c>
      <c r="K28" s="31">
        <v>343.05</v>
      </c>
      <c r="L28" s="31">
        <v>337.25</v>
      </c>
      <c r="M28" s="31">
        <v>9.4253199999999993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243.02</v>
      </c>
      <c r="D29" s="36">
        <v>242.74</v>
      </c>
      <c r="E29" s="36">
        <v>238.58</v>
      </c>
      <c r="F29" s="36">
        <v>234.14000000000001</v>
      </c>
      <c r="G29" s="36">
        <v>229.98000000000002</v>
      </c>
      <c r="H29" s="36">
        <v>247.18</v>
      </c>
      <c r="I29" s="36">
        <v>251.33999999999997</v>
      </c>
      <c r="J29" s="36">
        <v>255.78</v>
      </c>
      <c r="K29" s="31">
        <v>246.9</v>
      </c>
      <c r="L29" s="31">
        <v>238.3</v>
      </c>
      <c r="M29" s="31">
        <v>184.25373999999999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317.05</v>
      </c>
      <c r="D30" s="36">
        <v>319.25</v>
      </c>
      <c r="E30" s="36">
        <v>313.8</v>
      </c>
      <c r="F30" s="36">
        <v>310.55</v>
      </c>
      <c r="G30" s="36">
        <v>305.10000000000002</v>
      </c>
      <c r="H30" s="36">
        <v>322.5</v>
      </c>
      <c r="I30" s="36">
        <v>327.95000000000005</v>
      </c>
      <c r="J30" s="36">
        <v>331.2</v>
      </c>
      <c r="K30" s="31">
        <v>324.7</v>
      </c>
      <c r="L30" s="31">
        <v>316</v>
      </c>
      <c r="M30" s="31">
        <v>37.748860000000001</v>
      </c>
      <c r="N30" s="1"/>
      <c r="O30" s="1"/>
    </row>
    <row r="31" spans="1:15" ht="12.75" customHeight="1">
      <c r="A31" s="33">
        <v>21</v>
      </c>
      <c r="B31" s="53" t="s">
        <v>1017</v>
      </c>
      <c r="C31" s="31">
        <v>818.6</v>
      </c>
      <c r="D31" s="36">
        <v>823.13333333333333</v>
      </c>
      <c r="E31" s="36">
        <v>801.31666666666661</v>
      </c>
      <c r="F31" s="36">
        <v>784.0333333333333</v>
      </c>
      <c r="G31" s="36">
        <v>762.21666666666658</v>
      </c>
      <c r="H31" s="36">
        <v>840.41666666666663</v>
      </c>
      <c r="I31" s="36">
        <v>862.23333333333346</v>
      </c>
      <c r="J31" s="36">
        <v>879.51666666666665</v>
      </c>
      <c r="K31" s="31">
        <v>844.95</v>
      </c>
      <c r="L31" s="31">
        <v>805.85</v>
      </c>
      <c r="M31" s="31">
        <v>5.0888999999999998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868.05</v>
      </c>
      <c r="D32" s="36">
        <v>872.38333333333333</v>
      </c>
      <c r="E32" s="36">
        <v>859.76666666666665</v>
      </c>
      <c r="F32" s="36">
        <v>851.48333333333335</v>
      </c>
      <c r="G32" s="36">
        <v>838.86666666666667</v>
      </c>
      <c r="H32" s="36">
        <v>880.66666666666663</v>
      </c>
      <c r="I32" s="36">
        <v>893.28333333333319</v>
      </c>
      <c r="J32" s="36">
        <v>901.56666666666661</v>
      </c>
      <c r="K32" s="31">
        <v>885</v>
      </c>
      <c r="L32" s="31">
        <v>864.1</v>
      </c>
      <c r="M32" s="31">
        <v>0.82069000000000003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1240.8499999999999</v>
      </c>
      <c r="D33" s="36">
        <v>1245.3999999999999</v>
      </c>
      <c r="E33" s="36">
        <v>1231.4999999999998</v>
      </c>
      <c r="F33" s="36">
        <v>1222.1499999999999</v>
      </c>
      <c r="G33" s="36">
        <v>1208.2499999999998</v>
      </c>
      <c r="H33" s="36">
        <v>1254.7499999999998</v>
      </c>
      <c r="I33" s="36">
        <v>1268.6499999999999</v>
      </c>
      <c r="J33" s="36">
        <v>1277.9999999999998</v>
      </c>
      <c r="K33" s="31">
        <v>1259.3</v>
      </c>
      <c r="L33" s="31">
        <v>1236.05</v>
      </c>
      <c r="M33" s="31">
        <v>1.10958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2340.9</v>
      </c>
      <c r="D34" s="36">
        <v>2346.1</v>
      </c>
      <c r="E34" s="36">
        <v>2329.7999999999997</v>
      </c>
      <c r="F34" s="36">
        <v>2318.6999999999998</v>
      </c>
      <c r="G34" s="36">
        <v>2302.3999999999996</v>
      </c>
      <c r="H34" s="36">
        <v>2357.1999999999998</v>
      </c>
      <c r="I34" s="36">
        <v>2373.5</v>
      </c>
      <c r="J34" s="36">
        <v>2384.6</v>
      </c>
      <c r="K34" s="31">
        <v>2362.4</v>
      </c>
      <c r="L34" s="31">
        <v>2335</v>
      </c>
      <c r="M34" s="31">
        <v>0.76532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845.3</v>
      </c>
      <c r="D35" s="36">
        <v>853.29999999999984</v>
      </c>
      <c r="E35" s="36">
        <v>829.79999999999973</v>
      </c>
      <c r="F35" s="36">
        <v>814.29999999999984</v>
      </c>
      <c r="G35" s="36">
        <v>790.79999999999973</v>
      </c>
      <c r="H35" s="36">
        <v>868.79999999999973</v>
      </c>
      <c r="I35" s="36">
        <v>892.3</v>
      </c>
      <c r="J35" s="36">
        <v>907.79999999999973</v>
      </c>
      <c r="K35" s="31">
        <v>876.8</v>
      </c>
      <c r="L35" s="31">
        <v>837.8</v>
      </c>
      <c r="M35" s="31">
        <v>2.7000199999999999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5158.3500000000004</v>
      </c>
      <c r="D36" s="36">
        <v>5172.916666666667</v>
      </c>
      <c r="E36" s="36">
        <v>5123.1333333333341</v>
      </c>
      <c r="F36" s="36">
        <v>5087.916666666667</v>
      </c>
      <c r="G36" s="36">
        <v>5038.1333333333341</v>
      </c>
      <c r="H36" s="36">
        <v>5208.1333333333341</v>
      </c>
      <c r="I36" s="36">
        <v>5257.916666666667</v>
      </c>
      <c r="J36" s="36">
        <v>5293.1333333333341</v>
      </c>
      <c r="K36" s="31">
        <v>5222.7</v>
      </c>
      <c r="L36" s="31">
        <v>5137.7</v>
      </c>
      <c r="M36" s="31">
        <v>0.66632999999999998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2104</v>
      </c>
      <c r="D37" s="36">
        <v>2085.5</v>
      </c>
      <c r="E37" s="36">
        <v>2019.1</v>
      </c>
      <c r="F37" s="36">
        <v>1934.1999999999998</v>
      </c>
      <c r="G37" s="36">
        <v>1867.7999999999997</v>
      </c>
      <c r="H37" s="36">
        <v>2170.4</v>
      </c>
      <c r="I37" s="36">
        <v>2236.7999999999997</v>
      </c>
      <c r="J37" s="36">
        <v>2321.7000000000003</v>
      </c>
      <c r="K37" s="31">
        <v>2151.9</v>
      </c>
      <c r="L37" s="31">
        <v>2000.6</v>
      </c>
      <c r="M37" s="31">
        <v>3.907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62.34</v>
      </c>
      <c r="D38" s="36">
        <v>62.863333333333337</v>
      </c>
      <c r="E38" s="36">
        <v>61.426666666666677</v>
      </c>
      <c r="F38" s="36">
        <v>60.513333333333343</v>
      </c>
      <c r="G38" s="36">
        <v>59.076666666666682</v>
      </c>
      <c r="H38" s="36">
        <v>63.776666666666671</v>
      </c>
      <c r="I38" s="36">
        <v>65.213333333333324</v>
      </c>
      <c r="J38" s="36">
        <v>66.126666666666665</v>
      </c>
      <c r="K38" s="31">
        <v>64.3</v>
      </c>
      <c r="L38" s="31">
        <v>61.95</v>
      </c>
      <c r="M38" s="31">
        <v>63.153849999999998</v>
      </c>
      <c r="N38" s="1"/>
      <c r="O38" s="1"/>
    </row>
    <row r="39" spans="1:15" ht="12.75" customHeight="1">
      <c r="A39" s="33">
        <v>29</v>
      </c>
      <c r="B39" s="53" t="s">
        <v>827</v>
      </c>
      <c r="C39" s="31">
        <v>28.44</v>
      </c>
      <c r="D39" s="36">
        <v>28.806666666666668</v>
      </c>
      <c r="E39" s="36">
        <v>27.933333333333337</v>
      </c>
      <c r="F39" s="36">
        <v>27.426666666666669</v>
      </c>
      <c r="G39" s="36">
        <v>26.553333333333338</v>
      </c>
      <c r="H39" s="36">
        <v>29.313333333333336</v>
      </c>
      <c r="I39" s="36">
        <v>30.186666666666664</v>
      </c>
      <c r="J39" s="36">
        <v>30.693333333333335</v>
      </c>
      <c r="K39" s="31">
        <v>29.68</v>
      </c>
      <c r="L39" s="31">
        <v>28.3</v>
      </c>
      <c r="M39" s="31">
        <v>242.92878999999999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1401</v>
      </c>
      <c r="D40" s="36">
        <v>1405.25</v>
      </c>
      <c r="E40" s="36">
        <v>1378.5</v>
      </c>
      <c r="F40" s="36">
        <v>1356</v>
      </c>
      <c r="G40" s="36">
        <v>1329.25</v>
      </c>
      <c r="H40" s="36">
        <v>1427.75</v>
      </c>
      <c r="I40" s="36">
        <v>1454.5</v>
      </c>
      <c r="J40" s="36">
        <v>1477</v>
      </c>
      <c r="K40" s="31">
        <v>1432</v>
      </c>
      <c r="L40" s="31">
        <v>1382.75</v>
      </c>
      <c r="M40" s="31">
        <v>24.1813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3997.45</v>
      </c>
      <c r="D41" s="36">
        <v>3998.15</v>
      </c>
      <c r="E41" s="36">
        <v>3952.3</v>
      </c>
      <c r="F41" s="36">
        <v>3907.15</v>
      </c>
      <c r="G41" s="36">
        <v>3861.3</v>
      </c>
      <c r="H41" s="36">
        <v>4043.3</v>
      </c>
      <c r="I41" s="36">
        <v>4089.1499999999996</v>
      </c>
      <c r="J41" s="36">
        <v>4134.3</v>
      </c>
      <c r="K41" s="31">
        <v>4044</v>
      </c>
      <c r="L41" s="31">
        <v>3953</v>
      </c>
      <c r="M41" s="31">
        <v>1.2931999999999999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659.15</v>
      </c>
      <c r="D42" s="36">
        <v>661.9</v>
      </c>
      <c r="E42" s="36">
        <v>654.29999999999995</v>
      </c>
      <c r="F42" s="36">
        <v>649.44999999999993</v>
      </c>
      <c r="G42" s="36">
        <v>641.84999999999991</v>
      </c>
      <c r="H42" s="36">
        <v>666.75</v>
      </c>
      <c r="I42" s="36">
        <v>674.35000000000014</v>
      </c>
      <c r="J42" s="36">
        <v>679.2</v>
      </c>
      <c r="K42" s="31">
        <v>669.5</v>
      </c>
      <c r="L42" s="31">
        <v>657.05</v>
      </c>
      <c r="M42" s="31">
        <v>28.405249999999999</v>
      </c>
      <c r="N42" s="1"/>
      <c r="O42" s="1"/>
    </row>
    <row r="43" spans="1:15" ht="12.75" customHeight="1">
      <c r="A43" s="33">
        <v>33</v>
      </c>
      <c r="B43" s="53" t="s">
        <v>862</v>
      </c>
      <c r="C43" s="31">
        <v>4004.65</v>
      </c>
      <c r="D43" s="36">
        <v>4007.9</v>
      </c>
      <c r="E43" s="36">
        <v>3976.8500000000004</v>
      </c>
      <c r="F43" s="36">
        <v>3949.05</v>
      </c>
      <c r="G43" s="36">
        <v>3918.0000000000005</v>
      </c>
      <c r="H43" s="36">
        <v>4035.7000000000003</v>
      </c>
      <c r="I43" s="36">
        <v>4066.7500000000005</v>
      </c>
      <c r="J43" s="36">
        <v>4094.55</v>
      </c>
      <c r="K43" s="31">
        <v>4038.95</v>
      </c>
      <c r="L43" s="31">
        <v>3980.1</v>
      </c>
      <c r="M43" s="31">
        <v>0.12522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2581.4</v>
      </c>
      <c r="D44" s="36">
        <v>2592.0833333333335</v>
      </c>
      <c r="E44" s="36">
        <v>2564.3166666666671</v>
      </c>
      <c r="F44" s="36">
        <v>2547.2333333333336</v>
      </c>
      <c r="G44" s="36">
        <v>2519.4666666666672</v>
      </c>
      <c r="H44" s="36">
        <v>2609.166666666667</v>
      </c>
      <c r="I44" s="36">
        <v>2636.9333333333334</v>
      </c>
      <c r="J44" s="36">
        <v>2654.0166666666669</v>
      </c>
      <c r="K44" s="31">
        <v>2619.85</v>
      </c>
      <c r="L44" s="31">
        <v>2575</v>
      </c>
      <c r="M44" s="31">
        <v>1.88761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781.85</v>
      </c>
      <c r="D45" s="36">
        <v>784.30000000000007</v>
      </c>
      <c r="E45" s="36">
        <v>777.05000000000018</v>
      </c>
      <c r="F45" s="36">
        <v>772.25000000000011</v>
      </c>
      <c r="G45" s="36">
        <v>765.00000000000023</v>
      </c>
      <c r="H45" s="36">
        <v>789.10000000000014</v>
      </c>
      <c r="I45" s="36">
        <v>796.34999999999991</v>
      </c>
      <c r="J45" s="36">
        <v>801.15000000000009</v>
      </c>
      <c r="K45" s="31">
        <v>791.55</v>
      </c>
      <c r="L45" s="31">
        <v>779.5</v>
      </c>
      <c r="M45" s="31">
        <v>2.0261100000000001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8465.6</v>
      </c>
      <c r="D46" s="36">
        <v>8461.2333333333318</v>
      </c>
      <c r="E46" s="36">
        <v>8386.4666666666635</v>
      </c>
      <c r="F46" s="36">
        <v>8307.3333333333321</v>
      </c>
      <c r="G46" s="36">
        <v>8232.5666666666639</v>
      </c>
      <c r="H46" s="36">
        <v>8540.3666666666631</v>
      </c>
      <c r="I46" s="36">
        <v>8615.1333333333296</v>
      </c>
      <c r="J46" s="36">
        <v>8694.2666666666628</v>
      </c>
      <c r="K46" s="31">
        <v>8536</v>
      </c>
      <c r="L46" s="31">
        <v>8382.1</v>
      </c>
      <c r="M46" s="31">
        <v>0.45273000000000002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6175.85</v>
      </c>
      <c r="D47" s="36">
        <v>6161.7666666666664</v>
      </c>
      <c r="E47" s="36">
        <v>6129.833333333333</v>
      </c>
      <c r="F47" s="36">
        <v>6083.8166666666666</v>
      </c>
      <c r="G47" s="36">
        <v>6051.8833333333332</v>
      </c>
      <c r="H47" s="36">
        <v>6207.7833333333328</v>
      </c>
      <c r="I47" s="36">
        <v>6239.7166666666672</v>
      </c>
      <c r="J47" s="36">
        <v>6285.7333333333327</v>
      </c>
      <c r="K47" s="31">
        <v>6193.7</v>
      </c>
      <c r="L47" s="31">
        <v>6115.75</v>
      </c>
      <c r="M47" s="31">
        <v>2.5284399999999998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494.05</v>
      </c>
      <c r="D48" s="36">
        <v>491.11666666666662</v>
      </c>
      <c r="E48" s="36">
        <v>486.33333333333326</v>
      </c>
      <c r="F48" s="36">
        <v>478.61666666666662</v>
      </c>
      <c r="G48" s="36">
        <v>473.83333333333326</v>
      </c>
      <c r="H48" s="36">
        <v>498.83333333333326</v>
      </c>
      <c r="I48" s="36">
        <v>503.61666666666667</v>
      </c>
      <c r="J48" s="36">
        <v>511.33333333333326</v>
      </c>
      <c r="K48" s="31">
        <v>495.9</v>
      </c>
      <c r="L48" s="31">
        <v>483.4</v>
      </c>
      <c r="M48" s="31">
        <v>42.380139999999997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346.35</v>
      </c>
      <c r="D49" s="36">
        <v>346.23333333333335</v>
      </c>
      <c r="E49" s="36">
        <v>342.2166666666667</v>
      </c>
      <c r="F49" s="36">
        <v>338.08333333333337</v>
      </c>
      <c r="G49" s="36">
        <v>334.06666666666672</v>
      </c>
      <c r="H49" s="36">
        <v>350.36666666666667</v>
      </c>
      <c r="I49" s="36">
        <v>354.38333333333333</v>
      </c>
      <c r="J49" s="36">
        <v>358.51666666666665</v>
      </c>
      <c r="K49" s="31">
        <v>350.25</v>
      </c>
      <c r="L49" s="31">
        <v>342.1</v>
      </c>
      <c r="M49" s="31">
        <v>3.89689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695.5</v>
      </c>
      <c r="D50" s="36">
        <v>682.38333333333333</v>
      </c>
      <c r="E50" s="36">
        <v>664.76666666666665</v>
      </c>
      <c r="F50" s="36">
        <v>634.0333333333333</v>
      </c>
      <c r="G50" s="36">
        <v>616.41666666666663</v>
      </c>
      <c r="H50" s="36">
        <v>713.11666666666667</v>
      </c>
      <c r="I50" s="36">
        <v>730.73333333333323</v>
      </c>
      <c r="J50" s="36">
        <v>761.4666666666667</v>
      </c>
      <c r="K50" s="31">
        <v>700</v>
      </c>
      <c r="L50" s="31">
        <v>651.65</v>
      </c>
      <c r="M50" s="31">
        <v>17.348690000000001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677.25</v>
      </c>
      <c r="D51" s="36">
        <v>674.26666666666665</v>
      </c>
      <c r="E51" s="36">
        <v>663.5333333333333</v>
      </c>
      <c r="F51" s="36">
        <v>649.81666666666661</v>
      </c>
      <c r="G51" s="36">
        <v>639.08333333333326</v>
      </c>
      <c r="H51" s="36">
        <v>687.98333333333335</v>
      </c>
      <c r="I51" s="36">
        <v>698.7166666666667</v>
      </c>
      <c r="J51" s="36">
        <v>712.43333333333339</v>
      </c>
      <c r="K51" s="31">
        <v>685</v>
      </c>
      <c r="L51" s="31">
        <v>660.55</v>
      </c>
      <c r="M51" s="31">
        <v>2.5202800000000001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236.86</v>
      </c>
      <c r="D52" s="36">
        <v>236.01666666666665</v>
      </c>
      <c r="E52" s="36">
        <v>234.1333333333333</v>
      </c>
      <c r="F52" s="36">
        <v>231.40666666666664</v>
      </c>
      <c r="G52" s="36">
        <v>229.52333333333328</v>
      </c>
      <c r="H52" s="36">
        <v>238.74333333333331</v>
      </c>
      <c r="I52" s="36">
        <v>240.62666666666664</v>
      </c>
      <c r="J52" s="36">
        <v>243.35333333333332</v>
      </c>
      <c r="K52" s="31">
        <v>237.9</v>
      </c>
      <c r="L52" s="31">
        <v>233.29</v>
      </c>
      <c r="M52" s="31">
        <v>66.000749999999996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2915.5</v>
      </c>
      <c r="D53" s="36">
        <v>2904.1333333333332</v>
      </c>
      <c r="E53" s="36">
        <v>2883.7666666666664</v>
      </c>
      <c r="F53" s="36">
        <v>2852.0333333333333</v>
      </c>
      <c r="G53" s="36">
        <v>2831.6666666666665</v>
      </c>
      <c r="H53" s="36">
        <v>2935.8666666666663</v>
      </c>
      <c r="I53" s="36">
        <v>2956.2333333333331</v>
      </c>
      <c r="J53" s="36">
        <v>2987.9666666666662</v>
      </c>
      <c r="K53" s="31">
        <v>2924.5</v>
      </c>
      <c r="L53" s="31">
        <v>2872.4</v>
      </c>
      <c r="M53" s="31">
        <v>11.29752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356.25</v>
      </c>
      <c r="D54" s="36">
        <v>354.93333333333334</v>
      </c>
      <c r="E54" s="36">
        <v>351.86666666666667</v>
      </c>
      <c r="F54" s="36">
        <v>347.48333333333335</v>
      </c>
      <c r="G54" s="36">
        <v>344.41666666666669</v>
      </c>
      <c r="H54" s="36">
        <v>359.31666666666666</v>
      </c>
      <c r="I54" s="36">
        <v>362.38333333333338</v>
      </c>
      <c r="J54" s="36">
        <v>366.76666666666665</v>
      </c>
      <c r="K54" s="31">
        <v>358</v>
      </c>
      <c r="L54" s="31">
        <v>350.55</v>
      </c>
      <c r="M54" s="31">
        <v>7.3873800000000003</v>
      </c>
      <c r="N54" s="1"/>
      <c r="O54" s="1"/>
    </row>
    <row r="55" spans="1:15" ht="12.75" customHeight="1">
      <c r="A55" s="33">
        <v>45</v>
      </c>
      <c r="B55" s="53" t="s">
        <v>863</v>
      </c>
      <c r="C55" s="31">
        <v>6382.4</v>
      </c>
      <c r="D55" s="36">
        <v>6390.833333333333</v>
      </c>
      <c r="E55" s="36">
        <v>6336.9166666666661</v>
      </c>
      <c r="F55" s="36">
        <v>6291.4333333333334</v>
      </c>
      <c r="G55" s="36">
        <v>6237.5166666666664</v>
      </c>
      <c r="H55" s="36">
        <v>6436.3166666666657</v>
      </c>
      <c r="I55" s="36">
        <v>6490.2333333333318</v>
      </c>
      <c r="J55" s="36">
        <v>6535.7166666666653</v>
      </c>
      <c r="K55" s="31">
        <v>6444.75</v>
      </c>
      <c r="L55" s="31">
        <v>6345.35</v>
      </c>
      <c r="M55" s="31">
        <v>2.7199999999999998E-2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2211.5500000000002</v>
      </c>
      <c r="D56" s="36">
        <v>2218.5000000000005</v>
      </c>
      <c r="E56" s="36">
        <v>2192.1000000000008</v>
      </c>
      <c r="F56" s="36">
        <v>2172.6500000000005</v>
      </c>
      <c r="G56" s="36">
        <v>2146.2500000000009</v>
      </c>
      <c r="H56" s="36">
        <v>2237.9500000000007</v>
      </c>
      <c r="I56" s="36">
        <v>2264.3500000000004</v>
      </c>
      <c r="J56" s="36">
        <v>2283.8000000000006</v>
      </c>
      <c r="K56" s="31">
        <v>2244.9</v>
      </c>
      <c r="L56" s="31">
        <v>2199.0500000000002</v>
      </c>
      <c r="M56" s="31">
        <v>3.1466699999999999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6507.1</v>
      </c>
      <c r="D57" s="36">
        <v>6423.4333333333334</v>
      </c>
      <c r="E57" s="36">
        <v>6297.8666666666668</v>
      </c>
      <c r="F57" s="36">
        <v>6088.6333333333332</v>
      </c>
      <c r="G57" s="36">
        <v>5963.0666666666666</v>
      </c>
      <c r="H57" s="36">
        <v>6632.666666666667</v>
      </c>
      <c r="I57" s="36">
        <v>6758.2333333333345</v>
      </c>
      <c r="J57" s="36">
        <v>6967.4666666666672</v>
      </c>
      <c r="K57" s="31">
        <v>6549</v>
      </c>
      <c r="L57" s="31">
        <v>6214.2</v>
      </c>
      <c r="M57" s="31">
        <v>1.48051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1243.2</v>
      </c>
      <c r="D58" s="36">
        <v>1232.3666666666668</v>
      </c>
      <c r="E58" s="36">
        <v>1218.6333333333337</v>
      </c>
      <c r="F58" s="36">
        <v>1194.0666666666668</v>
      </c>
      <c r="G58" s="36">
        <v>1180.3333333333337</v>
      </c>
      <c r="H58" s="36">
        <v>1256.9333333333336</v>
      </c>
      <c r="I58" s="36">
        <v>1270.6666666666667</v>
      </c>
      <c r="J58" s="36">
        <v>1295.2333333333336</v>
      </c>
      <c r="K58" s="31">
        <v>1246.0999999999999</v>
      </c>
      <c r="L58" s="31">
        <v>1207.8</v>
      </c>
      <c r="M58" s="31">
        <v>7.9155100000000003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633.35</v>
      </c>
      <c r="D59" s="36">
        <v>638.7166666666667</v>
      </c>
      <c r="E59" s="36">
        <v>624.63333333333344</v>
      </c>
      <c r="F59" s="36">
        <v>615.91666666666674</v>
      </c>
      <c r="G59" s="36">
        <v>601.83333333333348</v>
      </c>
      <c r="H59" s="36">
        <v>647.43333333333339</v>
      </c>
      <c r="I59" s="36">
        <v>661.51666666666665</v>
      </c>
      <c r="J59" s="36">
        <v>670.23333333333335</v>
      </c>
      <c r="K59" s="31">
        <v>652.79999999999995</v>
      </c>
      <c r="L59" s="31">
        <v>630</v>
      </c>
      <c r="M59" s="31">
        <v>8.5629000000000008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4861.7</v>
      </c>
      <c r="D60" s="36">
        <v>4905.4666666666672</v>
      </c>
      <c r="E60" s="36">
        <v>4788.4333333333343</v>
      </c>
      <c r="F60" s="36">
        <v>4715.166666666667</v>
      </c>
      <c r="G60" s="36">
        <v>4598.1333333333341</v>
      </c>
      <c r="H60" s="36">
        <v>4978.7333333333345</v>
      </c>
      <c r="I60" s="36">
        <v>5095.7666666666673</v>
      </c>
      <c r="J60" s="36">
        <v>5169.0333333333347</v>
      </c>
      <c r="K60" s="31">
        <v>5022.5</v>
      </c>
      <c r="L60" s="31">
        <v>4832.2</v>
      </c>
      <c r="M60" s="31">
        <v>5.7784300000000002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1239.5</v>
      </c>
      <c r="D61" s="36">
        <v>1233.8</v>
      </c>
      <c r="E61" s="36">
        <v>1226.0999999999999</v>
      </c>
      <c r="F61" s="36">
        <v>1212.7</v>
      </c>
      <c r="G61" s="36">
        <v>1205</v>
      </c>
      <c r="H61" s="36">
        <v>1247.1999999999998</v>
      </c>
      <c r="I61" s="36">
        <v>1254.9000000000001</v>
      </c>
      <c r="J61" s="36">
        <v>1268.2999999999997</v>
      </c>
      <c r="K61" s="31">
        <v>1241.5</v>
      </c>
      <c r="L61" s="31">
        <v>1220.4000000000001</v>
      </c>
      <c r="M61" s="31">
        <v>82.068579999999997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4450.3</v>
      </c>
      <c r="D62" s="36">
        <v>4493.3499999999995</v>
      </c>
      <c r="E62" s="36">
        <v>4376.6999999999989</v>
      </c>
      <c r="F62" s="36">
        <v>4303.0999999999995</v>
      </c>
      <c r="G62" s="36">
        <v>4186.4499999999989</v>
      </c>
      <c r="H62" s="36">
        <v>4566.9499999999989</v>
      </c>
      <c r="I62" s="36">
        <v>4683.5999999999985</v>
      </c>
      <c r="J62" s="36">
        <v>4757.1999999999989</v>
      </c>
      <c r="K62" s="31">
        <v>4610</v>
      </c>
      <c r="L62" s="31">
        <v>4419.75</v>
      </c>
      <c r="M62" s="31">
        <v>4.7920299999999996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366.75</v>
      </c>
      <c r="D63" s="36">
        <v>366.2166666666667</v>
      </c>
      <c r="E63" s="36">
        <v>362.43333333333339</v>
      </c>
      <c r="F63" s="36">
        <v>358.11666666666667</v>
      </c>
      <c r="G63" s="36">
        <v>354.33333333333337</v>
      </c>
      <c r="H63" s="36">
        <v>370.53333333333342</v>
      </c>
      <c r="I63" s="36">
        <v>374.31666666666672</v>
      </c>
      <c r="J63" s="36">
        <v>378.63333333333344</v>
      </c>
      <c r="K63" s="31">
        <v>370</v>
      </c>
      <c r="L63" s="31">
        <v>361.9</v>
      </c>
      <c r="M63" s="31">
        <v>23.57198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2639.45</v>
      </c>
      <c r="D64" s="36">
        <v>2650.4833333333331</v>
      </c>
      <c r="E64" s="36">
        <v>2580.9666666666662</v>
      </c>
      <c r="F64" s="36">
        <v>2522.4833333333331</v>
      </c>
      <c r="G64" s="36">
        <v>2452.9666666666662</v>
      </c>
      <c r="H64" s="36">
        <v>2708.9666666666662</v>
      </c>
      <c r="I64" s="36">
        <v>2778.4833333333336</v>
      </c>
      <c r="J64" s="36">
        <v>2836.9666666666662</v>
      </c>
      <c r="K64" s="31">
        <v>2720</v>
      </c>
      <c r="L64" s="31">
        <v>2592</v>
      </c>
      <c r="M64" s="31">
        <v>8.1817200000000003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9632</v>
      </c>
      <c r="D65" s="36">
        <v>9644.3000000000011</v>
      </c>
      <c r="E65" s="36">
        <v>9552.7000000000025</v>
      </c>
      <c r="F65" s="36">
        <v>9473.4000000000015</v>
      </c>
      <c r="G65" s="36">
        <v>9381.8000000000029</v>
      </c>
      <c r="H65" s="36">
        <v>9723.6000000000022</v>
      </c>
      <c r="I65" s="36">
        <v>9815.2000000000007</v>
      </c>
      <c r="J65" s="36">
        <v>9894.5000000000018</v>
      </c>
      <c r="K65" s="31">
        <v>9735.9</v>
      </c>
      <c r="L65" s="31">
        <v>9565</v>
      </c>
      <c r="M65" s="31">
        <v>3.2459699999999998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7207.1</v>
      </c>
      <c r="D66" s="36">
        <v>7194.333333333333</v>
      </c>
      <c r="E66" s="36">
        <v>7123.7666666666664</v>
      </c>
      <c r="F66" s="36">
        <v>7040.4333333333334</v>
      </c>
      <c r="G66" s="36">
        <v>6969.8666666666668</v>
      </c>
      <c r="H66" s="36">
        <v>7277.6666666666661</v>
      </c>
      <c r="I66" s="36">
        <v>7348.2333333333336</v>
      </c>
      <c r="J66" s="36">
        <v>7431.5666666666657</v>
      </c>
      <c r="K66" s="31">
        <v>7264.9</v>
      </c>
      <c r="L66" s="31">
        <v>7111</v>
      </c>
      <c r="M66" s="31">
        <v>9.0015800000000006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1586</v>
      </c>
      <c r="D67" s="36">
        <v>1584.7</v>
      </c>
      <c r="E67" s="36">
        <v>1574.4</v>
      </c>
      <c r="F67" s="36">
        <v>1562.8</v>
      </c>
      <c r="G67" s="36">
        <v>1552.5</v>
      </c>
      <c r="H67" s="36">
        <v>1596.3000000000002</v>
      </c>
      <c r="I67" s="36">
        <v>1606.6</v>
      </c>
      <c r="J67" s="36">
        <v>1618.2000000000003</v>
      </c>
      <c r="K67" s="31">
        <v>1595</v>
      </c>
      <c r="L67" s="31">
        <v>1573.1</v>
      </c>
      <c r="M67" s="31">
        <v>16.494209999999999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8245.7000000000007</v>
      </c>
      <c r="D68" s="36">
        <v>8229.4666666666672</v>
      </c>
      <c r="E68" s="36">
        <v>8181.133333333335</v>
      </c>
      <c r="F68" s="36">
        <v>8116.5666666666675</v>
      </c>
      <c r="G68" s="36">
        <v>8068.2333333333354</v>
      </c>
      <c r="H68" s="36">
        <v>8294.0333333333347</v>
      </c>
      <c r="I68" s="36">
        <v>8342.3666666666668</v>
      </c>
      <c r="J68" s="36">
        <v>8406.9333333333343</v>
      </c>
      <c r="K68" s="31">
        <v>8277.7999999999993</v>
      </c>
      <c r="L68" s="31">
        <v>8164.9</v>
      </c>
      <c r="M68" s="31">
        <v>0.19663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2397.4499999999998</v>
      </c>
      <c r="D69" s="36">
        <v>2350.2833333333333</v>
      </c>
      <c r="E69" s="36">
        <v>2281.5666666666666</v>
      </c>
      <c r="F69" s="36">
        <v>2165.6833333333334</v>
      </c>
      <c r="G69" s="36">
        <v>2096.9666666666667</v>
      </c>
      <c r="H69" s="36">
        <v>2466.1666666666665</v>
      </c>
      <c r="I69" s="36">
        <v>2534.8833333333328</v>
      </c>
      <c r="J69" s="36">
        <v>2650.7666666666664</v>
      </c>
      <c r="K69" s="31">
        <v>2419</v>
      </c>
      <c r="L69" s="31">
        <v>2234.4</v>
      </c>
      <c r="M69" s="31">
        <v>6.1761400000000002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3322.3</v>
      </c>
      <c r="D70" s="36">
        <v>3301.25</v>
      </c>
      <c r="E70" s="36">
        <v>3270.1</v>
      </c>
      <c r="F70" s="36">
        <v>3217.9</v>
      </c>
      <c r="G70" s="36">
        <v>3186.75</v>
      </c>
      <c r="H70" s="36">
        <v>3353.45</v>
      </c>
      <c r="I70" s="36">
        <v>3384.5999999999995</v>
      </c>
      <c r="J70" s="36">
        <v>3436.7999999999997</v>
      </c>
      <c r="K70" s="31">
        <v>3332.4</v>
      </c>
      <c r="L70" s="31">
        <v>3249.05</v>
      </c>
      <c r="M70" s="31">
        <v>1.8957299999999999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441.75</v>
      </c>
      <c r="D71" s="36">
        <v>442.0333333333333</v>
      </c>
      <c r="E71" s="36">
        <v>436.71666666666658</v>
      </c>
      <c r="F71" s="36">
        <v>431.68333333333328</v>
      </c>
      <c r="G71" s="36">
        <v>426.36666666666656</v>
      </c>
      <c r="H71" s="36">
        <v>447.06666666666661</v>
      </c>
      <c r="I71" s="36">
        <v>452.38333333333333</v>
      </c>
      <c r="J71" s="36">
        <v>457.41666666666663</v>
      </c>
      <c r="K71" s="31">
        <v>447.35</v>
      </c>
      <c r="L71" s="31">
        <v>437</v>
      </c>
      <c r="M71" s="31">
        <v>28.05846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208.18</v>
      </c>
      <c r="D72" s="36">
        <v>205.64666666666668</v>
      </c>
      <c r="E72" s="36">
        <v>201.54333333333335</v>
      </c>
      <c r="F72" s="36">
        <v>194.90666666666667</v>
      </c>
      <c r="G72" s="36">
        <v>190.80333333333334</v>
      </c>
      <c r="H72" s="36">
        <v>212.28333333333336</v>
      </c>
      <c r="I72" s="36">
        <v>216.38666666666666</v>
      </c>
      <c r="J72" s="36">
        <v>223.02333333333337</v>
      </c>
      <c r="K72" s="31">
        <v>209.75</v>
      </c>
      <c r="L72" s="31">
        <v>199.01</v>
      </c>
      <c r="M72" s="31">
        <v>397.11959000000002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285.2</v>
      </c>
      <c r="D73" s="36">
        <v>285.51666666666665</v>
      </c>
      <c r="E73" s="36">
        <v>283.33333333333331</v>
      </c>
      <c r="F73" s="36">
        <v>281.46666666666664</v>
      </c>
      <c r="G73" s="36">
        <v>279.2833333333333</v>
      </c>
      <c r="H73" s="36">
        <v>287.38333333333333</v>
      </c>
      <c r="I73" s="36">
        <v>289.56666666666672</v>
      </c>
      <c r="J73" s="36">
        <v>291.43333333333334</v>
      </c>
      <c r="K73" s="31">
        <v>287.7</v>
      </c>
      <c r="L73" s="31">
        <v>283.64999999999998</v>
      </c>
      <c r="M73" s="31">
        <v>136.75594000000001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122.98</v>
      </c>
      <c r="D74" s="36">
        <v>123.16333333333334</v>
      </c>
      <c r="E74" s="36">
        <v>122.37666666666668</v>
      </c>
      <c r="F74" s="36">
        <v>121.77333333333334</v>
      </c>
      <c r="G74" s="36">
        <v>120.98666666666668</v>
      </c>
      <c r="H74" s="36">
        <v>123.76666666666668</v>
      </c>
      <c r="I74" s="36">
        <v>124.55333333333334</v>
      </c>
      <c r="J74" s="36">
        <v>125.15666666666668</v>
      </c>
      <c r="K74" s="31">
        <v>123.95</v>
      </c>
      <c r="L74" s="31">
        <v>122.56</v>
      </c>
      <c r="M74" s="31">
        <v>87.060100000000006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66.28</v>
      </c>
      <c r="D75" s="36">
        <v>66.456666666666663</v>
      </c>
      <c r="E75" s="36">
        <v>65.513333333333321</v>
      </c>
      <c r="F75" s="36">
        <v>64.746666666666655</v>
      </c>
      <c r="G75" s="36">
        <v>63.803333333333313</v>
      </c>
      <c r="H75" s="36">
        <v>67.223333333333329</v>
      </c>
      <c r="I75" s="36">
        <v>68.166666666666686</v>
      </c>
      <c r="J75" s="36">
        <v>68.933333333333337</v>
      </c>
      <c r="K75" s="31">
        <v>67.400000000000006</v>
      </c>
      <c r="L75" s="31">
        <v>65.69</v>
      </c>
      <c r="M75" s="31">
        <v>246.38105999999999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1467.25</v>
      </c>
      <c r="D76" s="36">
        <v>1462.7666666666667</v>
      </c>
      <c r="E76" s="36">
        <v>1449.5333333333333</v>
      </c>
      <c r="F76" s="36">
        <v>1431.8166666666666</v>
      </c>
      <c r="G76" s="36">
        <v>1418.5833333333333</v>
      </c>
      <c r="H76" s="36">
        <v>1480.4833333333333</v>
      </c>
      <c r="I76" s="36">
        <v>1493.7166666666665</v>
      </c>
      <c r="J76" s="36">
        <v>1511.4333333333334</v>
      </c>
      <c r="K76" s="31">
        <v>1476</v>
      </c>
      <c r="L76" s="31">
        <v>1445.05</v>
      </c>
      <c r="M76" s="31">
        <v>6.0937599999999996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6210.8</v>
      </c>
      <c r="D77" s="36">
        <v>6181.9333333333334</v>
      </c>
      <c r="E77" s="36">
        <v>6128.8666666666668</v>
      </c>
      <c r="F77" s="36">
        <v>6046.9333333333334</v>
      </c>
      <c r="G77" s="36">
        <v>5993.8666666666668</v>
      </c>
      <c r="H77" s="36">
        <v>6263.8666666666668</v>
      </c>
      <c r="I77" s="36">
        <v>6316.9333333333343</v>
      </c>
      <c r="J77" s="36">
        <v>6398.8666666666668</v>
      </c>
      <c r="K77" s="31">
        <v>6235</v>
      </c>
      <c r="L77" s="31">
        <v>6100</v>
      </c>
      <c r="M77" s="31">
        <v>0.18701000000000001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510.15</v>
      </c>
      <c r="D78" s="36">
        <v>507.51666666666665</v>
      </c>
      <c r="E78" s="36">
        <v>500.13333333333333</v>
      </c>
      <c r="F78" s="36">
        <v>490.11666666666667</v>
      </c>
      <c r="G78" s="36">
        <v>482.73333333333335</v>
      </c>
      <c r="H78" s="36">
        <v>517.5333333333333</v>
      </c>
      <c r="I78" s="36">
        <v>524.91666666666663</v>
      </c>
      <c r="J78" s="36">
        <v>534.93333333333328</v>
      </c>
      <c r="K78" s="31">
        <v>514.9</v>
      </c>
      <c r="L78" s="31">
        <v>497.5</v>
      </c>
      <c r="M78" s="31">
        <v>31.075700000000001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1569.55</v>
      </c>
      <c r="D79" s="36">
        <v>1564.6833333333334</v>
      </c>
      <c r="E79" s="36">
        <v>1531.8666666666668</v>
      </c>
      <c r="F79" s="36">
        <v>1494.1833333333334</v>
      </c>
      <c r="G79" s="36">
        <v>1461.3666666666668</v>
      </c>
      <c r="H79" s="36">
        <v>1602.3666666666668</v>
      </c>
      <c r="I79" s="36">
        <v>1635.1833333333334</v>
      </c>
      <c r="J79" s="36">
        <v>1672.8666666666668</v>
      </c>
      <c r="K79" s="31">
        <v>1597.5</v>
      </c>
      <c r="L79" s="31">
        <v>1527</v>
      </c>
      <c r="M79" s="31">
        <v>23.573250000000002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311.89999999999998</v>
      </c>
      <c r="D80" s="36">
        <v>309.16666666666669</v>
      </c>
      <c r="E80" s="36">
        <v>304.98333333333335</v>
      </c>
      <c r="F80" s="36">
        <v>298.06666666666666</v>
      </c>
      <c r="G80" s="36">
        <v>293.88333333333333</v>
      </c>
      <c r="H80" s="36">
        <v>316.08333333333337</v>
      </c>
      <c r="I80" s="36">
        <v>320.26666666666665</v>
      </c>
      <c r="J80" s="36">
        <v>327.18333333333339</v>
      </c>
      <c r="K80" s="31">
        <v>313.35000000000002</v>
      </c>
      <c r="L80" s="31">
        <v>302.25</v>
      </c>
      <c r="M80" s="31">
        <v>395.05506000000003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1791.4</v>
      </c>
      <c r="D81" s="36">
        <v>1763.0333333333335</v>
      </c>
      <c r="E81" s="36">
        <v>1725.366666666667</v>
      </c>
      <c r="F81" s="36">
        <v>1659.3333333333335</v>
      </c>
      <c r="G81" s="36">
        <v>1621.666666666667</v>
      </c>
      <c r="H81" s="36">
        <v>1829.0666666666671</v>
      </c>
      <c r="I81" s="36">
        <v>1866.7333333333336</v>
      </c>
      <c r="J81" s="36">
        <v>1932.7666666666671</v>
      </c>
      <c r="K81" s="31">
        <v>1800.7</v>
      </c>
      <c r="L81" s="31">
        <v>1697</v>
      </c>
      <c r="M81" s="31">
        <v>36.777079999999998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293.39999999999998</v>
      </c>
      <c r="D82" s="36">
        <v>294.43333333333334</v>
      </c>
      <c r="E82" s="36">
        <v>290.4666666666667</v>
      </c>
      <c r="F82" s="36">
        <v>287.53333333333336</v>
      </c>
      <c r="G82" s="36">
        <v>283.56666666666672</v>
      </c>
      <c r="H82" s="36">
        <v>297.36666666666667</v>
      </c>
      <c r="I82" s="36">
        <v>301.33333333333326</v>
      </c>
      <c r="J82" s="36">
        <v>304.26666666666665</v>
      </c>
      <c r="K82" s="31">
        <v>298.39999999999998</v>
      </c>
      <c r="L82" s="31">
        <v>291.5</v>
      </c>
      <c r="M82" s="31">
        <v>261.87851999999998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626.25</v>
      </c>
      <c r="D83" s="36">
        <v>622.61666666666667</v>
      </c>
      <c r="E83" s="36">
        <v>616.43333333333339</v>
      </c>
      <c r="F83" s="36">
        <v>606.61666666666667</v>
      </c>
      <c r="G83" s="36">
        <v>600.43333333333339</v>
      </c>
      <c r="H83" s="36">
        <v>632.43333333333339</v>
      </c>
      <c r="I83" s="36">
        <v>638.61666666666656</v>
      </c>
      <c r="J83" s="36">
        <v>648.43333333333339</v>
      </c>
      <c r="K83" s="31">
        <v>628.79999999999995</v>
      </c>
      <c r="L83" s="31">
        <v>612.79999999999995</v>
      </c>
      <c r="M83" s="31">
        <v>90.383229999999998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1381.15</v>
      </c>
      <c r="D84" s="36">
        <v>1388.1166666666668</v>
      </c>
      <c r="E84" s="36">
        <v>1369.2833333333335</v>
      </c>
      <c r="F84" s="36">
        <v>1357.4166666666667</v>
      </c>
      <c r="G84" s="36">
        <v>1338.5833333333335</v>
      </c>
      <c r="H84" s="36">
        <v>1399.9833333333336</v>
      </c>
      <c r="I84" s="36">
        <v>1418.8166666666666</v>
      </c>
      <c r="J84" s="36">
        <v>1430.6833333333336</v>
      </c>
      <c r="K84" s="31">
        <v>1406.95</v>
      </c>
      <c r="L84" s="31">
        <v>1376.25</v>
      </c>
      <c r="M84" s="31">
        <v>87.428550000000001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720.6</v>
      </c>
      <c r="D85" s="36">
        <v>725.18333333333339</v>
      </c>
      <c r="E85" s="36">
        <v>712.36666666666679</v>
      </c>
      <c r="F85" s="36">
        <v>704.13333333333344</v>
      </c>
      <c r="G85" s="36">
        <v>691.31666666666683</v>
      </c>
      <c r="H85" s="36">
        <v>733.41666666666674</v>
      </c>
      <c r="I85" s="36">
        <v>746.23333333333335</v>
      </c>
      <c r="J85" s="36">
        <v>754.4666666666667</v>
      </c>
      <c r="K85" s="31">
        <v>738</v>
      </c>
      <c r="L85" s="31">
        <v>716.95</v>
      </c>
      <c r="M85" s="31">
        <v>3.33494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342.8</v>
      </c>
      <c r="D86" s="36">
        <v>339.7</v>
      </c>
      <c r="E86" s="36">
        <v>335.09999999999997</v>
      </c>
      <c r="F86" s="36">
        <v>327.39999999999998</v>
      </c>
      <c r="G86" s="36">
        <v>322.79999999999995</v>
      </c>
      <c r="H86" s="36">
        <v>347.4</v>
      </c>
      <c r="I86" s="36">
        <v>352</v>
      </c>
      <c r="J86" s="36">
        <v>359.7</v>
      </c>
      <c r="K86" s="31">
        <v>344.3</v>
      </c>
      <c r="L86" s="31">
        <v>332</v>
      </c>
      <c r="M86" s="31">
        <v>81.664559999999994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1572</v>
      </c>
      <c r="D87" s="36">
        <v>1564.3333333333333</v>
      </c>
      <c r="E87" s="36">
        <v>1552.7166666666665</v>
      </c>
      <c r="F87" s="36">
        <v>1533.4333333333332</v>
      </c>
      <c r="G87" s="36">
        <v>1521.8166666666664</v>
      </c>
      <c r="H87" s="36">
        <v>1583.6166666666666</v>
      </c>
      <c r="I87" s="36">
        <v>1595.2333333333333</v>
      </c>
      <c r="J87" s="36">
        <v>1614.5166666666667</v>
      </c>
      <c r="K87" s="31">
        <v>1575.95</v>
      </c>
      <c r="L87" s="31">
        <v>1545.05</v>
      </c>
      <c r="M87" s="31">
        <v>0.97097999999999995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687.95</v>
      </c>
      <c r="D88" s="36">
        <v>690.33333333333337</v>
      </c>
      <c r="E88" s="36">
        <v>681.66666666666674</v>
      </c>
      <c r="F88" s="36">
        <v>675.38333333333333</v>
      </c>
      <c r="G88" s="36">
        <v>666.7166666666667</v>
      </c>
      <c r="H88" s="36">
        <v>696.61666666666679</v>
      </c>
      <c r="I88" s="36">
        <v>705.28333333333353</v>
      </c>
      <c r="J88" s="36">
        <v>711.56666666666683</v>
      </c>
      <c r="K88" s="31">
        <v>699</v>
      </c>
      <c r="L88" s="31">
        <v>684.05</v>
      </c>
      <c r="M88" s="31">
        <v>33.075899999999997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7722.95</v>
      </c>
      <c r="D89" s="36">
        <v>7791.666666666667</v>
      </c>
      <c r="E89" s="36">
        <v>7608.2833333333338</v>
      </c>
      <c r="F89" s="36">
        <v>7493.6166666666668</v>
      </c>
      <c r="G89" s="36">
        <v>7310.2333333333336</v>
      </c>
      <c r="H89" s="36">
        <v>7906.3333333333339</v>
      </c>
      <c r="I89" s="36">
        <v>8089.7166666666672</v>
      </c>
      <c r="J89" s="36">
        <v>8204.383333333335</v>
      </c>
      <c r="K89" s="31">
        <v>7975.05</v>
      </c>
      <c r="L89" s="31">
        <v>7677</v>
      </c>
      <c r="M89" s="31">
        <v>0.12665000000000001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1668.4</v>
      </c>
      <c r="D90" s="36">
        <v>1677.6333333333332</v>
      </c>
      <c r="E90" s="36">
        <v>1645.7666666666664</v>
      </c>
      <c r="F90" s="36">
        <v>1623.1333333333332</v>
      </c>
      <c r="G90" s="36">
        <v>1591.2666666666664</v>
      </c>
      <c r="H90" s="36">
        <v>1700.2666666666664</v>
      </c>
      <c r="I90" s="36">
        <v>1732.1333333333332</v>
      </c>
      <c r="J90" s="36">
        <v>1754.7666666666664</v>
      </c>
      <c r="K90" s="31">
        <v>1709.5</v>
      </c>
      <c r="L90" s="31">
        <v>1655</v>
      </c>
      <c r="M90" s="31">
        <v>2.3336999999999999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1622</v>
      </c>
      <c r="D91" s="36">
        <v>1631.3333333333333</v>
      </c>
      <c r="E91" s="36">
        <v>1593.6666666666665</v>
      </c>
      <c r="F91" s="36">
        <v>1565.3333333333333</v>
      </c>
      <c r="G91" s="36">
        <v>1527.6666666666665</v>
      </c>
      <c r="H91" s="36">
        <v>1659.6666666666665</v>
      </c>
      <c r="I91" s="36">
        <v>1697.333333333333</v>
      </c>
      <c r="J91" s="36">
        <v>1725.6666666666665</v>
      </c>
      <c r="K91" s="31">
        <v>1669</v>
      </c>
      <c r="L91" s="31">
        <v>1603</v>
      </c>
      <c r="M91" s="31">
        <v>0.48176999999999998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493.65</v>
      </c>
      <c r="D92" s="36">
        <v>493.01666666666665</v>
      </c>
      <c r="E92" s="36">
        <v>486.63333333333333</v>
      </c>
      <c r="F92" s="36">
        <v>479.61666666666667</v>
      </c>
      <c r="G92" s="36">
        <v>473.23333333333335</v>
      </c>
      <c r="H92" s="36">
        <v>500.0333333333333</v>
      </c>
      <c r="I92" s="36">
        <v>506.41666666666663</v>
      </c>
      <c r="J92" s="36">
        <v>513.43333333333328</v>
      </c>
      <c r="K92" s="31">
        <v>499.4</v>
      </c>
      <c r="L92" s="31">
        <v>486</v>
      </c>
      <c r="M92" s="31">
        <v>2.5488599999999999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32254.7</v>
      </c>
      <c r="D93" s="36">
        <v>32585.833333333332</v>
      </c>
      <c r="E93" s="36">
        <v>31870.416666666664</v>
      </c>
      <c r="F93" s="36">
        <v>31486.133333333331</v>
      </c>
      <c r="G93" s="36">
        <v>30770.716666666664</v>
      </c>
      <c r="H93" s="36">
        <v>32970.116666666669</v>
      </c>
      <c r="I93" s="36">
        <v>33685.533333333326</v>
      </c>
      <c r="J93" s="36">
        <v>34069.816666666666</v>
      </c>
      <c r="K93" s="31">
        <v>33301.25</v>
      </c>
      <c r="L93" s="31">
        <v>32201.55</v>
      </c>
      <c r="M93" s="31">
        <v>0.45407999999999998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1340.55</v>
      </c>
      <c r="D94" s="36">
        <v>1348.4333333333334</v>
      </c>
      <c r="E94" s="36">
        <v>1317.1666666666667</v>
      </c>
      <c r="F94" s="36">
        <v>1293.7833333333333</v>
      </c>
      <c r="G94" s="36">
        <v>1262.5166666666667</v>
      </c>
      <c r="H94" s="36">
        <v>1371.8166666666668</v>
      </c>
      <c r="I94" s="36">
        <v>1403.0833333333333</v>
      </c>
      <c r="J94" s="36">
        <v>1426.4666666666669</v>
      </c>
      <c r="K94" s="31">
        <v>1379.7</v>
      </c>
      <c r="L94" s="31">
        <v>1325.05</v>
      </c>
      <c r="M94" s="31">
        <v>5.5081300000000004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5378.45</v>
      </c>
      <c r="D95" s="36">
        <v>5365.8166666666666</v>
      </c>
      <c r="E95" s="36">
        <v>5331.6333333333332</v>
      </c>
      <c r="F95" s="36">
        <v>5284.8166666666666</v>
      </c>
      <c r="G95" s="36">
        <v>5250.6333333333332</v>
      </c>
      <c r="H95" s="36">
        <v>5412.6333333333332</v>
      </c>
      <c r="I95" s="36">
        <v>5446.8166666666657</v>
      </c>
      <c r="J95" s="36">
        <v>5493.6333333333332</v>
      </c>
      <c r="K95" s="31">
        <v>5400</v>
      </c>
      <c r="L95" s="31">
        <v>5319</v>
      </c>
      <c r="M95" s="31">
        <v>2.9641799999999998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2409.65</v>
      </c>
      <c r="D96" s="36">
        <v>2318.1</v>
      </c>
      <c r="E96" s="36">
        <v>2226.5499999999997</v>
      </c>
      <c r="F96" s="36">
        <v>2043.4499999999998</v>
      </c>
      <c r="G96" s="36">
        <v>1951.8999999999996</v>
      </c>
      <c r="H96" s="36">
        <v>2501.1999999999998</v>
      </c>
      <c r="I96" s="36">
        <v>2592.75</v>
      </c>
      <c r="J96" s="36">
        <v>2775.85</v>
      </c>
      <c r="K96" s="31">
        <v>2409.65</v>
      </c>
      <c r="L96" s="31">
        <v>2135</v>
      </c>
      <c r="M96" s="31">
        <v>38.631500000000003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609.04999999999995</v>
      </c>
      <c r="D97" s="36">
        <v>608.38333333333333</v>
      </c>
      <c r="E97" s="36">
        <v>603.86666666666667</v>
      </c>
      <c r="F97" s="36">
        <v>598.68333333333339</v>
      </c>
      <c r="G97" s="36">
        <v>594.16666666666674</v>
      </c>
      <c r="H97" s="36">
        <v>613.56666666666661</v>
      </c>
      <c r="I97" s="36">
        <v>618.08333333333326</v>
      </c>
      <c r="J97" s="36">
        <v>623.26666666666654</v>
      </c>
      <c r="K97" s="31">
        <v>612.9</v>
      </c>
      <c r="L97" s="31">
        <v>603.20000000000005</v>
      </c>
      <c r="M97" s="31">
        <v>1.4323600000000001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150.08000000000001</v>
      </c>
      <c r="D98" s="36">
        <v>149.76</v>
      </c>
      <c r="E98" s="36">
        <v>148.21999999999997</v>
      </c>
      <c r="F98" s="36">
        <v>146.35999999999999</v>
      </c>
      <c r="G98" s="36">
        <v>144.81999999999996</v>
      </c>
      <c r="H98" s="36">
        <v>151.61999999999998</v>
      </c>
      <c r="I98" s="36">
        <v>153.16</v>
      </c>
      <c r="J98" s="36">
        <v>155.01999999999998</v>
      </c>
      <c r="K98" s="31">
        <v>151.30000000000001</v>
      </c>
      <c r="L98" s="31">
        <v>147.9</v>
      </c>
      <c r="M98" s="31">
        <v>27.165559999999999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679.95</v>
      </c>
      <c r="D99" s="36">
        <v>678</v>
      </c>
      <c r="E99" s="36">
        <v>670</v>
      </c>
      <c r="F99" s="36">
        <v>660.05</v>
      </c>
      <c r="G99" s="36">
        <v>652.04999999999995</v>
      </c>
      <c r="H99" s="36">
        <v>687.95</v>
      </c>
      <c r="I99" s="36">
        <v>695.95</v>
      </c>
      <c r="J99" s="36">
        <v>705.90000000000009</v>
      </c>
      <c r="K99" s="31">
        <v>686</v>
      </c>
      <c r="L99" s="31">
        <v>668.05</v>
      </c>
      <c r="M99" s="31">
        <v>18.2044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568.45000000000005</v>
      </c>
      <c r="D100" s="36">
        <v>571.5</v>
      </c>
      <c r="E100" s="36">
        <v>562.5</v>
      </c>
      <c r="F100" s="36">
        <v>556.54999999999995</v>
      </c>
      <c r="G100" s="36">
        <v>547.54999999999995</v>
      </c>
      <c r="H100" s="36">
        <v>577.45000000000005</v>
      </c>
      <c r="I100" s="36">
        <v>586.45000000000005</v>
      </c>
      <c r="J100" s="36">
        <v>592.40000000000009</v>
      </c>
      <c r="K100" s="31">
        <v>580.5</v>
      </c>
      <c r="L100" s="31">
        <v>565.54999999999995</v>
      </c>
      <c r="M100" s="31">
        <v>2.18493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4156.8</v>
      </c>
      <c r="D101" s="36">
        <v>4144</v>
      </c>
      <c r="E101" s="36">
        <v>4123</v>
      </c>
      <c r="F101" s="36">
        <v>4089.2</v>
      </c>
      <c r="G101" s="36">
        <v>4068.2</v>
      </c>
      <c r="H101" s="36">
        <v>4177.8</v>
      </c>
      <c r="I101" s="36">
        <v>4198.8</v>
      </c>
      <c r="J101" s="36">
        <v>4232.6000000000004</v>
      </c>
      <c r="K101" s="31">
        <v>4165</v>
      </c>
      <c r="L101" s="31">
        <v>4110.2</v>
      </c>
      <c r="M101" s="31">
        <v>0.24045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352.9</v>
      </c>
      <c r="D102" s="36">
        <v>353.89999999999992</v>
      </c>
      <c r="E102" s="36">
        <v>349.39999999999986</v>
      </c>
      <c r="F102" s="36">
        <v>345.89999999999992</v>
      </c>
      <c r="G102" s="36">
        <v>341.39999999999986</v>
      </c>
      <c r="H102" s="36">
        <v>357.39999999999986</v>
      </c>
      <c r="I102" s="36">
        <v>361.9</v>
      </c>
      <c r="J102" s="36">
        <v>365.39999999999986</v>
      </c>
      <c r="K102" s="31">
        <v>358.4</v>
      </c>
      <c r="L102" s="31">
        <v>350.4</v>
      </c>
      <c r="M102" s="31">
        <v>2.7522899999999999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285.60000000000002</v>
      </c>
      <c r="D103" s="36">
        <v>285.11666666666662</v>
      </c>
      <c r="E103" s="36">
        <v>279.78333333333325</v>
      </c>
      <c r="F103" s="36">
        <v>273.96666666666664</v>
      </c>
      <c r="G103" s="36">
        <v>268.63333333333327</v>
      </c>
      <c r="H103" s="36">
        <v>290.93333333333322</v>
      </c>
      <c r="I103" s="36">
        <v>296.26666666666659</v>
      </c>
      <c r="J103" s="36">
        <v>302.0833333333332</v>
      </c>
      <c r="K103" s="31">
        <v>290.45</v>
      </c>
      <c r="L103" s="31">
        <v>279.3</v>
      </c>
      <c r="M103" s="31">
        <v>11.332509999999999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862.5</v>
      </c>
      <c r="D104" s="36">
        <v>866.75</v>
      </c>
      <c r="E104" s="36">
        <v>854.5</v>
      </c>
      <c r="F104" s="36">
        <v>846.5</v>
      </c>
      <c r="G104" s="36">
        <v>834.25</v>
      </c>
      <c r="H104" s="36">
        <v>874.75</v>
      </c>
      <c r="I104" s="36">
        <v>887</v>
      </c>
      <c r="J104" s="36">
        <v>895</v>
      </c>
      <c r="K104" s="31">
        <v>879</v>
      </c>
      <c r="L104" s="31">
        <v>858.75</v>
      </c>
      <c r="M104" s="31">
        <v>5.4259599999999999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121.2</v>
      </c>
      <c r="D105" s="36">
        <v>121.44333333333334</v>
      </c>
      <c r="E105" s="36">
        <v>120.68666666666668</v>
      </c>
      <c r="F105" s="36">
        <v>120.17333333333335</v>
      </c>
      <c r="G105" s="36">
        <v>119.41666666666669</v>
      </c>
      <c r="H105" s="36">
        <v>121.95666666666668</v>
      </c>
      <c r="I105" s="36">
        <v>122.71333333333334</v>
      </c>
      <c r="J105" s="36">
        <v>123.22666666666667</v>
      </c>
      <c r="K105" s="31">
        <v>122.2</v>
      </c>
      <c r="L105" s="31">
        <v>120.93</v>
      </c>
      <c r="M105" s="31">
        <v>190.50406000000001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1420.65</v>
      </c>
      <c r="D106" s="36">
        <v>1413.3500000000001</v>
      </c>
      <c r="E106" s="36">
        <v>1403.1000000000004</v>
      </c>
      <c r="F106" s="36">
        <v>1385.5500000000002</v>
      </c>
      <c r="G106" s="36">
        <v>1375.3000000000004</v>
      </c>
      <c r="H106" s="36">
        <v>1430.9000000000003</v>
      </c>
      <c r="I106" s="36">
        <v>1441.1499999999999</v>
      </c>
      <c r="J106" s="36">
        <v>1458.7000000000003</v>
      </c>
      <c r="K106" s="31">
        <v>1423.6</v>
      </c>
      <c r="L106" s="31">
        <v>1395.8</v>
      </c>
      <c r="M106" s="31">
        <v>0.76627999999999996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222.76</v>
      </c>
      <c r="D107" s="36">
        <v>222.78666666666666</v>
      </c>
      <c r="E107" s="36">
        <v>219.12333333333333</v>
      </c>
      <c r="F107" s="36">
        <v>215.48666666666668</v>
      </c>
      <c r="G107" s="36">
        <v>211.82333333333335</v>
      </c>
      <c r="H107" s="36">
        <v>226.42333333333332</v>
      </c>
      <c r="I107" s="36">
        <v>230.08666666666667</v>
      </c>
      <c r="J107" s="36">
        <v>233.7233333333333</v>
      </c>
      <c r="K107" s="31">
        <v>226.45</v>
      </c>
      <c r="L107" s="31">
        <v>219.15</v>
      </c>
      <c r="M107" s="31">
        <v>2.2850999999999999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1749.05</v>
      </c>
      <c r="D108" s="36">
        <v>1777.4166666666667</v>
      </c>
      <c r="E108" s="36">
        <v>1713.6833333333334</v>
      </c>
      <c r="F108" s="36">
        <v>1678.3166666666666</v>
      </c>
      <c r="G108" s="36">
        <v>1614.5833333333333</v>
      </c>
      <c r="H108" s="36">
        <v>1812.7833333333335</v>
      </c>
      <c r="I108" s="36">
        <v>1876.5166666666667</v>
      </c>
      <c r="J108" s="36">
        <v>1911.8833333333337</v>
      </c>
      <c r="K108" s="31">
        <v>1841.15</v>
      </c>
      <c r="L108" s="31">
        <v>1742.05</v>
      </c>
      <c r="M108" s="31">
        <v>2.2299899999999999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210.7</v>
      </c>
      <c r="D109" s="36">
        <v>209.23666666666668</v>
      </c>
      <c r="E109" s="36">
        <v>206.47333333333336</v>
      </c>
      <c r="F109" s="36">
        <v>202.24666666666667</v>
      </c>
      <c r="G109" s="36">
        <v>199.48333333333335</v>
      </c>
      <c r="H109" s="36">
        <v>213.46333333333337</v>
      </c>
      <c r="I109" s="36">
        <v>216.22666666666669</v>
      </c>
      <c r="J109" s="36">
        <v>220.45333333333338</v>
      </c>
      <c r="K109" s="31">
        <v>212</v>
      </c>
      <c r="L109" s="31">
        <v>205.01</v>
      </c>
      <c r="M109" s="31">
        <v>88.418300000000002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2484</v>
      </c>
      <c r="D110" s="36">
        <v>2489.3333333333335</v>
      </c>
      <c r="E110" s="36">
        <v>2470.666666666667</v>
      </c>
      <c r="F110" s="36">
        <v>2457.3333333333335</v>
      </c>
      <c r="G110" s="36">
        <v>2438.666666666667</v>
      </c>
      <c r="H110" s="36">
        <v>2502.666666666667</v>
      </c>
      <c r="I110" s="36">
        <v>2521.3333333333339</v>
      </c>
      <c r="J110" s="36">
        <v>2534.666666666667</v>
      </c>
      <c r="K110" s="31">
        <v>2508</v>
      </c>
      <c r="L110" s="31">
        <v>2476</v>
      </c>
      <c r="M110" s="31">
        <v>0.72214</v>
      </c>
      <c r="N110" s="1"/>
      <c r="O110" s="1"/>
    </row>
    <row r="111" spans="1:15" ht="12.75" customHeight="1">
      <c r="A111" s="33">
        <v>101</v>
      </c>
      <c r="B111" s="53" t="s">
        <v>864</v>
      </c>
      <c r="C111" s="31">
        <v>889.3</v>
      </c>
      <c r="D111" s="36">
        <v>889.98333333333323</v>
      </c>
      <c r="E111" s="36">
        <v>874.96666666666647</v>
      </c>
      <c r="F111" s="36">
        <v>860.63333333333321</v>
      </c>
      <c r="G111" s="36">
        <v>845.61666666666645</v>
      </c>
      <c r="H111" s="36">
        <v>904.31666666666649</v>
      </c>
      <c r="I111" s="36">
        <v>919.33333333333314</v>
      </c>
      <c r="J111" s="36">
        <v>933.66666666666652</v>
      </c>
      <c r="K111" s="31">
        <v>905</v>
      </c>
      <c r="L111" s="31">
        <v>875.65</v>
      </c>
      <c r="M111" s="31">
        <v>1.6747000000000001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65.33</v>
      </c>
      <c r="D112" s="36">
        <v>66.026666666666657</v>
      </c>
      <c r="E112" s="36">
        <v>64.303333333333313</v>
      </c>
      <c r="F112" s="36">
        <v>63.276666666666657</v>
      </c>
      <c r="G112" s="36">
        <v>61.553333333333313</v>
      </c>
      <c r="H112" s="36">
        <v>67.053333333333313</v>
      </c>
      <c r="I112" s="36">
        <v>68.776666666666642</v>
      </c>
      <c r="J112" s="36">
        <v>69.803333333333313</v>
      </c>
      <c r="K112" s="31">
        <v>67.75</v>
      </c>
      <c r="L112" s="31">
        <v>65</v>
      </c>
      <c r="M112" s="31">
        <v>255.57624000000001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2039.45</v>
      </c>
      <c r="D113" s="36">
        <v>2042.5</v>
      </c>
      <c r="E113" s="36">
        <v>2030</v>
      </c>
      <c r="F113" s="36">
        <v>2020.55</v>
      </c>
      <c r="G113" s="36">
        <v>2008.05</v>
      </c>
      <c r="H113" s="36">
        <v>2051.9499999999998</v>
      </c>
      <c r="I113" s="36">
        <v>2064.4499999999998</v>
      </c>
      <c r="J113" s="36">
        <v>2073.9</v>
      </c>
      <c r="K113" s="31">
        <v>2055</v>
      </c>
      <c r="L113" s="31">
        <v>2033.05</v>
      </c>
      <c r="M113" s="31">
        <v>3.5315599999999998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721.5</v>
      </c>
      <c r="D114" s="36">
        <v>723.66666666666663</v>
      </c>
      <c r="E114" s="36">
        <v>714.83333333333326</v>
      </c>
      <c r="F114" s="36">
        <v>708.16666666666663</v>
      </c>
      <c r="G114" s="36">
        <v>699.33333333333326</v>
      </c>
      <c r="H114" s="36">
        <v>730.33333333333326</v>
      </c>
      <c r="I114" s="36">
        <v>739.16666666666652</v>
      </c>
      <c r="J114" s="36">
        <v>745.83333333333326</v>
      </c>
      <c r="K114" s="31">
        <v>732.5</v>
      </c>
      <c r="L114" s="31">
        <v>717</v>
      </c>
      <c r="M114" s="31">
        <v>0.98212999999999995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2273.9</v>
      </c>
      <c r="D115" s="36">
        <v>2280.2833333333333</v>
      </c>
      <c r="E115" s="36">
        <v>2248.6666666666665</v>
      </c>
      <c r="F115" s="36">
        <v>2223.4333333333334</v>
      </c>
      <c r="G115" s="36">
        <v>2191.8166666666666</v>
      </c>
      <c r="H115" s="36">
        <v>2305.5166666666664</v>
      </c>
      <c r="I115" s="36">
        <v>2337.1333333333332</v>
      </c>
      <c r="J115" s="36">
        <v>2362.3666666666663</v>
      </c>
      <c r="K115" s="31">
        <v>2311.9</v>
      </c>
      <c r="L115" s="31">
        <v>2255.0500000000002</v>
      </c>
      <c r="M115" s="31">
        <v>1.7452700000000001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8295.4500000000007</v>
      </c>
      <c r="D116" s="36">
        <v>8223.65</v>
      </c>
      <c r="E116" s="36">
        <v>8102.2999999999993</v>
      </c>
      <c r="F116" s="36">
        <v>7909.15</v>
      </c>
      <c r="G116" s="36">
        <v>7787.7999999999993</v>
      </c>
      <c r="H116" s="36">
        <v>8416.7999999999993</v>
      </c>
      <c r="I116" s="36">
        <v>8538.1500000000015</v>
      </c>
      <c r="J116" s="36">
        <v>8731.2999999999993</v>
      </c>
      <c r="K116" s="31">
        <v>8345</v>
      </c>
      <c r="L116" s="31">
        <v>8030.5</v>
      </c>
      <c r="M116" s="31">
        <v>0.35998000000000002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823.25</v>
      </c>
      <c r="D117" s="36">
        <v>818.0333333333333</v>
      </c>
      <c r="E117" s="36">
        <v>805.71666666666658</v>
      </c>
      <c r="F117" s="36">
        <v>788.18333333333328</v>
      </c>
      <c r="G117" s="36">
        <v>775.86666666666656</v>
      </c>
      <c r="H117" s="36">
        <v>835.56666666666661</v>
      </c>
      <c r="I117" s="36">
        <v>847.88333333333321</v>
      </c>
      <c r="J117" s="36">
        <v>865.41666666666663</v>
      </c>
      <c r="K117" s="31">
        <v>830.35</v>
      </c>
      <c r="L117" s="31">
        <v>800.5</v>
      </c>
      <c r="M117" s="31">
        <v>0.87302999999999997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557.85</v>
      </c>
      <c r="D118" s="36">
        <v>528.08333333333337</v>
      </c>
      <c r="E118" s="36">
        <v>495.01666666666677</v>
      </c>
      <c r="F118" s="36">
        <v>432.18333333333339</v>
      </c>
      <c r="G118" s="36">
        <v>399.11666666666679</v>
      </c>
      <c r="H118" s="36">
        <v>590.91666666666674</v>
      </c>
      <c r="I118" s="36">
        <v>623.98333333333335</v>
      </c>
      <c r="J118" s="36">
        <v>686.81666666666672</v>
      </c>
      <c r="K118" s="31">
        <v>561.15</v>
      </c>
      <c r="L118" s="31">
        <v>465.25</v>
      </c>
      <c r="M118" s="31">
        <v>607.64962000000003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581.75</v>
      </c>
      <c r="D119" s="36">
        <v>582.25</v>
      </c>
      <c r="E119" s="36">
        <v>554.5</v>
      </c>
      <c r="F119" s="36">
        <v>527.25</v>
      </c>
      <c r="G119" s="36">
        <v>499.5</v>
      </c>
      <c r="H119" s="36">
        <v>609.5</v>
      </c>
      <c r="I119" s="36">
        <v>637.25</v>
      </c>
      <c r="J119" s="36">
        <v>664.5</v>
      </c>
      <c r="K119" s="31">
        <v>610</v>
      </c>
      <c r="L119" s="31">
        <v>555</v>
      </c>
      <c r="M119" s="31">
        <v>6.7802100000000003</v>
      </c>
      <c r="N119" s="1"/>
      <c r="O119" s="1"/>
    </row>
    <row r="120" spans="1:15" ht="12.75" customHeight="1">
      <c r="A120" s="33">
        <v>110</v>
      </c>
      <c r="B120" s="53" t="s">
        <v>865</v>
      </c>
      <c r="C120" s="31">
        <v>969.7</v>
      </c>
      <c r="D120" s="36">
        <v>971.73333333333323</v>
      </c>
      <c r="E120" s="36">
        <v>964.51666666666642</v>
      </c>
      <c r="F120" s="36">
        <v>959.33333333333314</v>
      </c>
      <c r="G120" s="36">
        <v>952.11666666666633</v>
      </c>
      <c r="H120" s="36">
        <v>976.91666666666652</v>
      </c>
      <c r="I120" s="36">
        <v>984.13333333333344</v>
      </c>
      <c r="J120" s="36">
        <v>989.31666666666661</v>
      </c>
      <c r="K120" s="31">
        <v>978.95</v>
      </c>
      <c r="L120" s="31">
        <v>966.55</v>
      </c>
      <c r="M120" s="31">
        <v>3.0022199999999999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1286.8</v>
      </c>
      <c r="D121" s="36">
        <v>1292.3</v>
      </c>
      <c r="E121" s="36">
        <v>1274.5999999999999</v>
      </c>
      <c r="F121" s="36">
        <v>1262.3999999999999</v>
      </c>
      <c r="G121" s="36">
        <v>1244.6999999999998</v>
      </c>
      <c r="H121" s="36">
        <v>1304.5</v>
      </c>
      <c r="I121" s="36">
        <v>1322.2000000000003</v>
      </c>
      <c r="J121" s="36">
        <v>1334.4</v>
      </c>
      <c r="K121" s="31">
        <v>1310</v>
      </c>
      <c r="L121" s="31">
        <v>1280.0999999999999</v>
      </c>
      <c r="M121" s="31">
        <v>0.52205999999999997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1438.7</v>
      </c>
      <c r="D122" s="36">
        <v>1439.0666666666666</v>
      </c>
      <c r="E122" s="36">
        <v>1425.1333333333332</v>
      </c>
      <c r="F122" s="36">
        <v>1411.5666666666666</v>
      </c>
      <c r="G122" s="36">
        <v>1397.6333333333332</v>
      </c>
      <c r="H122" s="36">
        <v>1452.6333333333332</v>
      </c>
      <c r="I122" s="36">
        <v>1466.5666666666666</v>
      </c>
      <c r="J122" s="36">
        <v>1480.1333333333332</v>
      </c>
      <c r="K122" s="31">
        <v>1453</v>
      </c>
      <c r="L122" s="31">
        <v>1425.5</v>
      </c>
      <c r="M122" s="31">
        <v>11.2852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1544.85</v>
      </c>
      <c r="D123" s="36">
        <v>1548</v>
      </c>
      <c r="E123" s="36">
        <v>1536.85</v>
      </c>
      <c r="F123" s="36">
        <v>1528.85</v>
      </c>
      <c r="G123" s="36">
        <v>1517.6999999999998</v>
      </c>
      <c r="H123" s="36">
        <v>1556</v>
      </c>
      <c r="I123" s="36">
        <v>1567.15</v>
      </c>
      <c r="J123" s="36">
        <v>1575.15</v>
      </c>
      <c r="K123" s="31">
        <v>1559.15</v>
      </c>
      <c r="L123" s="31">
        <v>1540</v>
      </c>
      <c r="M123" s="31">
        <v>17.05002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166.26</v>
      </c>
      <c r="D124" s="36">
        <v>164.33666666666667</v>
      </c>
      <c r="E124" s="36">
        <v>161.17333333333335</v>
      </c>
      <c r="F124" s="36">
        <v>156.08666666666667</v>
      </c>
      <c r="G124" s="36">
        <v>152.92333333333335</v>
      </c>
      <c r="H124" s="36">
        <v>169.42333333333335</v>
      </c>
      <c r="I124" s="36">
        <v>172.5866666666667</v>
      </c>
      <c r="J124" s="36">
        <v>177.67333333333335</v>
      </c>
      <c r="K124" s="31">
        <v>167.5</v>
      </c>
      <c r="L124" s="31">
        <v>159.25</v>
      </c>
      <c r="M124" s="31">
        <v>325.85663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1443.6</v>
      </c>
      <c r="D125" s="36">
        <v>1436.95</v>
      </c>
      <c r="E125" s="36">
        <v>1408.65</v>
      </c>
      <c r="F125" s="36">
        <v>1373.7</v>
      </c>
      <c r="G125" s="36">
        <v>1345.4</v>
      </c>
      <c r="H125" s="36">
        <v>1471.9</v>
      </c>
      <c r="I125" s="36">
        <v>1500.1999999999998</v>
      </c>
      <c r="J125" s="36">
        <v>1535.15</v>
      </c>
      <c r="K125" s="31">
        <v>1465.25</v>
      </c>
      <c r="L125" s="31">
        <v>1402</v>
      </c>
      <c r="M125" s="31">
        <v>6.6240399999999999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483.15</v>
      </c>
      <c r="D126" s="36">
        <v>480.7</v>
      </c>
      <c r="E126" s="36">
        <v>474</v>
      </c>
      <c r="F126" s="36">
        <v>464.85</v>
      </c>
      <c r="G126" s="36">
        <v>458.15000000000003</v>
      </c>
      <c r="H126" s="36">
        <v>489.84999999999997</v>
      </c>
      <c r="I126" s="36">
        <v>496.5499999999999</v>
      </c>
      <c r="J126" s="36">
        <v>505.69999999999993</v>
      </c>
      <c r="K126" s="31">
        <v>487.4</v>
      </c>
      <c r="L126" s="31">
        <v>471.55</v>
      </c>
      <c r="M126" s="31">
        <v>78.641570000000002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2231.9499999999998</v>
      </c>
      <c r="D127" s="36">
        <v>2244.2166666666667</v>
      </c>
      <c r="E127" s="36">
        <v>2189.7333333333336</v>
      </c>
      <c r="F127" s="36">
        <v>2147.5166666666669</v>
      </c>
      <c r="G127" s="36">
        <v>2093.0333333333338</v>
      </c>
      <c r="H127" s="36">
        <v>2286.4333333333334</v>
      </c>
      <c r="I127" s="36">
        <v>2340.9166666666661</v>
      </c>
      <c r="J127" s="36">
        <v>2383.1333333333332</v>
      </c>
      <c r="K127" s="31">
        <v>2298.6999999999998</v>
      </c>
      <c r="L127" s="31">
        <v>2202</v>
      </c>
      <c r="M127" s="31">
        <v>34.614989999999999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5315.95</v>
      </c>
      <c r="D128" s="36">
        <v>5353.6333333333332</v>
      </c>
      <c r="E128" s="36">
        <v>5272.3166666666666</v>
      </c>
      <c r="F128" s="36">
        <v>5228.6833333333334</v>
      </c>
      <c r="G128" s="36">
        <v>5147.3666666666668</v>
      </c>
      <c r="H128" s="36">
        <v>5397.2666666666664</v>
      </c>
      <c r="I128" s="36">
        <v>5478.5833333333321</v>
      </c>
      <c r="J128" s="36">
        <v>5522.2166666666662</v>
      </c>
      <c r="K128" s="31">
        <v>5434.95</v>
      </c>
      <c r="L128" s="31">
        <v>5310</v>
      </c>
      <c r="M128" s="31">
        <v>2.6921499999999998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2855.6</v>
      </c>
      <c r="D129" s="36">
        <v>2857.25</v>
      </c>
      <c r="E129" s="36">
        <v>2824.5</v>
      </c>
      <c r="F129" s="36">
        <v>2793.4</v>
      </c>
      <c r="G129" s="36">
        <v>2760.65</v>
      </c>
      <c r="H129" s="36">
        <v>2888.35</v>
      </c>
      <c r="I129" s="36">
        <v>2921.1</v>
      </c>
      <c r="J129" s="36">
        <v>2952.2</v>
      </c>
      <c r="K129" s="31">
        <v>2890</v>
      </c>
      <c r="L129" s="31">
        <v>2826.15</v>
      </c>
      <c r="M129" s="31">
        <v>3.5782500000000002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3516.2</v>
      </c>
      <c r="D130" s="36">
        <v>3537.2666666666664</v>
      </c>
      <c r="E130" s="36">
        <v>3466.9333333333329</v>
      </c>
      <c r="F130" s="36">
        <v>3417.6666666666665</v>
      </c>
      <c r="G130" s="36">
        <v>3347.333333333333</v>
      </c>
      <c r="H130" s="36">
        <v>3586.5333333333328</v>
      </c>
      <c r="I130" s="36">
        <v>3656.8666666666668</v>
      </c>
      <c r="J130" s="36">
        <v>3706.1333333333328</v>
      </c>
      <c r="K130" s="31">
        <v>3607.6</v>
      </c>
      <c r="L130" s="31">
        <v>3488</v>
      </c>
      <c r="M130" s="31">
        <v>1.4067499999999999</v>
      </c>
      <c r="N130" s="1"/>
      <c r="O130" s="1"/>
    </row>
    <row r="131" spans="1:15" ht="12.75" customHeight="1">
      <c r="A131" s="33">
        <v>121</v>
      </c>
      <c r="B131" s="53" t="s">
        <v>828</v>
      </c>
      <c r="C131" s="31">
        <v>1571.8</v>
      </c>
      <c r="D131" s="36">
        <v>1570.8500000000001</v>
      </c>
      <c r="E131" s="36">
        <v>1558.5000000000002</v>
      </c>
      <c r="F131" s="36">
        <v>1545.2</v>
      </c>
      <c r="G131" s="36">
        <v>1532.8500000000001</v>
      </c>
      <c r="H131" s="36">
        <v>1584.1500000000003</v>
      </c>
      <c r="I131" s="36">
        <v>1596.5000000000002</v>
      </c>
      <c r="J131" s="36">
        <v>1609.8000000000004</v>
      </c>
      <c r="K131" s="31">
        <v>1583.2</v>
      </c>
      <c r="L131" s="31">
        <v>1557.55</v>
      </c>
      <c r="M131" s="31">
        <v>0.54010999999999998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1095.95</v>
      </c>
      <c r="D132" s="36">
        <v>1098.8666666666666</v>
      </c>
      <c r="E132" s="36">
        <v>1084.1833333333332</v>
      </c>
      <c r="F132" s="36">
        <v>1072.4166666666665</v>
      </c>
      <c r="G132" s="36">
        <v>1057.7333333333331</v>
      </c>
      <c r="H132" s="36">
        <v>1110.6333333333332</v>
      </c>
      <c r="I132" s="36">
        <v>1125.3166666666666</v>
      </c>
      <c r="J132" s="36">
        <v>1137.0833333333333</v>
      </c>
      <c r="K132" s="31">
        <v>1113.55</v>
      </c>
      <c r="L132" s="31">
        <v>1087.0999999999999</v>
      </c>
      <c r="M132" s="31">
        <v>17.751049999999999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1643.8</v>
      </c>
      <c r="D133" s="36">
        <v>1628.8500000000001</v>
      </c>
      <c r="E133" s="36">
        <v>1569.2500000000002</v>
      </c>
      <c r="F133" s="36">
        <v>1494.7</v>
      </c>
      <c r="G133" s="36">
        <v>1435.1000000000001</v>
      </c>
      <c r="H133" s="36">
        <v>1703.4000000000003</v>
      </c>
      <c r="I133" s="36">
        <v>1763.0000000000002</v>
      </c>
      <c r="J133" s="36">
        <v>1837.5500000000004</v>
      </c>
      <c r="K133" s="31">
        <v>1688.45</v>
      </c>
      <c r="L133" s="31">
        <v>1554.3</v>
      </c>
      <c r="M133" s="31">
        <v>26.68159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4845.55</v>
      </c>
      <c r="D134" s="36">
        <v>4865.1833333333334</v>
      </c>
      <c r="E134" s="36">
        <v>4780.3666666666668</v>
      </c>
      <c r="F134" s="36">
        <v>4715.1833333333334</v>
      </c>
      <c r="G134" s="36">
        <v>4630.3666666666668</v>
      </c>
      <c r="H134" s="36">
        <v>4930.3666666666668</v>
      </c>
      <c r="I134" s="36">
        <v>5015.1833333333343</v>
      </c>
      <c r="J134" s="36">
        <v>5080.3666666666668</v>
      </c>
      <c r="K134" s="31">
        <v>4950</v>
      </c>
      <c r="L134" s="31">
        <v>4800</v>
      </c>
      <c r="M134" s="31">
        <v>0.98577999999999999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1481.2</v>
      </c>
      <c r="D135" s="36">
        <v>1474.9000000000003</v>
      </c>
      <c r="E135" s="36">
        <v>1464.4000000000005</v>
      </c>
      <c r="F135" s="36">
        <v>1447.6000000000001</v>
      </c>
      <c r="G135" s="36">
        <v>1437.1000000000004</v>
      </c>
      <c r="H135" s="36">
        <v>1491.7000000000007</v>
      </c>
      <c r="I135" s="36">
        <v>1502.2000000000003</v>
      </c>
      <c r="J135" s="36">
        <v>1519.0000000000009</v>
      </c>
      <c r="K135" s="31">
        <v>1485.4</v>
      </c>
      <c r="L135" s="31">
        <v>1458.1</v>
      </c>
      <c r="M135" s="31">
        <v>0.91754999999999998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428.85</v>
      </c>
      <c r="D136" s="36">
        <v>426.7166666666667</v>
      </c>
      <c r="E136" s="36">
        <v>423.53333333333342</v>
      </c>
      <c r="F136" s="36">
        <v>418.2166666666667</v>
      </c>
      <c r="G136" s="36">
        <v>415.03333333333342</v>
      </c>
      <c r="H136" s="36">
        <v>432.03333333333342</v>
      </c>
      <c r="I136" s="36">
        <v>435.2166666666667</v>
      </c>
      <c r="J136" s="36">
        <v>440.53333333333342</v>
      </c>
      <c r="K136" s="31">
        <v>429.9</v>
      </c>
      <c r="L136" s="31">
        <v>421.4</v>
      </c>
      <c r="M136" s="31">
        <v>18.327110000000001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3857</v>
      </c>
      <c r="D137" s="36">
        <v>3833.5499999999997</v>
      </c>
      <c r="E137" s="36">
        <v>3792.1999999999994</v>
      </c>
      <c r="F137" s="36">
        <v>3727.3999999999996</v>
      </c>
      <c r="G137" s="36">
        <v>3686.0499999999993</v>
      </c>
      <c r="H137" s="36">
        <v>3898.3499999999995</v>
      </c>
      <c r="I137" s="36">
        <v>3939.7</v>
      </c>
      <c r="J137" s="36">
        <v>4004.4999999999995</v>
      </c>
      <c r="K137" s="31">
        <v>3874.9</v>
      </c>
      <c r="L137" s="31">
        <v>3768.75</v>
      </c>
      <c r="M137" s="31">
        <v>6.1029299999999997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1870.5</v>
      </c>
      <c r="D138" s="36">
        <v>1880.4833333333333</v>
      </c>
      <c r="E138" s="36">
        <v>1857.0166666666667</v>
      </c>
      <c r="F138" s="36">
        <v>1843.5333333333333</v>
      </c>
      <c r="G138" s="36">
        <v>1820.0666666666666</v>
      </c>
      <c r="H138" s="36">
        <v>1893.9666666666667</v>
      </c>
      <c r="I138" s="36">
        <v>1917.4333333333334</v>
      </c>
      <c r="J138" s="36">
        <v>1930.9166666666667</v>
      </c>
      <c r="K138" s="31">
        <v>1903.95</v>
      </c>
      <c r="L138" s="31">
        <v>1867</v>
      </c>
      <c r="M138" s="31">
        <v>1.80064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1041.25</v>
      </c>
      <c r="D139" s="36">
        <v>1042.3999999999999</v>
      </c>
      <c r="E139" s="36">
        <v>1028.8999999999996</v>
      </c>
      <c r="F139" s="36">
        <v>1016.5499999999997</v>
      </c>
      <c r="G139" s="36">
        <v>1003.0499999999995</v>
      </c>
      <c r="H139" s="36">
        <v>1054.7499999999998</v>
      </c>
      <c r="I139" s="36">
        <v>1068.2500000000002</v>
      </c>
      <c r="J139" s="36">
        <v>1080.5999999999999</v>
      </c>
      <c r="K139" s="31">
        <v>1055.9000000000001</v>
      </c>
      <c r="L139" s="31">
        <v>1030.05</v>
      </c>
      <c r="M139" s="31">
        <v>0.67096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874.5</v>
      </c>
      <c r="D140" s="36">
        <v>869.38333333333333</v>
      </c>
      <c r="E140" s="36">
        <v>862.11666666666667</v>
      </c>
      <c r="F140" s="36">
        <v>849.73333333333335</v>
      </c>
      <c r="G140" s="36">
        <v>842.4666666666667</v>
      </c>
      <c r="H140" s="36">
        <v>881.76666666666665</v>
      </c>
      <c r="I140" s="36">
        <v>889.0333333333333</v>
      </c>
      <c r="J140" s="36">
        <v>901.41666666666663</v>
      </c>
      <c r="K140" s="31">
        <v>876.65</v>
      </c>
      <c r="L140" s="31">
        <v>857</v>
      </c>
      <c r="M140" s="31">
        <v>19.529720000000001</v>
      </c>
      <c r="N140" s="1"/>
      <c r="O140" s="1"/>
    </row>
    <row r="141" spans="1:15" ht="12.75" customHeight="1">
      <c r="A141" s="33">
        <v>131</v>
      </c>
      <c r="B141" s="53" t="s">
        <v>866</v>
      </c>
      <c r="C141" s="31">
        <v>1966.6</v>
      </c>
      <c r="D141" s="36">
        <v>1963.8500000000001</v>
      </c>
      <c r="E141" s="36">
        <v>1942.7500000000002</v>
      </c>
      <c r="F141" s="36">
        <v>1918.9</v>
      </c>
      <c r="G141" s="36">
        <v>1897.8000000000002</v>
      </c>
      <c r="H141" s="36">
        <v>1987.7000000000003</v>
      </c>
      <c r="I141" s="36">
        <v>2008.8000000000002</v>
      </c>
      <c r="J141" s="36">
        <v>2032.6500000000003</v>
      </c>
      <c r="K141" s="31">
        <v>1984.95</v>
      </c>
      <c r="L141" s="31">
        <v>1940</v>
      </c>
      <c r="M141" s="31">
        <v>0.31401000000000001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600.75</v>
      </c>
      <c r="D142" s="36">
        <v>600.2166666666667</v>
      </c>
      <c r="E142" s="36">
        <v>595.53333333333342</v>
      </c>
      <c r="F142" s="36">
        <v>590.31666666666672</v>
      </c>
      <c r="G142" s="36">
        <v>585.63333333333344</v>
      </c>
      <c r="H142" s="36">
        <v>605.43333333333339</v>
      </c>
      <c r="I142" s="36">
        <v>610.11666666666679</v>
      </c>
      <c r="J142" s="36">
        <v>615.33333333333337</v>
      </c>
      <c r="K142" s="31">
        <v>604.9</v>
      </c>
      <c r="L142" s="31">
        <v>595</v>
      </c>
      <c r="M142" s="31">
        <v>28.86298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1862.4</v>
      </c>
      <c r="D143" s="36">
        <v>1853.0333333333335</v>
      </c>
      <c r="E143" s="36">
        <v>1841.666666666667</v>
      </c>
      <c r="F143" s="36">
        <v>1820.9333333333334</v>
      </c>
      <c r="G143" s="36">
        <v>1809.5666666666668</v>
      </c>
      <c r="H143" s="36">
        <v>1873.7666666666671</v>
      </c>
      <c r="I143" s="36">
        <v>1885.1333333333334</v>
      </c>
      <c r="J143" s="36">
        <v>1905.8666666666672</v>
      </c>
      <c r="K143" s="31">
        <v>1864.4</v>
      </c>
      <c r="L143" s="31">
        <v>1832.3</v>
      </c>
      <c r="M143" s="31">
        <v>4.7185300000000003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2942.9</v>
      </c>
      <c r="D144" s="36">
        <v>2967.35</v>
      </c>
      <c r="E144" s="36">
        <v>2906.7</v>
      </c>
      <c r="F144" s="36">
        <v>2870.5</v>
      </c>
      <c r="G144" s="36">
        <v>2809.85</v>
      </c>
      <c r="H144" s="36">
        <v>3003.5499999999997</v>
      </c>
      <c r="I144" s="36">
        <v>3064.2000000000003</v>
      </c>
      <c r="J144" s="36">
        <v>3100.3999999999996</v>
      </c>
      <c r="K144" s="31">
        <v>3028</v>
      </c>
      <c r="L144" s="31">
        <v>2931.15</v>
      </c>
      <c r="M144" s="31">
        <v>4.2545000000000002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728.15</v>
      </c>
      <c r="D145" s="36">
        <v>705.05000000000007</v>
      </c>
      <c r="E145" s="36">
        <v>660.10000000000014</v>
      </c>
      <c r="F145" s="36">
        <v>592.05000000000007</v>
      </c>
      <c r="G145" s="36">
        <v>547.10000000000014</v>
      </c>
      <c r="H145" s="36">
        <v>773.10000000000014</v>
      </c>
      <c r="I145" s="36">
        <v>818.05000000000018</v>
      </c>
      <c r="J145" s="36">
        <v>886.10000000000014</v>
      </c>
      <c r="K145" s="31">
        <v>750</v>
      </c>
      <c r="L145" s="31">
        <v>637</v>
      </c>
      <c r="M145" s="31">
        <v>216.19784000000001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2605.25</v>
      </c>
      <c r="D146" s="36">
        <v>2571.4166666666665</v>
      </c>
      <c r="E146" s="36">
        <v>2502.833333333333</v>
      </c>
      <c r="F146" s="36">
        <v>2400.4166666666665</v>
      </c>
      <c r="G146" s="36">
        <v>2331.833333333333</v>
      </c>
      <c r="H146" s="36">
        <v>2673.833333333333</v>
      </c>
      <c r="I146" s="36">
        <v>2742.4166666666661</v>
      </c>
      <c r="J146" s="36">
        <v>2844.833333333333</v>
      </c>
      <c r="K146" s="31">
        <v>2640</v>
      </c>
      <c r="L146" s="31">
        <v>2469</v>
      </c>
      <c r="M146" s="31">
        <v>16.49662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400.45</v>
      </c>
      <c r="D147" s="36">
        <v>401.84999999999997</v>
      </c>
      <c r="E147" s="36">
        <v>396.84999999999991</v>
      </c>
      <c r="F147" s="36">
        <v>393.24999999999994</v>
      </c>
      <c r="G147" s="36">
        <v>388.24999999999989</v>
      </c>
      <c r="H147" s="36">
        <v>405.44999999999993</v>
      </c>
      <c r="I147" s="36">
        <v>410.45000000000005</v>
      </c>
      <c r="J147" s="36">
        <v>414.04999999999995</v>
      </c>
      <c r="K147" s="31">
        <v>406.85</v>
      </c>
      <c r="L147" s="31">
        <v>398.25</v>
      </c>
      <c r="M147" s="31">
        <v>33.586550000000003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168.27</v>
      </c>
      <c r="D148" s="36">
        <v>169.26000000000002</v>
      </c>
      <c r="E148" s="36">
        <v>166.71000000000004</v>
      </c>
      <c r="F148" s="36">
        <v>165.15</v>
      </c>
      <c r="G148" s="36">
        <v>162.60000000000002</v>
      </c>
      <c r="H148" s="36">
        <v>170.82000000000005</v>
      </c>
      <c r="I148" s="36">
        <v>173.37000000000006</v>
      </c>
      <c r="J148" s="36">
        <v>174.93000000000006</v>
      </c>
      <c r="K148" s="31">
        <v>171.81</v>
      </c>
      <c r="L148" s="31">
        <v>167.7</v>
      </c>
      <c r="M148" s="31">
        <v>14.578340000000001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4504.05</v>
      </c>
      <c r="D149" s="36">
        <v>4488.666666666667</v>
      </c>
      <c r="E149" s="36">
        <v>4455.0833333333339</v>
      </c>
      <c r="F149" s="36">
        <v>4406.1166666666668</v>
      </c>
      <c r="G149" s="36">
        <v>4372.5333333333338</v>
      </c>
      <c r="H149" s="36">
        <v>4537.6333333333341</v>
      </c>
      <c r="I149" s="36">
        <v>4571.2166666666681</v>
      </c>
      <c r="J149" s="36">
        <v>4620.1833333333343</v>
      </c>
      <c r="K149" s="31">
        <v>4522.25</v>
      </c>
      <c r="L149" s="31">
        <v>4439.7</v>
      </c>
      <c r="M149" s="31">
        <v>4.12934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11485.4</v>
      </c>
      <c r="D150" s="36">
        <v>11414.75</v>
      </c>
      <c r="E150" s="36">
        <v>11250.65</v>
      </c>
      <c r="F150" s="36">
        <v>11015.9</v>
      </c>
      <c r="G150" s="36">
        <v>10851.8</v>
      </c>
      <c r="H150" s="36">
        <v>11649.5</v>
      </c>
      <c r="I150" s="36">
        <v>11813.599999999999</v>
      </c>
      <c r="J150" s="36">
        <v>12048.35</v>
      </c>
      <c r="K150" s="31">
        <v>11578.85</v>
      </c>
      <c r="L150" s="31">
        <v>11180</v>
      </c>
      <c r="M150" s="31">
        <v>3.5963699999999998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2698.85</v>
      </c>
      <c r="D151" s="36">
        <v>2691.5333333333333</v>
      </c>
      <c r="E151" s="36">
        <v>2657.6166666666668</v>
      </c>
      <c r="F151" s="36">
        <v>2616.3833333333337</v>
      </c>
      <c r="G151" s="36">
        <v>2582.4666666666672</v>
      </c>
      <c r="H151" s="36">
        <v>2732.7666666666664</v>
      </c>
      <c r="I151" s="36">
        <v>2766.6833333333334</v>
      </c>
      <c r="J151" s="36">
        <v>2807.9166666666661</v>
      </c>
      <c r="K151" s="31">
        <v>2725.45</v>
      </c>
      <c r="L151" s="31">
        <v>2650.3</v>
      </c>
      <c r="M151" s="31">
        <v>2.2160600000000001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5970.8</v>
      </c>
      <c r="D152" s="36">
        <v>5951.5999999999995</v>
      </c>
      <c r="E152" s="36">
        <v>5907.1999999999989</v>
      </c>
      <c r="F152" s="36">
        <v>5843.5999999999995</v>
      </c>
      <c r="G152" s="36">
        <v>5799.1999999999989</v>
      </c>
      <c r="H152" s="36">
        <v>6015.1999999999989</v>
      </c>
      <c r="I152" s="36">
        <v>6059.5999999999985</v>
      </c>
      <c r="J152" s="36">
        <v>6123.1999999999989</v>
      </c>
      <c r="K152" s="31">
        <v>5996</v>
      </c>
      <c r="L152" s="31">
        <v>5888</v>
      </c>
      <c r="M152" s="31">
        <v>4.9794700000000001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802.6</v>
      </c>
      <c r="D153" s="36">
        <v>805.73333333333323</v>
      </c>
      <c r="E153" s="36">
        <v>788.46666666666647</v>
      </c>
      <c r="F153" s="36">
        <v>774.33333333333326</v>
      </c>
      <c r="G153" s="36">
        <v>757.06666666666649</v>
      </c>
      <c r="H153" s="36">
        <v>819.86666666666645</v>
      </c>
      <c r="I153" s="36">
        <v>837.1333333333331</v>
      </c>
      <c r="J153" s="36">
        <v>851.26666666666642</v>
      </c>
      <c r="K153" s="31">
        <v>823</v>
      </c>
      <c r="L153" s="31">
        <v>791.6</v>
      </c>
      <c r="M153" s="31">
        <v>29.555050000000001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451.9</v>
      </c>
      <c r="D154" s="36">
        <v>449.65000000000003</v>
      </c>
      <c r="E154" s="36">
        <v>444.30000000000007</v>
      </c>
      <c r="F154" s="36">
        <v>436.70000000000005</v>
      </c>
      <c r="G154" s="36">
        <v>431.35000000000008</v>
      </c>
      <c r="H154" s="36">
        <v>457.25000000000006</v>
      </c>
      <c r="I154" s="36">
        <v>462.60000000000008</v>
      </c>
      <c r="J154" s="36">
        <v>470.20000000000005</v>
      </c>
      <c r="K154" s="31">
        <v>455</v>
      </c>
      <c r="L154" s="31">
        <v>442.05</v>
      </c>
      <c r="M154" s="31">
        <v>4.4193100000000003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192.05</v>
      </c>
      <c r="D155" s="36">
        <v>192.66</v>
      </c>
      <c r="E155" s="36">
        <v>190.82</v>
      </c>
      <c r="F155" s="36">
        <v>189.59</v>
      </c>
      <c r="G155" s="36">
        <v>187.75</v>
      </c>
      <c r="H155" s="36">
        <v>193.89</v>
      </c>
      <c r="I155" s="36">
        <v>195.72999999999996</v>
      </c>
      <c r="J155" s="36">
        <v>196.95999999999998</v>
      </c>
      <c r="K155" s="31">
        <v>194.5</v>
      </c>
      <c r="L155" s="31">
        <v>191.43</v>
      </c>
      <c r="M155" s="31">
        <v>7.2702299999999997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42.89</v>
      </c>
      <c r="D156" s="36">
        <v>42.896666666666668</v>
      </c>
      <c r="E156" s="36">
        <v>42.613333333333337</v>
      </c>
      <c r="F156" s="36">
        <v>42.336666666666666</v>
      </c>
      <c r="G156" s="36">
        <v>42.053333333333335</v>
      </c>
      <c r="H156" s="36">
        <v>43.173333333333339</v>
      </c>
      <c r="I156" s="36">
        <v>43.456666666666671</v>
      </c>
      <c r="J156" s="36">
        <v>43.733333333333341</v>
      </c>
      <c r="K156" s="31">
        <v>43.18</v>
      </c>
      <c r="L156" s="31">
        <v>42.62</v>
      </c>
      <c r="M156" s="31">
        <v>61.386569999999999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4876.8999999999996</v>
      </c>
      <c r="D157" s="36">
        <v>4881.6166666666659</v>
      </c>
      <c r="E157" s="36">
        <v>4838.3333333333321</v>
      </c>
      <c r="F157" s="36">
        <v>4799.7666666666664</v>
      </c>
      <c r="G157" s="36">
        <v>4756.4833333333327</v>
      </c>
      <c r="H157" s="36">
        <v>4920.1833333333316</v>
      </c>
      <c r="I157" s="36">
        <v>4963.4666666666662</v>
      </c>
      <c r="J157" s="36">
        <v>5002.033333333331</v>
      </c>
      <c r="K157" s="31">
        <v>4924.8999999999996</v>
      </c>
      <c r="L157" s="31">
        <v>4843.05</v>
      </c>
      <c r="M157" s="31">
        <v>6.37364</v>
      </c>
      <c r="N157" s="1"/>
      <c r="O157" s="1"/>
    </row>
    <row r="158" spans="1:15" ht="12.75" customHeight="1">
      <c r="A158" s="33">
        <v>148</v>
      </c>
      <c r="B158" s="53" t="s">
        <v>867</v>
      </c>
      <c r="C158" s="31">
        <v>1302</v>
      </c>
      <c r="D158" s="36">
        <v>1304.5833333333333</v>
      </c>
      <c r="E158" s="36">
        <v>1276.0166666666664</v>
      </c>
      <c r="F158" s="36">
        <v>1250.0333333333331</v>
      </c>
      <c r="G158" s="36">
        <v>1221.4666666666662</v>
      </c>
      <c r="H158" s="36">
        <v>1330.5666666666666</v>
      </c>
      <c r="I158" s="36">
        <v>1359.1333333333337</v>
      </c>
      <c r="J158" s="36">
        <v>1385.1166666666668</v>
      </c>
      <c r="K158" s="31">
        <v>1333.15</v>
      </c>
      <c r="L158" s="31">
        <v>1278.5999999999999</v>
      </c>
      <c r="M158" s="31">
        <v>2.3468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743.85</v>
      </c>
      <c r="D159" s="36">
        <v>730.48333333333323</v>
      </c>
      <c r="E159" s="36">
        <v>710.96666666666647</v>
      </c>
      <c r="F159" s="36">
        <v>678.08333333333326</v>
      </c>
      <c r="G159" s="36">
        <v>658.56666666666649</v>
      </c>
      <c r="H159" s="36">
        <v>763.36666666666645</v>
      </c>
      <c r="I159" s="36">
        <v>782.8833333333331</v>
      </c>
      <c r="J159" s="36">
        <v>815.76666666666642</v>
      </c>
      <c r="K159" s="31">
        <v>750</v>
      </c>
      <c r="L159" s="31">
        <v>697.6</v>
      </c>
      <c r="M159" s="31">
        <v>18.074809999999999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708.45</v>
      </c>
      <c r="D160" s="36">
        <v>712.93333333333339</v>
      </c>
      <c r="E160" s="36">
        <v>693.11666666666679</v>
      </c>
      <c r="F160" s="36">
        <v>677.78333333333342</v>
      </c>
      <c r="G160" s="36">
        <v>657.96666666666681</v>
      </c>
      <c r="H160" s="36">
        <v>728.26666666666677</v>
      </c>
      <c r="I160" s="36">
        <v>748.08333333333337</v>
      </c>
      <c r="J160" s="36">
        <v>763.41666666666674</v>
      </c>
      <c r="K160" s="31">
        <v>732.75</v>
      </c>
      <c r="L160" s="31">
        <v>697.6</v>
      </c>
      <c r="M160" s="31">
        <v>4.3953699999999998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2698.5</v>
      </c>
      <c r="D161" s="36">
        <v>2690.15</v>
      </c>
      <c r="E161" s="36">
        <v>2613.9</v>
      </c>
      <c r="F161" s="36">
        <v>2529.3000000000002</v>
      </c>
      <c r="G161" s="36">
        <v>2453.0500000000002</v>
      </c>
      <c r="H161" s="36">
        <v>2774.75</v>
      </c>
      <c r="I161" s="36">
        <v>2851</v>
      </c>
      <c r="J161" s="36">
        <v>2935.6</v>
      </c>
      <c r="K161" s="31">
        <v>2766.4</v>
      </c>
      <c r="L161" s="31">
        <v>2605.5500000000002</v>
      </c>
      <c r="M161" s="31">
        <v>3.58467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257.68</v>
      </c>
      <c r="D162" s="36">
        <v>260.82666666666665</v>
      </c>
      <c r="E162" s="36">
        <v>253.15333333333331</v>
      </c>
      <c r="F162" s="36">
        <v>248.62666666666667</v>
      </c>
      <c r="G162" s="36">
        <v>240.95333333333332</v>
      </c>
      <c r="H162" s="36">
        <v>265.3533333333333</v>
      </c>
      <c r="I162" s="36">
        <v>273.02666666666659</v>
      </c>
      <c r="J162" s="36">
        <v>277.55333333333328</v>
      </c>
      <c r="K162" s="31">
        <v>268.5</v>
      </c>
      <c r="L162" s="31">
        <v>256.3</v>
      </c>
      <c r="M162" s="31">
        <v>85.585509999999999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107.29</v>
      </c>
      <c r="D163" s="36">
        <v>106.40666666666668</v>
      </c>
      <c r="E163" s="36">
        <v>105.01333333333336</v>
      </c>
      <c r="F163" s="36">
        <v>102.73666666666668</v>
      </c>
      <c r="G163" s="36">
        <v>101.34333333333336</v>
      </c>
      <c r="H163" s="36">
        <v>108.68333333333337</v>
      </c>
      <c r="I163" s="36">
        <v>110.07666666666668</v>
      </c>
      <c r="J163" s="36">
        <v>112.35333333333337</v>
      </c>
      <c r="K163" s="31">
        <v>107.8</v>
      </c>
      <c r="L163" s="31">
        <v>104.13</v>
      </c>
      <c r="M163" s="31">
        <v>116.80565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1031.8</v>
      </c>
      <c r="D164" s="36">
        <v>1036.1166666666666</v>
      </c>
      <c r="E164" s="36">
        <v>1025.6833333333332</v>
      </c>
      <c r="F164" s="36">
        <v>1019.5666666666666</v>
      </c>
      <c r="G164" s="36">
        <v>1009.1333333333332</v>
      </c>
      <c r="H164" s="36">
        <v>1042.2333333333331</v>
      </c>
      <c r="I164" s="36">
        <v>1052.6666666666665</v>
      </c>
      <c r="J164" s="36">
        <v>1058.7833333333331</v>
      </c>
      <c r="K164" s="31">
        <v>1046.55</v>
      </c>
      <c r="L164" s="31">
        <v>1030</v>
      </c>
      <c r="M164" s="31">
        <v>0.35926999999999998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4188.6499999999996</v>
      </c>
      <c r="D165" s="36">
        <v>4208.7166666666662</v>
      </c>
      <c r="E165" s="36">
        <v>4159.9333333333325</v>
      </c>
      <c r="F165" s="36">
        <v>4131.2166666666662</v>
      </c>
      <c r="G165" s="36">
        <v>4082.4333333333325</v>
      </c>
      <c r="H165" s="36">
        <v>4237.4333333333325</v>
      </c>
      <c r="I165" s="36">
        <v>4286.2166666666672</v>
      </c>
      <c r="J165" s="36">
        <v>4314.9333333333325</v>
      </c>
      <c r="K165" s="31">
        <v>4257.5</v>
      </c>
      <c r="L165" s="31">
        <v>4180</v>
      </c>
      <c r="M165" s="31">
        <v>1.3023199999999999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572.25</v>
      </c>
      <c r="D166" s="36">
        <v>569</v>
      </c>
      <c r="E166" s="36">
        <v>561.79999999999995</v>
      </c>
      <c r="F166" s="36">
        <v>551.34999999999991</v>
      </c>
      <c r="G166" s="36">
        <v>544.14999999999986</v>
      </c>
      <c r="H166" s="36">
        <v>579.45000000000005</v>
      </c>
      <c r="I166" s="36">
        <v>586.65000000000009</v>
      </c>
      <c r="J166" s="36">
        <v>597.10000000000014</v>
      </c>
      <c r="K166" s="31">
        <v>576.20000000000005</v>
      </c>
      <c r="L166" s="31">
        <v>558.54999999999995</v>
      </c>
      <c r="M166" s="31">
        <v>62.134810000000002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458.45</v>
      </c>
      <c r="D167" s="36">
        <v>457.48333333333329</v>
      </c>
      <c r="E167" s="36">
        <v>452.61666666666656</v>
      </c>
      <c r="F167" s="36">
        <v>446.78333333333325</v>
      </c>
      <c r="G167" s="36">
        <v>441.91666666666652</v>
      </c>
      <c r="H167" s="36">
        <v>463.31666666666661</v>
      </c>
      <c r="I167" s="36">
        <v>468.18333333333328</v>
      </c>
      <c r="J167" s="36">
        <v>474.01666666666665</v>
      </c>
      <c r="K167" s="31">
        <v>462.35</v>
      </c>
      <c r="L167" s="31">
        <v>451.65</v>
      </c>
      <c r="M167" s="31">
        <v>0.98524999999999996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173.51</v>
      </c>
      <c r="D168" s="36">
        <v>173.32000000000002</v>
      </c>
      <c r="E168" s="36">
        <v>171.64000000000004</v>
      </c>
      <c r="F168" s="36">
        <v>169.77</v>
      </c>
      <c r="G168" s="36">
        <v>168.09000000000003</v>
      </c>
      <c r="H168" s="36">
        <v>175.19000000000005</v>
      </c>
      <c r="I168" s="36">
        <v>176.87000000000006</v>
      </c>
      <c r="J168" s="36">
        <v>178.74000000000007</v>
      </c>
      <c r="K168" s="31">
        <v>175</v>
      </c>
      <c r="L168" s="31">
        <v>171.45</v>
      </c>
      <c r="M168" s="31">
        <v>26.368200000000002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178.88</v>
      </c>
      <c r="D169" s="36">
        <v>177.78</v>
      </c>
      <c r="E169" s="36">
        <v>176.1</v>
      </c>
      <c r="F169" s="36">
        <v>173.32</v>
      </c>
      <c r="G169" s="36">
        <v>171.64</v>
      </c>
      <c r="H169" s="36">
        <v>180.56</v>
      </c>
      <c r="I169" s="36">
        <v>182.24</v>
      </c>
      <c r="J169" s="36">
        <v>185.02</v>
      </c>
      <c r="K169" s="31">
        <v>179.46</v>
      </c>
      <c r="L169" s="31">
        <v>175</v>
      </c>
      <c r="M169" s="31">
        <v>136.90056999999999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1090.3499999999999</v>
      </c>
      <c r="D170" s="36">
        <v>1024.4166666666667</v>
      </c>
      <c r="E170" s="36">
        <v>958.48333333333358</v>
      </c>
      <c r="F170" s="36">
        <v>826.61666666666679</v>
      </c>
      <c r="G170" s="36">
        <v>760.68333333333362</v>
      </c>
      <c r="H170" s="36">
        <v>1156.2833333333335</v>
      </c>
      <c r="I170" s="36">
        <v>1222.2166666666665</v>
      </c>
      <c r="J170" s="36">
        <v>1354.0833333333335</v>
      </c>
      <c r="K170" s="31">
        <v>1090.3499999999999</v>
      </c>
      <c r="L170" s="31">
        <v>892.55</v>
      </c>
      <c r="M170" s="31">
        <v>153.99791999999999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4810.55</v>
      </c>
      <c r="D171" s="36">
        <v>4795.333333333333</v>
      </c>
      <c r="E171" s="36">
        <v>4720.6666666666661</v>
      </c>
      <c r="F171" s="36">
        <v>4630.7833333333328</v>
      </c>
      <c r="G171" s="36">
        <v>4556.1166666666659</v>
      </c>
      <c r="H171" s="36">
        <v>4885.2166666666662</v>
      </c>
      <c r="I171" s="36">
        <v>4959.8833333333323</v>
      </c>
      <c r="J171" s="36">
        <v>5049.7666666666664</v>
      </c>
      <c r="K171" s="31">
        <v>4870</v>
      </c>
      <c r="L171" s="31">
        <v>4705.45</v>
      </c>
      <c r="M171" s="31">
        <v>0.45994000000000002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1570.45</v>
      </c>
      <c r="D172" s="36">
        <v>1551.8333333333333</v>
      </c>
      <c r="E172" s="36">
        <v>1528.6666666666665</v>
      </c>
      <c r="F172" s="36">
        <v>1486.8833333333332</v>
      </c>
      <c r="G172" s="36">
        <v>1463.7166666666665</v>
      </c>
      <c r="H172" s="36">
        <v>1593.6166666666666</v>
      </c>
      <c r="I172" s="36">
        <v>1616.7833333333331</v>
      </c>
      <c r="J172" s="36">
        <v>1658.5666666666666</v>
      </c>
      <c r="K172" s="31">
        <v>1575</v>
      </c>
      <c r="L172" s="31">
        <v>1510.05</v>
      </c>
      <c r="M172" s="31">
        <v>2.5000900000000001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326.14999999999998</v>
      </c>
      <c r="D173" s="36">
        <v>327.48333333333335</v>
      </c>
      <c r="E173" s="36">
        <v>323.16666666666669</v>
      </c>
      <c r="F173" s="36">
        <v>320.18333333333334</v>
      </c>
      <c r="G173" s="36">
        <v>315.86666666666667</v>
      </c>
      <c r="H173" s="36">
        <v>330.4666666666667</v>
      </c>
      <c r="I173" s="36">
        <v>334.7833333333333</v>
      </c>
      <c r="J173" s="36">
        <v>337.76666666666671</v>
      </c>
      <c r="K173" s="31">
        <v>331.8</v>
      </c>
      <c r="L173" s="31">
        <v>324.5</v>
      </c>
      <c r="M173" s="31">
        <v>5.3349900000000003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201.84</v>
      </c>
      <c r="D174" s="36">
        <v>201.3133333333333</v>
      </c>
      <c r="E174" s="36">
        <v>198.67666666666662</v>
      </c>
      <c r="F174" s="36">
        <v>195.51333333333332</v>
      </c>
      <c r="G174" s="36">
        <v>192.87666666666664</v>
      </c>
      <c r="H174" s="36">
        <v>204.4766666666666</v>
      </c>
      <c r="I174" s="36">
        <v>207.11333333333332</v>
      </c>
      <c r="J174" s="36">
        <v>210.27666666666659</v>
      </c>
      <c r="K174" s="31">
        <v>203.95</v>
      </c>
      <c r="L174" s="31">
        <v>198.15</v>
      </c>
      <c r="M174" s="31">
        <v>13.250590000000001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821.55</v>
      </c>
      <c r="D175" s="36">
        <v>820.26666666666677</v>
      </c>
      <c r="E175" s="36">
        <v>806.53333333333353</v>
      </c>
      <c r="F175" s="36">
        <v>791.51666666666677</v>
      </c>
      <c r="G175" s="36">
        <v>777.78333333333353</v>
      </c>
      <c r="H175" s="36">
        <v>835.28333333333353</v>
      </c>
      <c r="I175" s="36">
        <v>849.01666666666688</v>
      </c>
      <c r="J175" s="36">
        <v>864.03333333333353</v>
      </c>
      <c r="K175" s="31">
        <v>834</v>
      </c>
      <c r="L175" s="31">
        <v>805.25</v>
      </c>
      <c r="M175" s="31">
        <v>3.42042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487.75</v>
      </c>
      <c r="D176" s="36">
        <v>489.73333333333335</v>
      </c>
      <c r="E176" s="36">
        <v>483.01666666666671</v>
      </c>
      <c r="F176" s="36">
        <v>478.28333333333336</v>
      </c>
      <c r="G176" s="36">
        <v>471.56666666666672</v>
      </c>
      <c r="H176" s="36">
        <v>494.4666666666667</v>
      </c>
      <c r="I176" s="36">
        <v>501.18333333333339</v>
      </c>
      <c r="J176" s="36">
        <v>505.91666666666669</v>
      </c>
      <c r="K176" s="31">
        <v>496.45</v>
      </c>
      <c r="L176" s="31">
        <v>485</v>
      </c>
      <c r="M176" s="31">
        <v>10.593970000000001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218.6</v>
      </c>
      <c r="D177" s="36">
        <v>218.42</v>
      </c>
      <c r="E177" s="36">
        <v>215.33999999999997</v>
      </c>
      <c r="F177" s="36">
        <v>212.07999999999998</v>
      </c>
      <c r="G177" s="36">
        <v>208.99999999999997</v>
      </c>
      <c r="H177" s="36">
        <v>221.67999999999998</v>
      </c>
      <c r="I177" s="36">
        <v>224.75999999999996</v>
      </c>
      <c r="J177" s="36">
        <v>228.01999999999998</v>
      </c>
      <c r="K177" s="31">
        <v>221.5</v>
      </c>
      <c r="L177" s="31">
        <v>215.16</v>
      </c>
      <c r="M177" s="31">
        <v>184.95221000000001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1330.8</v>
      </c>
      <c r="D178" s="36">
        <v>1334.0666666666666</v>
      </c>
      <c r="E178" s="36">
        <v>1317.7333333333331</v>
      </c>
      <c r="F178" s="36">
        <v>1304.6666666666665</v>
      </c>
      <c r="G178" s="36">
        <v>1288.333333333333</v>
      </c>
      <c r="H178" s="36">
        <v>1347.1333333333332</v>
      </c>
      <c r="I178" s="36">
        <v>1363.4666666666667</v>
      </c>
      <c r="J178" s="36">
        <v>1376.5333333333333</v>
      </c>
      <c r="K178" s="31">
        <v>1350.4</v>
      </c>
      <c r="L178" s="31">
        <v>1321</v>
      </c>
      <c r="M178" s="31">
        <v>1.4027000000000001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96.99</v>
      </c>
      <c r="D179" s="36">
        <v>97.5</v>
      </c>
      <c r="E179" s="36">
        <v>95.9</v>
      </c>
      <c r="F179" s="36">
        <v>94.81</v>
      </c>
      <c r="G179" s="36">
        <v>93.210000000000008</v>
      </c>
      <c r="H179" s="36">
        <v>98.59</v>
      </c>
      <c r="I179" s="36">
        <v>100.19</v>
      </c>
      <c r="J179" s="36">
        <v>101.28</v>
      </c>
      <c r="K179" s="31">
        <v>99.1</v>
      </c>
      <c r="L179" s="31">
        <v>96.41</v>
      </c>
      <c r="M179" s="31">
        <v>326.09865000000002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1761.2</v>
      </c>
      <c r="D180" s="36">
        <v>1764.3666666666668</v>
      </c>
      <c r="E180" s="36">
        <v>1722.9333333333336</v>
      </c>
      <c r="F180" s="36">
        <v>1684.6666666666667</v>
      </c>
      <c r="G180" s="36">
        <v>1643.2333333333336</v>
      </c>
      <c r="H180" s="36">
        <v>1802.6333333333337</v>
      </c>
      <c r="I180" s="36">
        <v>1844.0666666666671</v>
      </c>
      <c r="J180" s="36">
        <v>1882.3333333333337</v>
      </c>
      <c r="K180" s="31">
        <v>1805.8</v>
      </c>
      <c r="L180" s="31">
        <v>1726.1</v>
      </c>
      <c r="M180" s="31">
        <v>25.385179999999998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387.75</v>
      </c>
      <c r="D181" s="36">
        <v>386.40000000000003</v>
      </c>
      <c r="E181" s="36">
        <v>378.40000000000009</v>
      </c>
      <c r="F181" s="36">
        <v>369.05000000000007</v>
      </c>
      <c r="G181" s="36">
        <v>361.05000000000013</v>
      </c>
      <c r="H181" s="36">
        <v>395.75000000000006</v>
      </c>
      <c r="I181" s="36">
        <v>403.74999999999994</v>
      </c>
      <c r="J181" s="36">
        <v>413.1</v>
      </c>
      <c r="K181" s="31">
        <v>394.4</v>
      </c>
      <c r="L181" s="31">
        <v>377.05</v>
      </c>
      <c r="M181" s="31">
        <v>16.397739999999999</v>
      </c>
      <c r="N181" s="1"/>
      <c r="O181" s="1"/>
    </row>
    <row r="182" spans="1:15" ht="12.75" customHeight="1">
      <c r="A182" s="33">
        <v>172</v>
      </c>
      <c r="B182" s="53" t="s">
        <v>829</v>
      </c>
      <c r="C182" s="31">
        <v>7399.25</v>
      </c>
      <c r="D182" s="36">
        <v>7452.7833333333328</v>
      </c>
      <c r="E182" s="36">
        <v>7290.6166666666659</v>
      </c>
      <c r="F182" s="36">
        <v>7181.9833333333327</v>
      </c>
      <c r="G182" s="36">
        <v>7019.8166666666657</v>
      </c>
      <c r="H182" s="36">
        <v>7561.4166666666661</v>
      </c>
      <c r="I182" s="36">
        <v>7723.5833333333339</v>
      </c>
      <c r="J182" s="36">
        <v>7832.2166666666662</v>
      </c>
      <c r="K182" s="31">
        <v>7614.95</v>
      </c>
      <c r="L182" s="31">
        <v>7344.15</v>
      </c>
      <c r="M182" s="31">
        <v>0.30231000000000002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1830.75</v>
      </c>
      <c r="D183" s="36">
        <v>1828.2333333333333</v>
      </c>
      <c r="E183" s="36">
        <v>1817.5166666666667</v>
      </c>
      <c r="F183" s="36">
        <v>1804.2833333333333</v>
      </c>
      <c r="G183" s="36">
        <v>1793.5666666666666</v>
      </c>
      <c r="H183" s="36">
        <v>1841.4666666666667</v>
      </c>
      <c r="I183" s="36">
        <v>1852.1833333333334</v>
      </c>
      <c r="J183" s="36">
        <v>1865.4166666666667</v>
      </c>
      <c r="K183" s="31">
        <v>1838.95</v>
      </c>
      <c r="L183" s="31">
        <v>1815</v>
      </c>
      <c r="M183" s="31">
        <v>5.58317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2529.85</v>
      </c>
      <c r="D184" s="36">
        <v>2546.583333333333</v>
      </c>
      <c r="E184" s="36">
        <v>2505.2166666666662</v>
      </c>
      <c r="F184" s="36">
        <v>2480.583333333333</v>
      </c>
      <c r="G184" s="36">
        <v>2439.2166666666662</v>
      </c>
      <c r="H184" s="36">
        <v>2571.2166666666662</v>
      </c>
      <c r="I184" s="36">
        <v>2612.583333333333</v>
      </c>
      <c r="J184" s="36">
        <v>2637.2166666666662</v>
      </c>
      <c r="K184" s="31">
        <v>2587.9499999999998</v>
      </c>
      <c r="L184" s="31">
        <v>2521.9499999999998</v>
      </c>
      <c r="M184" s="31">
        <v>0.66181000000000001</v>
      </c>
      <c r="N184" s="1"/>
      <c r="O184" s="1"/>
    </row>
    <row r="185" spans="1:15" ht="12.75" customHeight="1">
      <c r="A185" s="33">
        <v>175</v>
      </c>
      <c r="B185" s="53" t="s">
        <v>830</v>
      </c>
      <c r="C185" s="31">
        <v>839.65</v>
      </c>
      <c r="D185" s="36">
        <v>843.19999999999993</v>
      </c>
      <c r="E185" s="36">
        <v>831.44999999999982</v>
      </c>
      <c r="F185" s="36">
        <v>823.24999999999989</v>
      </c>
      <c r="G185" s="36">
        <v>811.49999999999977</v>
      </c>
      <c r="H185" s="36">
        <v>851.39999999999986</v>
      </c>
      <c r="I185" s="36">
        <v>863.15000000000009</v>
      </c>
      <c r="J185" s="36">
        <v>871.34999999999991</v>
      </c>
      <c r="K185" s="31">
        <v>854.95</v>
      </c>
      <c r="L185" s="31">
        <v>835</v>
      </c>
      <c r="M185" s="31">
        <v>0.25996999999999998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1241.25</v>
      </c>
      <c r="D186" s="36">
        <v>1242.1166666666666</v>
      </c>
      <c r="E186" s="36">
        <v>1232.4833333333331</v>
      </c>
      <c r="F186" s="36">
        <v>1223.7166666666665</v>
      </c>
      <c r="G186" s="36">
        <v>1214.083333333333</v>
      </c>
      <c r="H186" s="36">
        <v>1250.8833333333332</v>
      </c>
      <c r="I186" s="36">
        <v>1260.5166666666669</v>
      </c>
      <c r="J186" s="36">
        <v>1269.2833333333333</v>
      </c>
      <c r="K186" s="31">
        <v>1251.75</v>
      </c>
      <c r="L186" s="31">
        <v>1233.3499999999999</v>
      </c>
      <c r="M186" s="31">
        <v>3.1053199999999999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1320.1</v>
      </c>
      <c r="D187" s="36">
        <v>1320.8500000000001</v>
      </c>
      <c r="E187" s="36">
        <v>1295.2500000000002</v>
      </c>
      <c r="F187" s="36">
        <v>1270.4000000000001</v>
      </c>
      <c r="G187" s="36">
        <v>1244.8000000000002</v>
      </c>
      <c r="H187" s="36">
        <v>1345.7000000000003</v>
      </c>
      <c r="I187" s="36">
        <v>1371.3000000000002</v>
      </c>
      <c r="J187" s="36">
        <v>1396.1500000000003</v>
      </c>
      <c r="K187" s="31">
        <v>1346.45</v>
      </c>
      <c r="L187" s="31">
        <v>1296</v>
      </c>
      <c r="M187" s="31">
        <v>6.97126</v>
      </c>
      <c r="N187" s="1"/>
      <c r="O187" s="1"/>
    </row>
    <row r="188" spans="1:15" ht="12.75" customHeight="1">
      <c r="A188" s="33">
        <v>178</v>
      </c>
      <c r="B188" s="53" t="s">
        <v>831</v>
      </c>
      <c r="C188" s="31">
        <v>1089.6500000000001</v>
      </c>
      <c r="D188" s="36">
        <v>1096.8833333333334</v>
      </c>
      <c r="E188" s="36">
        <v>1077.7666666666669</v>
      </c>
      <c r="F188" s="36">
        <v>1065.8833333333334</v>
      </c>
      <c r="G188" s="36">
        <v>1046.7666666666669</v>
      </c>
      <c r="H188" s="36">
        <v>1108.7666666666669</v>
      </c>
      <c r="I188" s="36">
        <v>1127.8833333333332</v>
      </c>
      <c r="J188" s="36">
        <v>1139.7666666666669</v>
      </c>
      <c r="K188" s="31">
        <v>1116</v>
      </c>
      <c r="L188" s="31">
        <v>1085</v>
      </c>
      <c r="M188" s="31">
        <v>3.61449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4275.8</v>
      </c>
      <c r="D189" s="36">
        <v>4251.083333333333</v>
      </c>
      <c r="E189" s="36">
        <v>4152.2666666666664</v>
      </c>
      <c r="F189" s="36">
        <v>4028.7333333333336</v>
      </c>
      <c r="G189" s="36">
        <v>3929.916666666667</v>
      </c>
      <c r="H189" s="36">
        <v>4374.6166666666659</v>
      </c>
      <c r="I189" s="36">
        <v>4473.4333333333334</v>
      </c>
      <c r="J189" s="36">
        <v>4596.9666666666653</v>
      </c>
      <c r="K189" s="31">
        <v>4349.8999999999996</v>
      </c>
      <c r="L189" s="31">
        <v>4127.55</v>
      </c>
      <c r="M189" s="31">
        <v>1.1626399999999999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1361.05</v>
      </c>
      <c r="D190" s="36">
        <v>1371.3333333333333</v>
      </c>
      <c r="E190" s="36">
        <v>1345.7166666666665</v>
      </c>
      <c r="F190" s="36">
        <v>1330.3833333333332</v>
      </c>
      <c r="G190" s="36">
        <v>1304.7666666666664</v>
      </c>
      <c r="H190" s="36">
        <v>1386.6666666666665</v>
      </c>
      <c r="I190" s="36">
        <v>1412.2833333333333</v>
      </c>
      <c r="J190" s="36">
        <v>1427.6166666666666</v>
      </c>
      <c r="K190" s="31">
        <v>1396.95</v>
      </c>
      <c r="L190" s="31">
        <v>1356</v>
      </c>
      <c r="M190" s="31">
        <v>13.02617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821.8</v>
      </c>
      <c r="D191" s="36">
        <v>822.9</v>
      </c>
      <c r="E191" s="36">
        <v>813.84999999999991</v>
      </c>
      <c r="F191" s="36">
        <v>805.9</v>
      </c>
      <c r="G191" s="36">
        <v>796.84999999999991</v>
      </c>
      <c r="H191" s="36">
        <v>830.84999999999991</v>
      </c>
      <c r="I191" s="36">
        <v>839.89999999999986</v>
      </c>
      <c r="J191" s="36">
        <v>847.84999999999991</v>
      </c>
      <c r="K191" s="31">
        <v>831.95</v>
      </c>
      <c r="L191" s="31">
        <v>814.95</v>
      </c>
      <c r="M191" s="31">
        <v>2.2888799999999998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3010.6</v>
      </c>
      <c r="D192" s="36">
        <v>3014.5500000000006</v>
      </c>
      <c r="E192" s="36">
        <v>2978.1000000000013</v>
      </c>
      <c r="F192" s="36">
        <v>2945.6000000000008</v>
      </c>
      <c r="G192" s="36">
        <v>2909.1500000000015</v>
      </c>
      <c r="H192" s="36">
        <v>3047.0500000000011</v>
      </c>
      <c r="I192" s="36">
        <v>3083.5000000000009</v>
      </c>
      <c r="J192" s="36">
        <v>3116.0000000000009</v>
      </c>
      <c r="K192" s="31">
        <v>3051</v>
      </c>
      <c r="L192" s="31">
        <v>2982.05</v>
      </c>
      <c r="M192" s="31">
        <v>3.3933599999999999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472.3</v>
      </c>
      <c r="D193" s="36">
        <v>470.9666666666667</v>
      </c>
      <c r="E193" s="36">
        <v>466.93333333333339</v>
      </c>
      <c r="F193" s="36">
        <v>461.56666666666672</v>
      </c>
      <c r="G193" s="36">
        <v>457.53333333333342</v>
      </c>
      <c r="H193" s="36">
        <v>476.33333333333337</v>
      </c>
      <c r="I193" s="36">
        <v>480.36666666666667</v>
      </c>
      <c r="J193" s="36">
        <v>485.73333333333335</v>
      </c>
      <c r="K193" s="31">
        <v>475</v>
      </c>
      <c r="L193" s="31">
        <v>465.6</v>
      </c>
      <c r="M193" s="31">
        <v>6.9184999999999999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588.70000000000005</v>
      </c>
      <c r="D194" s="36">
        <v>593.35</v>
      </c>
      <c r="E194" s="36">
        <v>578.70000000000005</v>
      </c>
      <c r="F194" s="36">
        <v>568.70000000000005</v>
      </c>
      <c r="G194" s="36">
        <v>554.05000000000007</v>
      </c>
      <c r="H194" s="36">
        <v>603.35</v>
      </c>
      <c r="I194" s="36">
        <v>617.99999999999989</v>
      </c>
      <c r="J194" s="36">
        <v>628</v>
      </c>
      <c r="K194" s="31">
        <v>608</v>
      </c>
      <c r="L194" s="31">
        <v>583.35</v>
      </c>
      <c r="M194" s="31">
        <v>26.204709999999999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2498.8000000000002</v>
      </c>
      <c r="D195" s="36">
        <v>2478.4333333333334</v>
      </c>
      <c r="E195" s="36">
        <v>2452.8666666666668</v>
      </c>
      <c r="F195" s="36">
        <v>2406.9333333333334</v>
      </c>
      <c r="G195" s="36">
        <v>2381.3666666666668</v>
      </c>
      <c r="H195" s="36">
        <v>2524.3666666666668</v>
      </c>
      <c r="I195" s="36">
        <v>2549.9333333333334</v>
      </c>
      <c r="J195" s="36">
        <v>2595.8666666666668</v>
      </c>
      <c r="K195" s="31">
        <v>2504</v>
      </c>
      <c r="L195" s="31">
        <v>2432.5</v>
      </c>
      <c r="M195" s="31">
        <v>10.082660000000001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1179.2</v>
      </c>
      <c r="D196" s="36">
        <v>1186.8500000000001</v>
      </c>
      <c r="E196" s="36">
        <v>1167.3500000000004</v>
      </c>
      <c r="F196" s="36">
        <v>1155.5000000000002</v>
      </c>
      <c r="G196" s="36">
        <v>1136.0000000000005</v>
      </c>
      <c r="H196" s="36">
        <v>1198.7000000000003</v>
      </c>
      <c r="I196" s="36">
        <v>1218.1999999999998</v>
      </c>
      <c r="J196" s="36">
        <v>1230.0500000000002</v>
      </c>
      <c r="K196" s="31">
        <v>1206.3499999999999</v>
      </c>
      <c r="L196" s="31">
        <v>1175</v>
      </c>
      <c r="M196" s="31">
        <v>6.0334500000000002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2753.3</v>
      </c>
      <c r="D197" s="36">
        <v>2761.2000000000003</v>
      </c>
      <c r="E197" s="36">
        <v>2723.4000000000005</v>
      </c>
      <c r="F197" s="36">
        <v>2693.5000000000005</v>
      </c>
      <c r="G197" s="36">
        <v>2655.7000000000007</v>
      </c>
      <c r="H197" s="36">
        <v>2791.1000000000004</v>
      </c>
      <c r="I197" s="36">
        <v>2828.9000000000005</v>
      </c>
      <c r="J197" s="36">
        <v>2858.8</v>
      </c>
      <c r="K197" s="31">
        <v>2799</v>
      </c>
      <c r="L197" s="31">
        <v>2731.3</v>
      </c>
      <c r="M197" s="31">
        <v>0.66285000000000005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143.56</v>
      </c>
      <c r="D198" s="36">
        <v>142.70000000000002</v>
      </c>
      <c r="E198" s="36">
        <v>140.41000000000003</v>
      </c>
      <c r="F198" s="36">
        <v>137.26000000000002</v>
      </c>
      <c r="G198" s="36">
        <v>134.97000000000003</v>
      </c>
      <c r="H198" s="36">
        <v>145.85000000000002</v>
      </c>
      <c r="I198" s="36">
        <v>148.14000000000004</v>
      </c>
      <c r="J198" s="36">
        <v>151.29000000000002</v>
      </c>
      <c r="K198" s="31">
        <v>144.99</v>
      </c>
      <c r="L198" s="31">
        <v>139.55000000000001</v>
      </c>
      <c r="M198" s="31">
        <v>39.102409999999999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3394.9</v>
      </c>
      <c r="D199" s="36">
        <v>3377.2833333333333</v>
      </c>
      <c r="E199" s="36">
        <v>3254.6166666666668</v>
      </c>
      <c r="F199" s="36">
        <v>3114.3333333333335</v>
      </c>
      <c r="G199" s="36">
        <v>2991.666666666667</v>
      </c>
      <c r="H199" s="36">
        <v>3517.5666666666666</v>
      </c>
      <c r="I199" s="36">
        <v>3640.2333333333336</v>
      </c>
      <c r="J199" s="36">
        <v>3780.5166666666664</v>
      </c>
      <c r="K199" s="31">
        <v>3499.95</v>
      </c>
      <c r="L199" s="31">
        <v>3237</v>
      </c>
      <c r="M199" s="31">
        <v>4.6212799999999996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608.29999999999995</v>
      </c>
      <c r="D200" s="36">
        <v>612.51666666666665</v>
      </c>
      <c r="E200" s="36">
        <v>601.73333333333335</v>
      </c>
      <c r="F200" s="36">
        <v>595.16666666666674</v>
      </c>
      <c r="G200" s="36">
        <v>584.38333333333344</v>
      </c>
      <c r="H200" s="36">
        <v>619.08333333333326</v>
      </c>
      <c r="I200" s="36">
        <v>629.86666666666656</v>
      </c>
      <c r="J200" s="36">
        <v>636.43333333333317</v>
      </c>
      <c r="K200" s="31">
        <v>623.29999999999995</v>
      </c>
      <c r="L200" s="31">
        <v>605.95000000000005</v>
      </c>
      <c r="M200" s="31">
        <v>11.23522</v>
      </c>
      <c r="N200" s="1"/>
      <c r="O200" s="1"/>
    </row>
    <row r="201" spans="1:15" ht="12.75" customHeight="1">
      <c r="A201" s="33">
        <v>191</v>
      </c>
      <c r="B201" s="53" t="s">
        <v>868</v>
      </c>
      <c r="C201" s="31">
        <v>403.7</v>
      </c>
      <c r="D201" s="36">
        <v>403.40000000000003</v>
      </c>
      <c r="E201" s="36">
        <v>394.55000000000007</v>
      </c>
      <c r="F201" s="36">
        <v>385.40000000000003</v>
      </c>
      <c r="G201" s="36">
        <v>376.55000000000007</v>
      </c>
      <c r="H201" s="36">
        <v>412.55000000000007</v>
      </c>
      <c r="I201" s="36">
        <v>421.40000000000009</v>
      </c>
      <c r="J201" s="36">
        <v>430.55000000000007</v>
      </c>
      <c r="K201" s="31">
        <v>412.25</v>
      </c>
      <c r="L201" s="31">
        <v>394.25</v>
      </c>
      <c r="M201" s="31">
        <v>18.64874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765.55</v>
      </c>
      <c r="D202" s="36">
        <v>747.68333333333339</v>
      </c>
      <c r="E202" s="36">
        <v>718.76666666666677</v>
      </c>
      <c r="F202" s="36">
        <v>671.98333333333335</v>
      </c>
      <c r="G202" s="36">
        <v>643.06666666666672</v>
      </c>
      <c r="H202" s="36">
        <v>794.46666666666681</v>
      </c>
      <c r="I202" s="36">
        <v>823.38333333333333</v>
      </c>
      <c r="J202" s="36">
        <v>870.16666666666686</v>
      </c>
      <c r="K202" s="31">
        <v>776.6</v>
      </c>
      <c r="L202" s="31">
        <v>700.9</v>
      </c>
      <c r="M202" s="31">
        <v>257.31707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200.04</v>
      </c>
      <c r="D203" s="36">
        <v>199.57666666666668</v>
      </c>
      <c r="E203" s="36">
        <v>197.26333333333338</v>
      </c>
      <c r="F203" s="36">
        <v>194.48666666666671</v>
      </c>
      <c r="G203" s="36">
        <v>192.1733333333334</v>
      </c>
      <c r="H203" s="36">
        <v>202.35333333333335</v>
      </c>
      <c r="I203" s="36">
        <v>204.66666666666669</v>
      </c>
      <c r="J203" s="36">
        <v>207.44333333333333</v>
      </c>
      <c r="K203" s="31">
        <v>201.89</v>
      </c>
      <c r="L203" s="31">
        <v>196.8</v>
      </c>
      <c r="M203" s="31">
        <v>26.445509999999999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262.66000000000003</v>
      </c>
      <c r="D204" s="36">
        <v>258.24666666666667</v>
      </c>
      <c r="E204" s="36">
        <v>241.79333333333335</v>
      </c>
      <c r="F204" s="36">
        <v>220.92666666666668</v>
      </c>
      <c r="G204" s="36">
        <v>204.47333333333336</v>
      </c>
      <c r="H204" s="36">
        <v>279.11333333333334</v>
      </c>
      <c r="I204" s="36">
        <v>295.56666666666672</v>
      </c>
      <c r="J204" s="36">
        <v>316.43333333333334</v>
      </c>
      <c r="K204" s="31">
        <v>274.7</v>
      </c>
      <c r="L204" s="31">
        <v>237.38</v>
      </c>
      <c r="M204" s="31">
        <v>766.83474999999999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307.60000000000002</v>
      </c>
      <c r="D205" s="36">
        <v>306.7833333333333</v>
      </c>
      <c r="E205" s="36">
        <v>302.86666666666662</v>
      </c>
      <c r="F205" s="36">
        <v>298.13333333333333</v>
      </c>
      <c r="G205" s="36">
        <v>294.21666666666664</v>
      </c>
      <c r="H205" s="36">
        <v>311.51666666666659</v>
      </c>
      <c r="I205" s="36">
        <v>315.43333333333334</v>
      </c>
      <c r="J205" s="36">
        <v>320.16666666666657</v>
      </c>
      <c r="K205" s="31">
        <v>310.7</v>
      </c>
      <c r="L205" s="31">
        <v>302.05</v>
      </c>
      <c r="M205" s="31">
        <v>15.93374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2320.1999999999998</v>
      </c>
      <c r="D206" s="36">
        <v>2338.75</v>
      </c>
      <c r="E206" s="36">
        <v>2269.5</v>
      </c>
      <c r="F206" s="36">
        <v>2218.8000000000002</v>
      </c>
      <c r="G206" s="36">
        <v>2149.5500000000002</v>
      </c>
      <c r="H206" s="36">
        <v>2389.4499999999998</v>
      </c>
      <c r="I206" s="36">
        <v>2458.6999999999998</v>
      </c>
      <c r="J206" s="36">
        <v>2509.3999999999996</v>
      </c>
      <c r="K206" s="31">
        <v>2408</v>
      </c>
      <c r="L206" s="31">
        <v>2288.0500000000002</v>
      </c>
      <c r="M206" s="31">
        <v>5.2905899999999999</v>
      </c>
      <c r="N206" s="1"/>
      <c r="O206" s="1"/>
    </row>
    <row r="207" spans="1:15" ht="12.75" customHeight="1">
      <c r="A207" s="33">
        <v>197</v>
      </c>
      <c r="B207" s="53" t="s">
        <v>869</v>
      </c>
      <c r="C207" s="31">
        <v>509.4</v>
      </c>
      <c r="D207" s="36">
        <v>509.33333333333331</v>
      </c>
      <c r="E207" s="36">
        <v>504.16666666666663</v>
      </c>
      <c r="F207" s="36">
        <v>498.93333333333334</v>
      </c>
      <c r="G207" s="36">
        <v>493.76666666666665</v>
      </c>
      <c r="H207" s="36">
        <v>514.56666666666661</v>
      </c>
      <c r="I207" s="36">
        <v>519.73333333333323</v>
      </c>
      <c r="J207" s="36">
        <v>524.96666666666658</v>
      </c>
      <c r="K207" s="31">
        <v>514.5</v>
      </c>
      <c r="L207" s="31">
        <v>504.1</v>
      </c>
      <c r="M207" s="31">
        <v>10.049630000000001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1443.45</v>
      </c>
      <c r="D208" s="36">
        <v>1440.6499999999999</v>
      </c>
      <c r="E208" s="36">
        <v>1432.3499999999997</v>
      </c>
      <c r="F208" s="36">
        <v>1421.2499999999998</v>
      </c>
      <c r="G208" s="36">
        <v>1412.9499999999996</v>
      </c>
      <c r="H208" s="36">
        <v>1451.7499999999998</v>
      </c>
      <c r="I208" s="36">
        <v>1460.05</v>
      </c>
      <c r="J208" s="36">
        <v>1471.1499999999999</v>
      </c>
      <c r="K208" s="31">
        <v>1448.95</v>
      </c>
      <c r="L208" s="31">
        <v>1429.55</v>
      </c>
      <c r="M208" s="31">
        <v>31.639189999999999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3892.2</v>
      </c>
      <c r="D209" s="36">
        <v>3896.1999999999994</v>
      </c>
      <c r="E209" s="36">
        <v>3862.4499999999989</v>
      </c>
      <c r="F209" s="36">
        <v>3832.6999999999994</v>
      </c>
      <c r="G209" s="36">
        <v>3798.9499999999989</v>
      </c>
      <c r="H209" s="36">
        <v>3925.9499999999989</v>
      </c>
      <c r="I209" s="36">
        <v>3959.7</v>
      </c>
      <c r="J209" s="36">
        <v>3989.4499999999989</v>
      </c>
      <c r="K209" s="31">
        <v>3929.95</v>
      </c>
      <c r="L209" s="31">
        <v>3866.45</v>
      </c>
      <c r="M209" s="31">
        <v>1.98919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1669.35</v>
      </c>
      <c r="D210" s="36">
        <v>1667.6000000000001</v>
      </c>
      <c r="E210" s="36">
        <v>1653.7500000000002</v>
      </c>
      <c r="F210" s="36">
        <v>1638.15</v>
      </c>
      <c r="G210" s="36">
        <v>1624.3000000000002</v>
      </c>
      <c r="H210" s="36">
        <v>1683.2000000000003</v>
      </c>
      <c r="I210" s="36">
        <v>1697.0500000000002</v>
      </c>
      <c r="J210" s="36">
        <v>1712.6500000000003</v>
      </c>
      <c r="K210" s="31">
        <v>1681.45</v>
      </c>
      <c r="L210" s="31">
        <v>1652</v>
      </c>
      <c r="M210" s="31">
        <v>207.04371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590.1</v>
      </c>
      <c r="D211" s="36">
        <v>590.1</v>
      </c>
      <c r="E211" s="36">
        <v>582.70000000000005</v>
      </c>
      <c r="F211" s="36">
        <v>575.30000000000007</v>
      </c>
      <c r="G211" s="36">
        <v>567.90000000000009</v>
      </c>
      <c r="H211" s="36">
        <v>597.5</v>
      </c>
      <c r="I211" s="36">
        <v>604.89999999999986</v>
      </c>
      <c r="J211" s="36">
        <v>612.29999999999995</v>
      </c>
      <c r="K211" s="31">
        <v>597.5</v>
      </c>
      <c r="L211" s="31">
        <v>582.70000000000005</v>
      </c>
      <c r="M211" s="31">
        <v>61.330669999999998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124.52</v>
      </c>
      <c r="D212" s="36">
        <v>125.92333333333333</v>
      </c>
      <c r="E212" s="36">
        <v>122.34666666666666</v>
      </c>
      <c r="F212" s="36">
        <v>120.17333333333333</v>
      </c>
      <c r="G212" s="36">
        <v>116.59666666666666</v>
      </c>
      <c r="H212" s="36">
        <v>128.09666666666666</v>
      </c>
      <c r="I212" s="36">
        <v>131.67333333333335</v>
      </c>
      <c r="J212" s="36">
        <v>133.84666666666666</v>
      </c>
      <c r="K212" s="31">
        <v>129.5</v>
      </c>
      <c r="L212" s="31">
        <v>123.75</v>
      </c>
      <c r="M212" s="31">
        <v>441.75866000000002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882.25</v>
      </c>
      <c r="D213" s="36">
        <v>884.88333333333333</v>
      </c>
      <c r="E213" s="36">
        <v>877.36666666666667</v>
      </c>
      <c r="F213" s="36">
        <v>872.48333333333335</v>
      </c>
      <c r="G213" s="36">
        <v>864.9666666666667</v>
      </c>
      <c r="H213" s="36">
        <v>889.76666666666665</v>
      </c>
      <c r="I213" s="36">
        <v>897.2833333333333</v>
      </c>
      <c r="J213" s="36">
        <v>902.16666666666663</v>
      </c>
      <c r="K213" s="31">
        <v>892.4</v>
      </c>
      <c r="L213" s="31">
        <v>880</v>
      </c>
      <c r="M213" s="31">
        <v>2.9660299999999999</v>
      </c>
      <c r="N213" s="1"/>
      <c r="O213" s="1"/>
    </row>
    <row r="214" spans="1:15" ht="12.75" customHeight="1">
      <c r="A214" s="33">
        <v>204</v>
      </c>
      <c r="B214" s="53" t="s">
        <v>870</v>
      </c>
      <c r="C214" s="31">
        <v>1207.6500000000001</v>
      </c>
      <c r="D214" s="36">
        <v>1219.55</v>
      </c>
      <c r="E214" s="36">
        <v>1188.0999999999999</v>
      </c>
      <c r="F214" s="36">
        <v>1168.55</v>
      </c>
      <c r="G214" s="36">
        <v>1137.0999999999999</v>
      </c>
      <c r="H214" s="36">
        <v>1239.0999999999999</v>
      </c>
      <c r="I214" s="36">
        <v>1270.5500000000002</v>
      </c>
      <c r="J214" s="36">
        <v>1290.0999999999999</v>
      </c>
      <c r="K214" s="31">
        <v>1251</v>
      </c>
      <c r="L214" s="31">
        <v>1200</v>
      </c>
      <c r="M214" s="31">
        <v>1.3361499999999999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1818.3</v>
      </c>
      <c r="D215" s="36">
        <v>1816.6166666666668</v>
      </c>
      <c r="E215" s="36">
        <v>1807.3333333333335</v>
      </c>
      <c r="F215" s="36">
        <v>1796.3666666666668</v>
      </c>
      <c r="G215" s="36">
        <v>1787.0833333333335</v>
      </c>
      <c r="H215" s="36">
        <v>1827.5833333333335</v>
      </c>
      <c r="I215" s="36">
        <v>1836.8666666666668</v>
      </c>
      <c r="J215" s="36">
        <v>1847.8333333333335</v>
      </c>
      <c r="K215" s="31">
        <v>1825.9</v>
      </c>
      <c r="L215" s="31">
        <v>1805.65</v>
      </c>
      <c r="M215" s="31">
        <v>10.3675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5504.6</v>
      </c>
      <c r="D216" s="36">
        <v>5556.5333333333328</v>
      </c>
      <c r="E216" s="36">
        <v>5444.0666666666657</v>
      </c>
      <c r="F216" s="36">
        <v>5383.5333333333328</v>
      </c>
      <c r="G216" s="36">
        <v>5271.0666666666657</v>
      </c>
      <c r="H216" s="36">
        <v>5617.0666666666657</v>
      </c>
      <c r="I216" s="36">
        <v>5729.5333333333328</v>
      </c>
      <c r="J216" s="36">
        <v>5790.0666666666657</v>
      </c>
      <c r="K216" s="31">
        <v>5669</v>
      </c>
      <c r="L216" s="31">
        <v>5496</v>
      </c>
      <c r="M216" s="31">
        <v>8.4032099999999996</v>
      </c>
      <c r="N216" s="1"/>
      <c r="O216" s="1"/>
    </row>
    <row r="217" spans="1:15" ht="12.75" customHeight="1">
      <c r="A217" s="33">
        <v>207</v>
      </c>
      <c r="B217" s="53" t="s">
        <v>871</v>
      </c>
      <c r="C217" s="31">
        <v>401.1</v>
      </c>
      <c r="D217" s="36">
        <v>397.40000000000003</v>
      </c>
      <c r="E217" s="36">
        <v>393.70000000000005</v>
      </c>
      <c r="F217" s="36">
        <v>386.3</v>
      </c>
      <c r="G217" s="36">
        <v>382.6</v>
      </c>
      <c r="H217" s="36">
        <v>404.80000000000007</v>
      </c>
      <c r="I217" s="36">
        <v>408.5</v>
      </c>
      <c r="J217" s="36">
        <v>415.90000000000009</v>
      </c>
      <c r="K217" s="31">
        <v>401.1</v>
      </c>
      <c r="L217" s="31">
        <v>390</v>
      </c>
      <c r="M217" s="31">
        <v>28.700009999999999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676.5</v>
      </c>
      <c r="D218" s="36">
        <v>674.19999999999993</v>
      </c>
      <c r="E218" s="36">
        <v>664.04999999999984</v>
      </c>
      <c r="F218" s="36">
        <v>651.59999999999991</v>
      </c>
      <c r="G218" s="36">
        <v>641.44999999999982</v>
      </c>
      <c r="H218" s="36">
        <v>686.64999999999986</v>
      </c>
      <c r="I218" s="36">
        <v>696.8</v>
      </c>
      <c r="J218" s="36">
        <v>709.24999999999989</v>
      </c>
      <c r="K218" s="31">
        <v>684.35</v>
      </c>
      <c r="L218" s="31">
        <v>661.75</v>
      </c>
      <c r="M218" s="31">
        <v>66.469660000000005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5288.6</v>
      </c>
      <c r="D219" s="36">
        <v>5275.5000000000009</v>
      </c>
      <c r="E219" s="36">
        <v>5169.7000000000016</v>
      </c>
      <c r="F219" s="36">
        <v>5050.8000000000011</v>
      </c>
      <c r="G219" s="36">
        <v>4945.0000000000018</v>
      </c>
      <c r="H219" s="36">
        <v>5394.4000000000015</v>
      </c>
      <c r="I219" s="36">
        <v>5500.2000000000007</v>
      </c>
      <c r="J219" s="36">
        <v>5619.1000000000013</v>
      </c>
      <c r="K219" s="31">
        <v>5381.3</v>
      </c>
      <c r="L219" s="31">
        <v>5156.6000000000004</v>
      </c>
      <c r="M219" s="31">
        <v>48.671529999999997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333.85</v>
      </c>
      <c r="D220" s="36">
        <v>331.53333333333336</v>
      </c>
      <c r="E220" s="36">
        <v>325.06666666666672</v>
      </c>
      <c r="F220" s="36">
        <v>316.28333333333336</v>
      </c>
      <c r="G220" s="36">
        <v>309.81666666666672</v>
      </c>
      <c r="H220" s="36">
        <v>340.31666666666672</v>
      </c>
      <c r="I220" s="36">
        <v>346.7833333333333</v>
      </c>
      <c r="J220" s="36">
        <v>355.56666666666672</v>
      </c>
      <c r="K220" s="31">
        <v>338</v>
      </c>
      <c r="L220" s="31">
        <v>322.75</v>
      </c>
      <c r="M220" s="31">
        <v>66.212819999999994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523.79999999999995</v>
      </c>
      <c r="D221" s="36">
        <v>521.13333333333333</v>
      </c>
      <c r="E221" s="36">
        <v>516.66666666666663</v>
      </c>
      <c r="F221" s="36">
        <v>509.5333333333333</v>
      </c>
      <c r="G221" s="36">
        <v>505.06666666666661</v>
      </c>
      <c r="H221" s="36">
        <v>528.26666666666665</v>
      </c>
      <c r="I221" s="36">
        <v>532.73333333333335</v>
      </c>
      <c r="J221" s="36">
        <v>539.86666666666667</v>
      </c>
      <c r="K221" s="31">
        <v>525.6</v>
      </c>
      <c r="L221" s="31">
        <v>514</v>
      </c>
      <c r="M221" s="31">
        <v>45.820979999999999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2482.1999999999998</v>
      </c>
      <c r="D222" s="36">
        <v>2472.9500000000003</v>
      </c>
      <c r="E222" s="36">
        <v>2455.9000000000005</v>
      </c>
      <c r="F222" s="36">
        <v>2429.6000000000004</v>
      </c>
      <c r="G222" s="36">
        <v>2412.5500000000006</v>
      </c>
      <c r="H222" s="36">
        <v>2499.2500000000005</v>
      </c>
      <c r="I222" s="36">
        <v>2516.3000000000006</v>
      </c>
      <c r="J222" s="36">
        <v>2542.6000000000004</v>
      </c>
      <c r="K222" s="31">
        <v>2490</v>
      </c>
      <c r="L222" s="31">
        <v>2446.65</v>
      </c>
      <c r="M222" s="31">
        <v>21.633099999999999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647.54999999999995</v>
      </c>
      <c r="D223" s="36">
        <v>652.0333333333333</v>
      </c>
      <c r="E223" s="36">
        <v>630.11666666666656</v>
      </c>
      <c r="F223" s="36">
        <v>612.68333333333328</v>
      </c>
      <c r="G223" s="36">
        <v>590.76666666666654</v>
      </c>
      <c r="H223" s="36">
        <v>669.46666666666658</v>
      </c>
      <c r="I223" s="36">
        <v>691.38333333333333</v>
      </c>
      <c r="J223" s="36">
        <v>708.81666666666661</v>
      </c>
      <c r="K223" s="31">
        <v>673.95</v>
      </c>
      <c r="L223" s="31">
        <v>634.6</v>
      </c>
      <c r="M223" s="31">
        <v>22.277349999999998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10973.25</v>
      </c>
      <c r="D224" s="36">
        <v>11136.383333333333</v>
      </c>
      <c r="E224" s="36">
        <v>10736.866666666667</v>
      </c>
      <c r="F224" s="36">
        <v>10500.483333333334</v>
      </c>
      <c r="G224" s="36">
        <v>10100.966666666667</v>
      </c>
      <c r="H224" s="36">
        <v>11372.766666666666</v>
      </c>
      <c r="I224" s="36">
        <v>11772.283333333333</v>
      </c>
      <c r="J224" s="36">
        <v>12008.666666666666</v>
      </c>
      <c r="K224" s="31">
        <v>11535.9</v>
      </c>
      <c r="L224" s="31">
        <v>10900</v>
      </c>
      <c r="M224" s="31">
        <v>0.39323000000000002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1042.45</v>
      </c>
      <c r="D225" s="36">
        <v>1051.1666666666667</v>
      </c>
      <c r="E225" s="36">
        <v>1022.3333333333335</v>
      </c>
      <c r="F225" s="36">
        <v>1002.2166666666667</v>
      </c>
      <c r="G225" s="36">
        <v>973.38333333333344</v>
      </c>
      <c r="H225" s="36">
        <v>1071.2833333333335</v>
      </c>
      <c r="I225" s="36">
        <v>1100.116666666667</v>
      </c>
      <c r="J225" s="36">
        <v>1120.2333333333336</v>
      </c>
      <c r="K225" s="31">
        <v>1080</v>
      </c>
      <c r="L225" s="31">
        <v>1031.05</v>
      </c>
      <c r="M225" s="31">
        <v>2.4631599999999998</v>
      </c>
      <c r="N225" s="1"/>
      <c r="O225" s="1"/>
    </row>
    <row r="226" spans="1:15" ht="12.75" customHeight="1">
      <c r="A226" s="33">
        <v>216</v>
      </c>
      <c r="B226" s="53" t="s">
        <v>872</v>
      </c>
      <c r="C226" s="31">
        <v>426.3</v>
      </c>
      <c r="D226" s="36">
        <v>424.5333333333333</v>
      </c>
      <c r="E226" s="36">
        <v>421.06666666666661</v>
      </c>
      <c r="F226" s="36">
        <v>415.83333333333331</v>
      </c>
      <c r="G226" s="36">
        <v>412.36666666666662</v>
      </c>
      <c r="H226" s="36">
        <v>429.76666666666659</v>
      </c>
      <c r="I226" s="36">
        <v>433.23333333333329</v>
      </c>
      <c r="J226" s="36">
        <v>438.46666666666658</v>
      </c>
      <c r="K226" s="31">
        <v>428</v>
      </c>
      <c r="L226" s="31">
        <v>419.3</v>
      </c>
      <c r="M226" s="31">
        <v>7.6181799999999997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55424.2</v>
      </c>
      <c r="D227" s="36">
        <v>55797.383333333331</v>
      </c>
      <c r="E227" s="36">
        <v>54826.816666666666</v>
      </c>
      <c r="F227" s="36">
        <v>54229.433333333334</v>
      </c>
      <c r="G227" s="36">
        <v>53258.866666666669</v>
      </c>
      <c r="H227" s="36">
        <v>56394.766666666663</v>
      </c>
      <c r="I227" s="36">
        <v>57365.333333333328</v>
      </c>
      <c r="J227" s="36">
        <v>57962.71666666666</v>
      </c>
      <c r="K227" s="31">
        <v>56767.95</v>
      </c>
      <c r="L227" s="31">
        <v>55200</v>
      </c>
      <c r="M227" s="31">
        <v>5.79E-2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282.3</v>
      </c>
      <c r="D228" s="36">
        <v>283.28333333333336</v>
      </c>
      <c r="E228" s="36">
        <v>278.01666666666671</v>
      </c>
      <c r="F228" s="36">
        <v>273.73333333333335</v>
      </c>
      <c r="G228" s="36">
        <v>268.4666666666667</v>
      </c>
      <c r="H228" s="36">
        <v>287.56666666666672</v>
      </c>
      <c r="I228" s="36">
        <v>292.83333333333337</v>
      </c>
      <c r="J228" s="36">
        <v>297.11666666666673</v>
      </c>
      <c r="K228" s="31">
        <v>288.55</v>
      </c>
      <c r="L228" s="31">
        <v>279</v>
      </c>
      <c r="M228" s="31">
        <v>139.75756999999999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1156.8</v>
      </c>
      <c r="D229" s="36">
        <v>1150.7666666666667</v>
      </c>
      <c r="E229" s="36">
        <v>1141.5333333333333</v>
      </c>
      <c r="F229" s="36">
        <v>1126.2666666666667</v>
      </c>
      <c r="G229" s="36">
        <v>1117.0333333333333</v>
      </c>
      <c r="H229" s="36">
        <v>1166.0333333333333</v>
      </c>
      <c r="I229" s="36">
        <v>1175.2666666666664</v>
      </c>
      <c r="J229" s="36">
        <v>1190.5333333333333</v>
      </c>
      <c r="K229" s="31">
        <v>1160</v>
      </c>
      <c r="L229" s="31">
        <v>1135.5</v>
      </c>
      <c r="M229" s="31">
        <v>154.75933000000001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1748.3</v>
      </c>
      <c r="D230" s="36">
        <v>1739.6666666666667</v>
      </c>
      <c r="E230" s="36">
        <v>1718.5833333333335</v>
      </c>
      <c r="F230" s="36">
        <v>1688.8666666666668</v>
      </c>
      <c r="G230" s="36">
        <v>1667.7833333333335</v>
      </c>
      <c r="H230" s="36">
        <v>1769.3833333333334</v>
      </c>
      <c r="I230" s="36">
        <v>1790.4666666666669</v>
      </c>
      <c r="J230" s="36">
        <v>1820.1833333333334</v>
      </c>
      <c r="K230" s="31">
        <v>1760.75</v>
      </c>
      <c r="L230" s="31">
        <v>1709.95</v>
      </c>
      <c r="M230" s="31">
        <v>14.59465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605.5</v>
      </c>
      <c r="D231" s="36">
        <v>603.0333333333333</v>
      </c>
      <c r="E231" s="36">
        <v>599.06666666666661</v>
      </c>
      <c r="F231" s="36">
        <v>592.63333333333333</v>
      </c>
      <c r="G231" s="36">
        <v>588.66666666666663</v>
      </c>
      <c r="H231" s="36">
        <v>609.46666666666658</v>
      </c>
      <c r="I231" s="36">
        <v>613.43333333333328</v>
      </c>
      <c r="J231" s="36">
        <v>619.86666666666656</v>
      </c>
      <c r="K231" s="31">
        <v>607</v>
      </c>
      <c r="L231" s="31">
        <v>596.6</v>
      </c>
      <c r="M231" s="31">
        <v>12.873290000000001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742.7</v>
      </c>
      <c r="D232" s="36">
        <v>740.43333333333339</v>
      </c>
      <c r="E232" s="36">
        <v>733.06666666666683</v>
      </c>
      <c r="F232" s="36">
        <v>723.43333333333339</v>
      </c>
      <c r="G232" s="36">
        <v>716.06666666666683</v>
      </c>
      <c r="H232" s="36">
        <v>750.06666666666683</v>
      </c>
      <c r="I232" s="36">
        <v>757.43333333333339</v>
      </c>
      <c r="J232" s="36">
        <v>767.06666666666683</v>
      </c>
      <c r="K232" s="31">
        <v>747.8</v>
      </c>
      <c r="L232" s="31">
        <v>730.8</v>
      </c>
      <c r="M232" s="31">
        <v>8.4915800000000008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86.82</v>
      </c>
      <c r="D233" s="36">
        <v>87.313333333333333</v>
      </c>
      <c r="E233" s="36">
        <v>86.126666666666665</v>
      </c>
      <c r="F233" s="36">
        <v>85.433333333333337</v>
      </c>
      <c r="G233" s="36">
        <v>84.24666666666667</v>
      </c>
      <c r="H233" s="36">
        <v>88.006666666666661</v>
      </c>
      <c r="I233" s="36">
        <v>89.193333333333328</v>
      </c>
      <c r="J233" s="36">
        <v>89.886666666666656</v>
      </c>
      <c r="K233" s="31">
        <v>88.5</v>
      </c>
      <c r="L233" s="31">
        <v>86.62</v>
      </c>
      <c r="M233" s="31">
        <v>89.53501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83.84</v>
      </c>
      <c r="D234" s="36">
        <v>83.463333333333324</v>
      </c>
      <c r="E234" s="36">
        <v>82.926666666666648</v>
      </c>
      <c r="F234" s="36">
        <v>82.013333333333321</v>
      </c>
      <c r="G234" s="36">
        <v>81.476666666666645</v>
      </c>
      <c r="H234" s="36">
        <v>84.376666666666651</v>
      </c>
      <c r="I234" s="36">
        <v>84.913333333333313</v>
      </c>
      <c r="J234" s="36">
        <v>85.826666666666654</v>
      </c>
      <c r="K234" s="31">
        <v>84</v>
      </c>
      <c r="L234" s="31">
        <v>82.55</v>
      </c>
      <c r="M234" s="31">
        <v>731.40324999999996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123.73</v>
      </c>
      <c r="D235" s="36">
        <v>122.81</v>
      </c>
      <c r="E235" s="36">
        <v>121.72</v>
      </c>
      <c r="F235" s="36">
        <v>119.71</v>
      </c>
      <c r="G235" s="36">
        <v>118.61999999999999</v>
      </c>
      <c r="H235" s="36">
        <v>124.82000000000001</v>
      </c>
      <c r="I235" s="36">
        <v>125.91000000000001</v>
      </c>
      <c r="J235" s="36">
        <v>127.92000000000002</v>
      </c>
      <c r="K235" s="31">
        <v>123.9</v>
      </c>
      <c r="L235" s="31">
        <v>120.8</v>
      </c>
      <c r="M235" s="31">
        <v>63.747059999999998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475.95</v>
      </c>
      <c r="D236" s="36">
        <v>478.2833333333333</v>
      </c>
      <c r="E236" s="36">
        <v>470.56666666666661</v>
      </c>
      <c r="F236" s="36">
        <v>465.18333333333328</v>
      </c>
      <c r="G236" s="36">
        <v>457.46666666666658</v>
      </c>
      <c r="H236" s="36">
        <v>483.66666666666663</v>
      </c>
      <c r="I236" s="36">
        <v>491.38333333333333</v>
      </c>
      <c r="J236" s="36">
        <v>496.76666666666665</v>
      </c>
      <c r="K236" s="31">
        <v>486</v>
      </c>
      <c r="L236" s="31">
        <v>472.9</v>
      </c>
      <c r="M236" s="31">
        <v>19.111419999999999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65.650000000000006</v>
      </c>
      <c r="D237" s="36">
        <v>65.33</v>
      </c>
      <c r="E237" s="36">
        <v>64.41</v>
      </c>
      <c r="F237" s="36">
        <v>63.17</v>
      </c>
      <c r="G237" s="36">
        <v>62.25</v>
      </c>
      <c r="H237" s="36">
        <v>66.569999999999993</v>
      </c>
      <c r="I237" s="36">
        <v>67.489999999999981</v>
      </c>
      <c r="J237" s="36">
        <v>68.72999999999999</v>
      </c>
      <c r="K237" s="31">
        <v>66.25</v>
      </c>
      <c r="L237" s="31">
        <v>64.09</v>
      </c>
      <c r="M237" s="31">
        <v>609.39382000000001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267</v>
      </c>
      <c r="D238" s="36">
        <v>267.31666666666666</v>
      </c>
      <c r="E238" s="36">
        <v>263.68333333333334</v>
      </c>
      <c r="F238" s="36">
        <v>260.36666666666667</v>
      </c>
      <c r="G238" s="36">
        <v>256.73333333333335</v>
      </c>
      <c r="H238" s="36">
        <v>270.63333333333333</v>
      </c>
      <c r="I238" s="36">
        <v>274.26666666666665</v>
      </c>
      <c r="J238" s="36">
        <v>277.58333333333331</v>
      </c>
      <c r="K238" s="31">
        <v>270.95</v>
      </c>
      <c r="L238" s="31">
        <v>264</v>
      </c>
      <c r="M238" s="31">
        <v>54.656289999999998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423.3</v>
      </c>
      <c r="D239" s="36">
        <v>423.76666666666665</v>
      </c>
      <c r="E239" s="36">
        <v>421.0333333333333</v>
      </c>
      <c r="F239" s="36">
        <v>418.76666666666665</v>
      </c>
      <c r="G239" s="36">
        <v>416.0333333333333</v>
      </c>
      <c r="H239" s="36">
        <v>426.0333333333333</v>
      </c>
      <c r="I239" s="36">
        <v>428.76666666666665</v>
      </c>
      <c r="J239" s="36">
        <v>431.0333333333333</v>
      </c>
      <c r="K239" s="31">
        <v>426.5</v>
      </c>
      <c r="L239" s="31">
        <v>421.5</v>
      </c>
      <c r="M239" s="31">
        <v>145.85805999999999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306.55</v>
      </c>
      <c r="D240" s="36">
        <v>307.15000000000003</v>
      </c>
      <c r="E240" s="36">
        <v>300.40000000000009</v>
      </c>
      <c r="F240" s="36">
        <v>294.25000000000006</v>
      </c>
      <c r="G240" s="36">
        <v>287.50000000000011</v>
      </c>
      <c r="H240" s="36">
        <v>313.30000000000007</v>
      </c>
      <c r="I240" s="36">
        <v>320.04999999999995</v>
      </c>
      <c r="J240" s="36">
        <v>326.20000000000005</v>
      </c>
      <c r="K240" s="31">
        <v>313.89999999999998</v>
      </c>
      <c r="L240" s="31">
        <v>301</v>
      </c>
      <c r="M240" s="31">
        <v>20.559229999999999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233.15</v>
      </c>
      <c r="D241" s="36">
        <v>228.98333333333335</v>
      </c>
      <c r="E241" s="36">
        <v>223.16666666666669</v>
      </c>
      <c r="F241" s="36">
        <v>213.18333333333334</v>
      </c>
      <c r="G241" s="36">
        <v>207.36666666666667</v>
      </c>
      <c r="H241" s="36">
        <v>238.9666666666667</v>
      </c>
      <c r="I241" s="36">
        <v>244.78333333333336</v>
      </c>
      <c r="J241" s="36">
        <v>254.76666666666671</v>
      </c>
      <c r="K241" s="31">
        <v>234.8</v>
      </c>
      <c r="L241" s="31">
        <v>219</v>
      </c>
      <c r="M241" s="31">
        <v>183.88487000000001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178.61</v>
      </c>
      <c r="D242" s="36">
        <v>178.35666666666668</v>
      </c>
      <c r="E242" s="36">
        <v>173.41333333333336</v>
      </c>
      <c r="F242" s="36">
        <v>168.21666666666667</v>
      </c>
      <c r="G242" s="36">
        <v>163.27333333333334</v>
      </c>
      <c r="H242" s="36">
        <v>183.55333333333337</v>
      </c>
      <c r="I242" s="36">
        <v>188.4966666666667</v>
      </c>
      <c r="J242" s="36">
        <v>193.69333333333338</v>
      </c>
      <c r="K242" s="31">
        <v>183.3</v>
      </c>
      <c r="L242" s="31">
        <v>173.16</v>
      </c>
      <c r="M242" s="31">
        <v>182.45751000000001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2614.65</v>
      </c>
      <c r="D243" s="36">
        <v>2615.4666666666667</v>
      </c>
      <c r="E243" s="36">
        <v>2578.9333333333334</v>
      </c>
      <c r="F243" s="36">
        <v>2543.2166666666667</v>
      </c>
      <c r="G243" s="36">
        <v>2506.6833333333334</v>
      </c>
      <c r="H243" s="36">
        <v>2651.1833333333334</v>
      </c>
      <c r="I243" s="36">
        <v>2687.7166666666672</v>
      </c>
      <c r="J243" s="36">
        <v>2723.4333333333334</v>
      </c>
      <c r="K243" s="31">
        <v>2652</v>
      </c>
      <c r="L243" s="31">
        <v>2579.75</v>
      </c>
      <c r="M243" s="31">
        <v>2.30328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545.1</v>
      </c>
      <c r="D244" s="36">
        <v>544.19999999999993</v>
      </c>
      <c r="E244" s="36">
        <v>541.64999999999986</v>
      </c>
      <c r="F244" s="36">
        <v>538.19999999999993</v>
      </c>
      <c r="G244" s="36">
        <v>535.64999999999986</v>
      </c>
      <c r="H244" s="36">
        <v>547.64999999999986</v>
      </c>
      <c r="I244" s="36">
        <v>550.19999999999982</v>
      </c>
      <c r="J244" s="36">
        <v>553.64999999999986</v>
      </c>
      <c r="K244" s="31">
        <v>546.75</v>
      </c>
      <c r="L244" s="31">
        <v>540.75</v>
      </c>
      <c r="M244" s="31">
        <v>10.800319999999999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180.99</v>
      </c>
      <c r="D245" s="36">
        <v>181.54333333333332</v>
      </c>
      <c r="E245" s="36">
        <v>179.68666666666664</v>
      </c>
      <c r="F245" s="36">
        <v>178.38333333333333</v>
      </c>
      <c r="G245" s="36">
        <v>176.52666666666664</v>
      </c>
      <c r="H245" s="36">
        <v>182.84666666666664</v>
      </c>
      <c r="I245" s="36">
        <v>184.70333333333332</v>
      </c>
      <c r="J245" s="36">
        <v>186.00666666666663</v>
      </c>
      <c r="K245" s="31">
        <v>183.4</v>
      </c>
      <c r="L245" s="31">
        <v>180.24</v>
      </c>
      <c r="M245" s="31">
        <v>92.830780000000004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638.4</v>
      </c>
      <c r="D246" s="36">
        <v>632.79999999999995</v>
      </c>
      <c r="E246" s="36">
        <v>623.64999999999986</v>
      </c>
      <c r="F246" s="36">
        <v>608.89999999999986</v>
      </c>
      <c r="G246" s="36">
        <v>599.74999999999977</v>
      </c>
      <c r="H246" s="36">
        <v>647.54999999999995</v>
      </c>
      <c r="I246" s="36">
        <v>656.7</v>
      </c>
      <c r="J246" s="36">
        <v>671.45</v>
      </c>
      <c r="K246" s="31">
        <v>641.95000000000005</v>
      </c>
      <c r="L246" s="31">
        <v>618.04999999999995</v>
      </c>
      <c r="M246" s="31">
        <v>71.421989999999994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168.97</v>
      </c>
      <c r="D247" s="36">
        <v>168.26333333333332</v>
      </c>
      <c r="E247" s="36">
        <v>166.80666666666664</v>
      </c>
      <c r="F247" s="36">
        <v>164.64333333333332</v>
      </c>
      <c r="G247" s="36">
        <v>163.18666666666664</v>
      </c>
      <c r="H247" s="36">
        <v>170.42666666666665</v>
      </c>
      <c r="I247" s="36">
        <v>171.88333333333335</v>
      </c>
      <c r="J247" s="36">
        <v>174.04666666666665</v>
      </c>
      <c r="K247" s="31">
        <v>169.72</v>
      </c>
      <c r="L247" s="31">
        <v>166.1</v>
      </c>
      <c r="M247" s="31">
        <v>157.94095999999999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66.94</v>
      </c>
      <c r="D248" s="36">
        <v>67.28</v>
      </c>
      <c r="E248" s="36">
        <v>65.88</v>
      </c>
      <c r="F248" s="36">
        <v>64.819999999999993</v>
      </c>
      <c r="G248" s="36">
        <v>63.419999999999987</v>
      </c>
      <c r="H248" s="36">
        <v>68.34</v>
      </c>
      <c r="I248" s="36">
        <v>69.740000000000009</v>
      </c>
      <c r="J248" s="36">
        <v>70.800000000000011</v>
      </c>
      <c r="K248" s="31">
        <v>68.680000000000007</v>
      </c>
      <c r="L248" s="31">
        <v>66.22</v>
      </c>
      <c r="M248" s="31">
        <v>179.72603000000001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1015.6</v>
      </c>
      <c r="D249" s="36">
        <v>1016.6</v>
      </c>
      <c r="E249" s="36">
        <v>1006.2</v>
      </c>
      <c r="F249" s="36">
        <v>996.80000000000007</v>
      </c>
      <c r="G249" s="36">
        <v>986.40000000000009</v>
      </c>
      <c r="H249" s="36">
        <v>1026</v>
      </c>
      <c r="I249" s="36">
        <v>1036.3999999999999</v>
      </c>
      <c r="J249" s="36">
        <v>1045.8</v>
      </c>
      <c r="K249" s="31">
        <v>1027</v>
      </c>
      <c r="L249" s="31">
        <v>1007.2</v>
      </c>
      <c r="M249" s="31">
        <v>16.94557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172.3</v>
      </c>
      <c r="D250" s="36">
        <v>172.72666666666669</v>
      </c>
      <c r="E250" s="36">
        <v>171.27333333333337</v>
      </c>
      <c r="F250" s="36">
        <v>170.24666666666667</v>
      </c>
      <c r="G250" s="36">
        <v>168.79333333333335</v>
      </c>
      <c r="H250" s="36">
        <v>173.75333333333339</v>
      </c>
      <c r="I250" s="36">
        <v>175.20666666666671</v>
      </c>
      <c r="J250" s="36">
        <v>176.23333333333341</v>
      </c>
      <c r="K250" s="31">
        <v>174.18</v>
      </c>
      <c r="L250" s="31">
        <v>171.7</v>
      </c>
      <c r="M250" s="31">
        <v>175.39483999999999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1365.95</v>
      </c>
      <c r="D251" s="36">
        <v>1363.8166666666666</v>
      </c>
      <c r="E251" s="36">
        <v>1352.1333333333332</v>
      </c>
      <c r="F251" s="36">
        <v>1338.3166666666666</v>
      </c>
      <c r="G251" s="36">
        <v>1326.6333333333332</v>
      </c>
      <c r="H251" s="36">
        <v>1377.6333333333332</v>
      </c>
      <c r="I251" s="36">
        <v>1389.3166666666666</v>
      </c>
      <c r="J251" s="36">
        <v>1403.1333333333332</v>
      </c>
      <c r="K251" s="31">
        <v>1375.5</v>
      </c>
      <c r="L251" s="31">
        <v>1350</v>
      </c>
      <c r="M251" s="31">
        <v>0.40078999999999998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476.8</v>
      </c>
      <c r="D252" s="36">
        <v>476.45</v>
      </c>
      <c r="E252" s="36">
        <v>468.95</v>
      </c>
      <c r="F252" s="36">
        <v>461.1</v>
      </c>
      <c r="G252" s="36">
        <v>453.6</v>
      </c>
      <c r="H252" s="36">
        <v>484.29999999999995</v>
      </c>
      <c r="I252" s="36">
        <v>491.79999999999995</v>
      </c>
      <c r="J252" s="36">
        <v>499.64999999999992</v>
      </c>
      <c r="K252" s="31">
        <v>483.95</v>
      </c>
      <c r="L252" s="31">
        <v>468.6</v>
      </c>
      <c r="M252" s="31">
        <v>23.414000000000001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336.3</v>
      </c>
      <c r="D253" s="36">
        <v>336.76666666666665</v>
      </c>
      <c r="E253" s="36">
        <v>333.5333333333333</v>
      </c>
      <c r="F253" s="36">
        <v>330.76666666666665</v>
      </c>
      <c r="G253" s="36">
        <v>327.5333333333333</v>
      </c>
      <c r="H253" s="36">
        <v>339.5333333333333</v>
      </c>
      <c r="I253" s="36">
        <v>342.76666666666665</v>
      </c>
      <c r="J253" s="36">
        <v>345.5333333333333</v>
      </c>
      <c r="K253" s="31">
        <v>340</v>
      </c>
      <c r="L253" s="31">
        <v>334</v>
      </c>
      <c r="M253" s="31">
        <v>267.57767999999999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1527.85</v>
      </c>
      <c r="D254" s="36">
        <v>1527.2</v>
      </c>
      <c r="E254" s="36">
        <v>1513.65</v>
      </c>
      <c r="F254" s="36">
        <v>1499.45</v>
      </c>
      <c r="G254" s="36">
        <v>1485.9</v>
      </c>
      <c r="H254" s="36">
        <v>1541.4</v>
      </c>
      <c r="I254" s="36">
        <v>1554.9499999999998</v>
      </c>
      <c r="J254" s="36">
        <v>1569.15</v>
      </c>
      <c r="K254" s="31">
        <v>1540.75</v>
      </c>
      <c r="L254" s="31">
        <v>1513</v>
      </c>
      <c r="M254" s="31">
        <v>35.894410000000001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6282.9</v>
      </c>
      <c r="D255" s="36">
        <v>6270.95</v>
      </c>
      <c r="E255" s="36">
        <v>6206.15</v>
      </c>
      <c r="F255" s="36">
        <v>6129.4</v>
      </c>
      <c r="G255" s="36">
        <v>6064.5999999999995</v>
      </c>
      <c r="H255" s="36">
        <v>6347.7</v>
      </c>
      <c r="I255" s="36">
        <v>6412.5000000000009</v>
      </c>
      <c r="J255" s="36">
        <v>6489.25</v>
      </c>
      <c r="K255" s="31">
        <v>6335.75</v>
      </c>
      <c r="L255" s="31">
        <v>6194.2</v>
      </c>
      <c r="M255" s="31">
        <v>1.90134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1515.4</v>
      </c>
      <c r="D256" s="36">
        <v>1510.6666666666667</v>
      </c>
      <c r="E256" s="36">
        <v>1503.8333333333335</v>
      </c>
      <c r="F256" s="36">
        <v>1492.2666666666667</v>
      </c>
      <c r="G256" s="36">
        <v>1485.4333333333334</v>
      </c>
      <c r="H256" s="36">
        <v>1522.2333333333336</v>
      </c>
      <c r="I256" s="36">
        <v>1529.0666666666671</v>
      </c>
      <c r="J256" s="36">
        <v>1540.6333333333337</v>
      </c>
      <c r="K256" s="31">
        <v>1517.5</v>
      </c>
      <c r="L256" s="31">
        <v>1499.1</v>
      </c>
      <c r="M256" s="31">
        <v>79.270099999999999</v>
      </c>
      <c r="N256" s="1"/>
      <c r="O256" s="1"/>
    </row>
    <row r="257" spans="1:15" ht="12.75" customHeight="1">
      <c r="A257" s="33">
        <v>247</v>
      </c>
      <c r="B257" s="53" t="s">
        <v>873</v>
      </c>
      <c r="C257" s="31">
        <v>140.88999999999999</v>
      </c>
      <c r="D257" s="36">
        <v>142.29333333333332</v>
      </c>
      <c r="E257" s="36">
        <v>138.79666666666665</v>
      </c>
      <c r="F257" s="36">
        <v>136.70333333333332</v>
      </c>
      <c r="G257" s="36">
        <v>133.20666666666665</v>
      </c>
      <c r="H257" s="36">
        <v>144.38666666666666</v>
      </c>
      <c r="I257" s="36">
        <v>147.88333333333333</v>
      </c>
      <c r="J257" s="36">
        <v>149.97666666666666</v>
      </c>
      <c r="K257" s="31">
        <v>145.79</v>
      </c>
      <c r="L257" s="31">
        <v>140.19999999999999</v>
      </c>
      <c r="M257" s="31">
        <v>106.25978000000001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1033.05</v>
      </c>
      <c r="D258" s="36">
        <v>1040.1833333333332</v>
      </c>
      <c r="E258" s="36">
        <v>1021.5166666666664</v>
      </c>
      <c r="F258" s="36">
        <v>1009.9833333333333</v>
      </c>
      <c r="G258" s="36">
        <v>991.31666666666661</v>
      </c>
      <c r="H258" s="36">
        <v>1051.7166666666662</v>
      </c>
      <c r="I258" s="36">
        <v>1070.3833333333328</v>
      </c>
      <c r="J258" s="36">
        <v>1081.9166666666661</v>
      </c>
      <c r="K258" s="31">
        <v>1058.8499999999999</v>
      </c>
      <c r="L258" s="31">
        <v>1028.6500000000001</v>
      </c>
      <c r="M258" s="31">
        <v>1.78983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4229.25</v>
      </c>
      <c r="D259" s="36">
        <v>4225.95</v>
      </c>
      <c r="E259" s="36">
        <v>4189.2999999999993</v>
      </c>
      <c r="F259" s="36">
        <v>4149.3499999999995</v>
      </c>
      <c r="G259" s="36">
        <v>4112.6999999999989</v>
      </c>
      <c r="H259" s="36">
        <v>4265.8999999999996</v>
      </c>
      <c r="I259" s="36">
        <v>4302.5499999999993</v>
      </c>
      <c r="J259" s="36">
        <v>4342.5</v>
      </c>
      <c r="K259" s="31">
        <v>4262.6000000000004</v>
      </c>
      <c r="L259" s="31">
        <v>4186</v>
      </c>
      <c r="M259" s="31">
        <v>14.492929999999999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1125.45</v>
      </c>
      <c r="D260" s="36">
        <v>1129.6333333333334</v>
      </c>
      <c r="E260" s="36">
        <v>1119.8666666666668</v>
      </c>
      <c r="F260" s="36">
        <v>1114.2833333333333</v>
      </c>
      <c r="G260" s="36">
        <v>1104.5166666666667</v>
      </c>
      <c r="H260" s="36">
        <v>1135.2166666666669</v>
      </c>
      <c r="I260" s="36">
        <v>1144.9833333333338</v>
      </c>
      <c r="J260" s="36">
        <v>1150.5666666666671</v>
      </c>
      <c r="K260" s="31">
        <v>1139.4000000000001</v>
      </c>
      <c r="L260" s="31">
        <v>1124.05</v>
      </c>
      <c r="M260" s="31">
        <v>5.5826900000000004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1806.6</v>
      </c>
      <c r="D261" s="36">
        <v>1813.7166666666665</v>
      </c>
      <c r="E261" s="36">
        <v>1781.0333333333328</v>
      </c>
      <c r="F261" s="36">
        <v>1755.4666666666665</v>
      </c>
      <c r="G261" s="36">
        <v>1722.7833333333328</v>
      </c>
      <c r="H261" s="36">
        <v>1839.2833333333328</v>
      </c>
      <c r="I261" s="36">
        <v>1871.9666666666667</v>
      </c>
      <c r="J261" s="36">
        <v>1897.5333333333328</v>
      </c>
      <c r="K261" s="31">
        <v>1846.4</v>
      </c>
      <c r="L261" s="31">
        <v>1788.15</v>
      </c>
      <c r="M261" s="31">
        <v>0.80484999999999995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4321.5</v>
      </c>
      <c r="D262" s="36">
        <v>4328.55</v>
      </c>
      <c r="E262" s="36">
        <v>4290.1500000000005</v>
      </c>
      <c r="F262" s="36">
        <v>4258.8</v>
      </c>
      <c r="G262" s="36">
        <v>4220.4000000000005</v>
      </c>
      <c r="H262" s="36">
        <v>4359.9000000000005</v>
      </c>
      <c r="I262" s="36">
        <v>4398.3</v>
      </c>
      <c r="J262" s="36">
        <v>4429.6500000000005</v>
      </c>
      <c r="K262" s="31">
        <v>4366.95</v>
      </c>
      <c r="L262" s="31">
        <v>4297.2</v>
      </c>
      <c r="M262" s="31">
        <v>1.61005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2009.1</v>
      </c>
      <c r="D263" s="36">
        <v>2020.6166666666668</v>
      </c>
      <c r="E263" s="36">
        <v>1992.4833333333336</v>
      </c>
      <c r="F263" s="36">
        <v>1975.8666666666668</v>
      </c>
      <c r="G263" s="36">
        <v>1947.7333333333336</v>
      </c>
      <c r="H263" s="36">
        <v>2037.2333333333336</v>
      </c>
      <c r="I263" s="36">
        <v>2065.3666666666668</v>
      </c>
      <c r="J263" s="36">
        <v>2081.9833333333336</v>
      </c>
      <c r="K263" s="31">
        <v>2048.75</v>
      </c>
      <c r="L263" s="31">
        <v>2004</v>
      </c>
      <c r="M263" s="31">
        <v>1.3006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845.75</v>
      </c>
      <c r="D264" s="36">
        <v>839.16666666666663</v>
      </c>
      <c r="E264" s="36">
        <v>830.38333333333321</v>
      </c>
      <c r="F264" s="36">
        <v>815.01666666666654</v>
      </c>
      <c r="G264" s="36">
        <v>806.23333333333312</v>
      </c>
      <c r="H264" s="36">
        <v>854.5333333333333</v>
      </c>
      <c r="I264" s="36">
        <v>863.31666666666683</v>
      </c>
      <c r="J264" s="36">
        <v>878.68333333333339</v>
      </c>
      <c r="K264" s="31">
        <v>847.95</v>
      </c>
      <c r="L264" s="31">
        <v>823.8</v>
      </c>
      <c r="M264" s="31">
        <v>2.6191499999999999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522.75</v>
      </c>
      <c r="D265" s="36">
        <v>513.25</v>
      </c>
      <c r="E265" s="36">
        <v>498.54999999999995</v>
      </c>
      <c r="F265" s="36">
        <v>474.34999999999997</v>
      </c>
      <c r="G265" s="36">
        <v>459.64999999999992</v>
      </c>
      <c r="H265" s="36">
        <v>537.45000000000005</v>
      </c>
      <c r="I265" s="36">
        <v>552.15000000000009</v>
      </c>
      <c r="J265" s="36">
        <v>576.35</v>
      </c>
      <c r="K265" s="31">
        <v>527.95000000000005</v>
      </c>
      <c r="L265" s="31">
        <v>489.05</v>
      </c>
      <c r="M265" s="31">
        <v>36.461739999999999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87.31</v>
      </c>
      <c r="D266" s="36">
        <v>86.146666666666661</v>
      </c>
      <c r="E266" s="36">
        <v>83.893333333333317</v>
      </c>
      <c r="F266" s="36">
        <v>80.476666666666659</v>
      </c>
      <c r="G266" s="36">
        <v>78.223333333333315</v>
      </c>
      <c r="H266" s="36">
        <v>89.563333333333318</v>
      </c>
      <c r="I266" s="36">
        <v>91.816666666666677</v>
      </c>
      <c r="J266" s="36">
        <v>95.23333333333332</v>
      </c>
      <c r="K266" s="31">
        <v>88.4</v>
      </c>
      <c r="L266" s="31">
        <v>82.73</v>
      </c>
      <c r="M266" s="31">
        <v>93.898420000000002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707.1</v>
      </c>
      <c r="D267" s="36">
        <v>705.48333333333323</v>
      </c>
      <c r="E267" s="36">
        <v>699.11666666666645</v>
      </c>
      <c r="F267" s="36">
        <v>691.13333333333321</v>
      </c>
      <c r="G267" s="36">
        <v>684.76666666666642</v>
      </c>
      <c r="H267" s="36">
        <v>713.46666666666647</v>
      </c>
      <c r="I267" s="36">
        <v>719.83333333333326</v>
      </c>
      <c r="J267" s="36">
        <v>727.81666666666649</v>
      </c>
      <c r="K267" s="31">
        <v>711.85</v>
      </c>
      <c r="L267" s="31">
        <v>697.5</v>
      </c>
      <c r="M267" s="31">
        <v>21.1173</v>
      </c>
      <c r="N267" s="1"/>
      <c r="O267" s="1"/>
    </row>
    <row r="268" spans="1:15" ht="12.75" customHeight="1">
      <c r="A268" s="33">
        <v>258</v>
      </c>
      <c r="B268" s="53" t="s">
        <v>874</v>
      </c>
      <c r="C268" s="31">
        <v>302.89999999999998</v>
      </c>
      <c r="D268" s="36">
        <v>303.3</v>
      </c>
      <c r="E268" s="36">
        <v>300.60000000000002</v>
      </c>
      <c r="F268" s="36">
        <v>298.3</v>
      </c>
      <c r="G268" s="36">
        <v>295.60000000000002</v>
      </c>
      <c r="H268" s="36">
        <v>305.60000000000002</v>
      </c>
      <c r="I268" s="36">
        <v>308.29999999999995</v>
      </c>
      <c r="J268" s="36">
        <v>310.60000000000002</v>
      </c>
      <c r="K268" s="31">
        <v>306</v>
      </c>
      <c r="L268" s="31">
        <v>301</v>
      </c>
      <c r="M268" s="31">
        <v>27.849019999999999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929.65</v>
      </c>
      <c r="D269" s="36">
        <v>926.31666666666661</v>
      </c>
      <c r="E269" s="36">
        <v>914.63333333333321</v>
      </c>
      <c r="F269" s="36">
        <v>899.61666666666656</v>
      </c>
      <c r="G269" s="36">
        <v>887.93333333333317</v>
      </c>
      <c r="H269" s="36">
        <v>941.33333333333326</v>
      </c>
      <c r="I269" s="36">
        <v>953.01666666666665</v>
      </c>
      <c r="J269" s="36">
        <v>968.0333333333333</v>
      </c>
      <c r="K269" s="31">
        <v>938</v>
      </c>
      <c r="L269" s="31">
        <v>911.3</v>
      </c>
      <c r="M269" s="31">
        <v>31.203389999999999</v>
      </c>
      <c r="N269" s="1"/>
      <c r="O269" s="1"/>
    </row>
    <row r="270" spans="1:15" ht="12.75" customHeight="1">
      <c r="A270" s="33">
        <v>260</v>
      </c>
      <c r="B270" s="53" t="s">
        <v>875</v>
      </c>
      <c r="C270" s="31">
        <v>887.35</v>
      </c>
      <c r="D270" s="36">
        <v>889.46666666666658</v>
      </c>
      <c r="E270" s="36">
        <v>870.93333333333317</v>
      </c>
      <c r="F270" s="36">
        <v>854.51666666666654</v>
      </c>
      <c r="G270" s="36">
        <v>835.98333333333312</v>
      </c>
      <c r="H270" s="36">
        <v>905.88333333333321</v>
      </c>
      <c r="I270" s="36">
        <v>924.41666666666674</v>
      </c>
      <c r="J270" s="36">
        <v>940.83333333333326</v>
      </c>
      <c r="K270" s="31">
        <v>908</v>
      </c>
      <c r="L270" s="31">
        <v>873.05</v>
      </c>
      <c r="M270" s="31">
        <v>0.26941999999999999</v>
      </c>
      <c r="N270" s="1"/>
      <c r="O270" s="1"/>
    </row>
    <row r="271" spans="1:15" ht="12.75" customHeight="1">
      <c r="A271" s="33">
        <v>261</v>
      </c>
      <c r="B271" s="53" t="s">
        <v>876</v>
      </c>
      <c r="C271" s="31">
        <v>120.84</v>
      </c>
      <c r="D271" s="36">
        <v>121.46</v>
      </c>
      <c r="E271" s="36">
        <v>119.92999999999999</v>
      </c>
      <c r="F271" s="36">
        <v>119.02</v>
      </c>
      <c r="G271" s="36">
        <v>117.49</v>
      </c>
      <c r="H271" s="36">
        <v>122.36999999999999</v>
      </c>
      <c r="I271" s="36">
        <v>123.89999999999999</v>
      </c>
      <c r="J271" s="36">
        <v>124.80999999999999</v>
      </c>
      <c r="K271" s="31">
        <v>122.99</v>
      </c>
      <c r="L271" s="31">
        <v>120.55</v>
      </c>
      <c r="M271" s="31">
        <v>28.678129999999999</v>
      </c>
      <c r="N271" s="1"/>
      <c r="O271" s="1"/>
    </row>
    <row r="272" spans="1:15" ht="12.75" customHeight="1">
      <c r="A272" s="33">
        <v>262</v>
      </c>
      <c r="B272" s="53" t="s">
        <v>832</v>
      </c>
      <c r="C272" s="31">
        <v>565</v>
      </c>
      <c r="D272" s="36">
        <v>565.19999999999993</v>
      </c>
      <c r="E272" s="36">
        <v>556.39999999999986</v>
      </c>
      <c r="F272" s="36">
        <v>547.79999999999995</v>
      </c>
      <c r="G272" s="36">
        <v>538.99999999999989</v>
      </c>
      <c r="H272" s="36">
        <v>573.79999999999984</v>
      </c>
      <c r="I272" s="36">
        <v>582.5999999999998</v>
      </c>
      <c r="J272" s="36">
        <v>591.19999999999982</v>
      </c>
      <c r="K272" s="31">
        <v>574</v>
      </c>
      <c r="L272" s="31">
        <v>556.6</v>
      </c>
      <c r="M272" s="31">
        <v>7.2436400000000001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808.65</v>
      </c>
      <c r="D273" s="36">
        <v>803.56666666666661</v>
      </c>
      <c r="E273" s="36">
        <v>789.43333333333317</v>
      </c>
      <c r="F273" s="36">
        <v>770.21666666666658</v>
      </c>
      <c r="G273" s="36">
        <v>756.08333333333314</v>
      </c>
      <c r="H273" s="36">
        <v>822.78333333333319</v>
      </c>
      <c r="I273" s="36">
        <v>836.91666666666663</v>
      </c>
      <c r="J273" s="36">
        <v>856.13333333333321</v>
      </c>
      <c r="K273" s="31">
        <v>817.7</v>
      </c>
      <c r="L273" s="31">
        <v>784.35</v>
      </c>
      <c r="M273" s="31">
        <v>11.97603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1056.4000000000001</v>
      </c>
      <c r="D274" s="36">
        <v>1058.5333333333335</v>
      </c>
      <c r="E274" s="36">
        <v>1042.166666666667</v>
      </c>
      <c r="F274" s="36">
        <v>1027.9333333333334</v>
      </c>
      <c r="G274" s="36">
        <v>1011.5666666666668</v>
      </c>
      <c r="H274" s="36">
        <v>1072.7666666666671</v>
      </c>
      <c r="I274" s="36">
        <v>1089.1333333333334</v>
      </c>
      <c r="J274" s="36">
        <v>1103.3666666666672</v>
      </c>
      <c r="K274" s="31">
        <v>1074.9000000000001</v>
      </c>
      <c r="L274" s="31">
        <v>1044.3</v>
      </c>
      <c r="M274" s="31">
        <v>23.796189999999999</v>
      </c>
      <c r="N274" s="1"/>
      <c r="O274" s="1"/>
    </row>
    <row r="275" spans="1:15" ht="12.75" customHeight="1">
      <c r="A275" s="33">
        <v>265</v>
      </c>
      <c r="B275" s="53" t="s">
        <v>877</v>
      </c>
      <c r="C275" s="31">
        <v>365.55</v>
      </c>
      <c r="D275" s="36">
        <v>363.95</v>
      </c>
      <c r="E275" s="36">
        <v>359.59999999999997</v>
      </c>
      <c r="F275" s="36">
        <v>353.65</v>
      </c>
      <c r="G275" s="36">
        <v>349.29999999999995</v>
      </c>
      <c r="H275" s="36">
        <v>369.9</v>
      </c>
      <c r="I275" s="36">
        <v>374.25</v>
      </c>
      <c r="J275" s="36">
        <v>380.2</v>
      </c>
      <c r="K275" s="31">
        <v>368.3</v>
      </c>
      <c r="L275" s="31">
        <v>358</v>
      </c>
      <c r="M275" s="31">
        <v>335.75312000000002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538.65</v>
      </c>
      <c r="D276" s="36">
        <v>540.78333333333342</v>
      </c>
      <c r="E276" s="36">
        <v>535.56666666666683</v>
      </c>
      <c r="F276" s="36">
        <v>532.48333333333346</v>
      </c>
      <c r="G276" s="36">
        <v>527.26666666666688</v>
      </c>
      <c r="H276" s="36">
        <v>543.86666666666679</v>
      </c>
      <c r="I276" s="36">
        <v>549.08333333333326</v>
      </c>
      <c r="J276" s="36">
        <v>552.16666666666674</v>
      </c>
      <c r="K276" s="31">
        <v>546</v>
      </c>
      <c r="L276" s="31">
        <v>537.70000000000005</v>
      </c>
      <c r="M276" s="31">
        <v>19.071709999999999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545.95000000000005</v>
      </c>
      <c r="D277" s="36">
        <v>548.46666666666658</v>
      </c>
      <c r="E277" s="36">
        <v>532.03333333333319</v>
      </c>
      <c r="F277" s="36">
        <v>518.11666666666656</v>
      </c>
      <c r="G277" s="36">
        <v>501.68333333333317</v>
      </c>
      <c r="H277" s="36">
        <v>562.38333333333321</v>
      </c>
      <c r="I277" s="36">
        <v>578.81666666666661</v>
      </c>
      <c r="J277" s="36">
        <v>592.73333333333323</v>
      </c>
      <c r="K277" s="31">
        <v>564.9</v>
      </c>
      <c r="L277" s="31">
        <v>534.54999999999995</v>
      </c>
      <c r="M277" s="31">
        <v>6.4731100000000001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733.65</v>
      </c>
      <c r="D278" s="36">
        <v>733.01666666666677</v>
      </c>
      <c r="E278" s="36">
        <v>719.13333333333355</v>
      </c>
      <c r="F278" s="36">
        <v>704.61666666666679</v>
      </c>
      <c r="G278" s="36">
        <v>690.73333333333358</v>
      </c>
      <c r="H278" s="36">
        <v>747.53333333333353</v>
      </c>
      <c r="I278" s="36">
        <v>761.41666666666674</v>
      </c>
      <c r="J278" s="36">
        <v>775.93333333333351</v>
      </c>
      <c r="K278" s="31">
        <v>746.9</v>
      </c>
      <c r="L278" s="31">
        <v>718.5</v>
      </c>
      <c r="M278" s="31">
        <v>1.65683</v>
      </c>
      <c r="N278" s="1"/>
      <c r="O278" s="1"/>
    </row>
    <row r="279" spans="1:15" ht="12.75" customHeight="1">
      <c r="A279" s="33">
        <v>269</v>
      </c>
      <c r="B279" s="53" t="s">
        <v>878</v>
      </c>
      <c r="C279" s="31">
        <v>692.2</v>
      </c>
      <c r="D279" s="36">
        <v>684.9</v>
      </c>
      <c r="E279" s="36">
        <v>669.4</v>
      </c>
      <c r="F279" s="36">
        <v>646.6</v>
      </c>
      <c r="G279" s="36">
        <v>631.1</v>
      </c>
      <c r="H279" s="36">
        <v>707.69999999999993</v>
      </c>
      <c r="I279" s="36">
        <v>723.19999999999993</v>
      </c>
      <c r="J279" s="36">
        <v>745.99999999999989</v>
      </c>
      <c r="K279" s="31">
        <v>700.4</v>
      </c>
      <c r="L279" s="31">
        <v>662.1</v>
      </c>
      <c r="M279" s="31">
        <v>29.345759999999999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1020.25</v>
      </c>
      <c r="D280" s="36">
        <v>1016.9166666666666</v>
      </c>
      <c r="E280" s="36">
        <v>996.68333333333317</v>
      </c>
      <c r="F280" s="36">
        <v>973.11666666666656</v>
      </c>
      <c r="G280" s="36">
        <v>952.8833333333331</v>
      </c>
      <c r="H280" s="36">
        <v>1040.4833333333331</v>
      </c>
      <c r="I280" s="36">
        <v>1060.7166666666667</v>
      </c>
      <c r="J280" s="36">
        <v>1084.2833333333333</v>
      </c>
      <c r="K280" s="31">
        <v>1037.1500000000001</v>
      </c>
      <c r="L280" s="31">
        <v>993.35</v>
      </c>
      <c r="M280" s="31">
        <v>2.75075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439.9</v>
      </c>
      <c r="D281" s="36">
        <v>441.38333333333338</v>
      </c>
      <c r="E281" s="36">
        <v>434.61666666666679</v>
      </c>
      <c r="F281" s="36">
        <v>429.33333333333343</v>
      </c>
      <c r="G281" s="36">
        <v>422.56666666666683</v>
      </c>
      <c r="H281" s="36">
        <v>446.66666666666674</v>
      </c>
      <c r="I281" s="36">
        <v>453.43333333333328</v>
      </c>
      <c r="J281" s="36">
        <v>458.7166666666667</v>
      </c>
      <c r="K281" s="31">
        <v>448.15</v>
      </c>
      <c r="L281" s="31">
        <v>436.1</v>
      </c>
      <c r="M281" s="31">
        <v>3.0883500000000002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890.75</v>
      </c>
      <c r="D282" s="36">
        <v>888.58333333333337</v>
      </c>
      <c r="E282" s="36">
        <v>870.16666666666674</v>
      </c>
      <c r="F282" s="36">
        <v>849.58333333333337</v>
      </c>
      <c r="G282" s="36">
        <v>831.16666666666674</v>
      </c>
      <c r="H282" s="36">
        <v>909.16666666666674</v>
      </c>
      <c r="I282" s="36">
        <v>927.58333333333348</v>
      </c>
      <c r="J282" s="36">
        <v>948.16666666666674</v>
      </c>
      <c r="K282" s="31">
        <v>907</v>
      </c>
      <c r="L282" s="31">
        <v>868</v>
      </c>
      <c r="M282" s="31">
        <v>3.5571700000000002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4422.25</v>
      </c>
      <c r="D283" s="36">
        <v>4393.3833333333341</v>
      </c>
      <c r="E283" s="36">
        <v>4329.9166666666679</v>
      </c>
      <c r="F283" s="36">
        <v>4237.5833333333339</v>
      </c>
      <c r="G283" s="36">
        <v>4174.1166666666677</v>
      </c>
      <c r="H283" s="36">
        <v>4485.7166666666681</v>
      </c>
      <c r="I283" s="36">
        <v>4549.1833333333334</v>
      </c>
      <c r="J283" s="36">
        <v>4641.5166666666682</v>
      </c>
      <c r="K283" s="31">
        <v>4456.8500000000004</v>
      </c>
      <c r="L283" s="31">
        <v>4301.05</v>
      </c>
      <c r="M283" s="31">
        <v>5.6849699999999999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359.55</v>
      </c>
      <c r="D284" s="36">
        <v>360.56666666666666</v>
      </c>
      <c r="E284" s="36">
        <v>354.43333333333334</v>
      </c>
      <c r="F284" s="36">
        <v>349.31666666666666</v>
      </c>
      <c r="G284" s="36">
        <v>343.18333333333334</v>
      </c>
      <c r="H284" s="36">
        <v>365.68333333333334</v>
      </c>
      <c r="I284" s="36">
        <v>371.81666666666666</v>
      </c>
      <c r="J284" s="36">
        <v>376.93333333333334</v>
      </c>
      <c r="K284" s="31">
        <v>366.7</v>
      </c>
      <c r="L284" s="31">
        <v>355.45</v>
      </c>
      <c r="M284" s="31">
        <v>11.167630000000001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1552.6</v>
      </c>
      <c r="D285" s="36">
        <v>1539.9666666666665</v>
      </c>
      <c r="E285" s="36">
        <v>1519.633333333333</v>
      </c>
      <c r="F285" s="36">
        <v>1486.6666666666665</v>
      </c>
      <c r="G285" s="36">
        <v>1466.333333333333</v>
      </c>
      <c r="H285" s="36">
        <v>1572.9333333333329</v>
      </c>
      <c r="I285" s="36">
        <v>1593.2666666666664</v>
      </c>
      <c r="J285" s="36">
        <v>1626.2333333333329</v>
      </c>
      <c r="K285" s="31">
        <v>1560.3</v>
      </c>
      <c r="L285" s="31">
        <v>1507</v>
      </c>
      <c r="M285" s="31">
        <v>9.3260900000000007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303.25</v>
      </c>
      <c r="D286" s="36">
        <v>303.61666666666667</v>
      </c>
      <c r="E286" s="36">
        <v>299.63333333333333</v>
      </c>
      <c r="F286" s="36">
        <v>296.01666666666665</v>
      </c>
      <c r="G286" s="36">
        <v>292.0333333333333</v>
      </c>
      <c r="H286" s="36">
        <v>307.23333333333335</v>
      </c>
      <c r="I286" s="36">
        <v>311.2166666666667</v>
      </c>
      <c r="J286" s="36">
        <v>314.83333333333337</v>
      </c>
      <c r="K286" s="31">
        <v>307.60000000000002</v>
      </c>
      <c r="L286" s="31">
        <v>300</v>
      </c>
      <c r="M286" s="31">
        <v>22.875229999999998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4639.75</v>
      </c>
      <c r="D287" s="36">
        <v>4646.2166666666662</v>
      </c>
      <c r="E287" s="36">
        <v>4596.0333333333328</v>
      </c>
      <c r="F287" s="36">
        <v>4552.3166666666666</v>
      </c>
      <c r="G287" s="36">
        <v>4502.1333333333332</v>
      </c>
      <c r="H287" s="36">
        <v>4689.9333333333325</v>
      </c>
      <c r="I287" s="36">
        <v>4740.116666666665</v>
      </c>
      <c r="J287" s="36">
        <v>4783.8333333333321</v>
      </c>
      <c r="K287" s="31">
        <v>4696.3999999999996</v>
      </c>
      <c r="L287" s="31">
        <v>4602.5</v>
      </c>
      <c r="M287" s="31">
        <v>0.158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1346.35</v>
      </c>
      <c r="D288" s="36">
        <v>1350.1833333333334</v>
      </c>
      <c r="E288" s="36">
        <v>1325.3666666666668</v>
      </c>
      <c r="F288" s="36">
        <v>1304.3833333333334</v>
      </c>
      <c r="G288" s="36">
        <v>1279.5666666666668</v>
      </c>
      <c r="H288" s="36">
        <v>1371.1666666666667</v>
      </c>
      <c r="I288" s="36">
        <v>1395.9833333333333</v>
      </c>
      <c r="J288" s="36">
        <v>1416.9666666666667</v>
      </c>
      <c r="K288" s="31">
        <v>1375</v>
      </c>
      <c r="L288" s="31">
        <v>1329.2</v>
      </c>
      <c r="M288" s="31">
        <v>3.0311300000000001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1155.5999999999999</v>
      </c>
      <c r="D289" s="36">
        <v>1155.6166666666668</v>
      </c>
      <c r="E289" s="36">
        <v>1145.0333333333335</v>
      </c>
      <c r="F289" s="36">
        <v>1134.4666666666667</v>
      </c>
      <c r="G289" s="36">
        <v>1123.8833333333334</v>
      </c>
      <c r="H289" s="36">
        <v>1166.1833333333336</v>
      </c>
      <c r="I289" s="36">
        <v>1176.7666666666667</v>
      </c>
      <c r="J289" s="36">
        <v>1187.3333333333337</v>
      </c>
      <c r="K289" s="31">
        <v>1166.2</v>
      </c>
      <c r="L289" s="31">
        <v>1145.05</v>
      </c>
      <c r="M289" s="31">
        <v>6.1841699999999999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431.2</v>
      </c>
      <c r="D290" s="36">
        <v>428.91666666666669</v>
      </c>
      <c r="E290" s="36">
        <v>422.83333333333337</v>
      </c>
      <c r="F290" s="36">
        <v>414.4666666666667</v>
      </c>
      <c r="G290" s="36">
        <v>408.38333333333338</v>
      </c>
      <c r="H290" s="36">
        <v>437.28333333333336</v>
      </c>
      <c r="I290" s="36">
        <v>443.36666666666673</v>
      </c>
      <c r="J290" s="36">
        <v>451.73333333333335</v>
      </c>
      <c r="K290" s="31">
        <v>435</v>
      </c>
      <c r="L290" s="31">
        <v>420.55</v>
      </c>
      <c r="M290" s="31">
        <v>18.725339999999999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283</v>
      </c>
      <c r="D291" s="36">
        <v>282.58333333333331</v>
      </c>
      <c r="E291" s="36">
        <v>280.36666666666662</v>
      </c>
      <c r="F291" s="36">
        <v>277.73333333333329</v>
      </c>
      <c r="G291" s="36">
        <v>275.51666666666659</v>
      </c>
      <c r="H291" s="36">
        <v>285.21666666666664</v>
      </c>
      <c r="I291" s="36">
        <v>287.43333333333334</v>
      </c>
      <c r="J291" s="36">
        <v>290.06666666666666</v>
      </c>
      <c r="K291" s="31">
        <v>284.8</v>
      </c>
      <c r="L291" s="31">
        <v>279.95</v>
      </c>
      <c r="M291" s="31">
        <v>5.6521699999999999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212.47</v>
      </c>
      <c r="D292" s="36">
        <v>214.79</v>
      </c>
      <c r="E292" s="36">
        <v>209.67999999999998</v>
      </c>
      <c r="F292" s="36">
        <v>206.89</v>
      </c>
      <c r="G292" s="36">
        <v>201.77999999999997</v>
      </c>
      <c r="H292" s="36">
        <v>217.57999999999998</v>
      </c>
      <c r="I292" s="36">
        <v>222.69</v>
      </c>
      <c r="J292" s="36">
        <v>225.48</v>
      </c>
      <c r="K292" s="31">
        <v>219.9</v>
      </c>
      <c r="L292" s="31">
        <v>212</v>
      </c>
      <c r="M292" s="31">
        <v>38.991849999999999</v>
      </c>
      <c r="N292" s="1"/>
      <c r="O292" s="1"/>
    </row>
    <row r="293" spans="1:15" ht="12.75" customHeight="1">
      <c r="A293" s="33">
        <v>283</v>
      </c>
      <c r="B293" s="53" t="s">
        <v>833</v>
      </c>
      <c r="C293" s="31">
        <v>3790</v>
      </c>
      <c r="D293" s="36">
        <v>3808.0166666666664</v>
      </c>
      <c r="E293" s="36">
        <v>3728.0333333333328</v>
      </c>
      <c r="F293" s="36">
        <v>3666.0666666666666</v>
      </c>
      <c r="G293" s="36">
        <v>3586.083333333333</v>
      </c>
      <c r="H293" s="36">
        <v>3869.9833333333327</v>
      </c>
      <c r="I293" s="36">
        <v>3949.9666666666662</v>
      </c>
      <c r="J293" s="36">
        <v>4011.9333333333325</v>
      </c>
      <c r="K293" s="31">
        <v>3888</v>
      </c>
      <c r="L293" s="31">
        <v>3746.05</v>
      </c>
      <c r="M293" s="31">
        <v>1.8053699999999999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872.5</v>
      </c>
      <c r="D294" s="36">
        <v>880.01666666666677</v>
      </c>
      <c r="E294" s="36">
        <v>861.08333333333348</v>
      </c>
      <c r="F294" s="36">
        <v>849.66666666666674</v>
      </c>
      <c r="G294" s="36">
        <v>830.73333333333346</v>
      </c>
      <c r="H294" s="36">
        <v>891.43333333333351</v>
      </c>
      <c r="I294" s="36">
        <v>910.36666666666667</v>
      </c>
      <c r="J294" s="36">
        <v>921.78333333333353</v>
      </c>
      <c r="K294" s="31">
        <v>898.95</v>
      </c>
      <c r="L294" s="31">
        <v>868.6</v>
      </c>
      <c r="M294" s="31">
        <v>4.42354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681.15</v>
      </c>
      <c r="D295" s="36">
        <v>687.55000000000007</v>
      </c>
      <c r="E295" s="36">
        <v>673.50000000000011</v>
      </c>
      <c r="F295" s="36">
        <v>665.85</v>
      </c>
      <c r="G295" s="36">
        <v>651.80000000000007</v>
      </c>
      <c r="H295" s="36">
        <v>695.20000000000016</v>
      </c>
      <c r="I295" s="36">
        <v>709.25000000000011</v>
      </c>
      <c r="J295" s="36">
        <v>716.9000000000002</v>
      </c>
      <c r="K295" s="31">
        <v>701.6</v>
      </c>
      <c r="L295" s="31">
        <v>679.9</v>
      </c>
      <c r="M295" s="31">
        <v>3.9376099999999998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1766.25</v>
      </c>
      <c r="D296" s="36">
        <v>1772.1333333333332</v>
      </c>
      <c r="E296" s="36">
        <v>1754.4166666666665</v>
      </c>
      <c r="F296" s="36">
        <v>1742.5833333333333</v>
      </c>
      <c r="G296" s="36">
        <v>1724.8666666666666</v>
      </c>
      <c r="H296" s="36">
        <v>1783.9666666666665</v>
      </c>
      <c r="I296" s="36">
        <v>1801.6833333333332</v>
      </c>
      <c r="J296" s="36">
        <v>1813.5166666666664</v>
      </c>
      <c r="K296" s="31">
        <v>1789.85</v>
      </c>
      <c r="L296" s="31">
        <v>1760.3</v>
      </c>
      <c r="M296" s="31">
        <v>92.431039999999996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2069.65</v>
      </c>
      <c r="D297" s="36">
        <v>2079.5666666666671</v>
      </c>
      <c r="E297" s="36">
        <v>2045.0833333333339</v>
      </c>
      <c r="F297" s="36">
        <v>2020.5166666666669</v>
      </c>
      <c r="G297" s="36">
        <v>1986.0333333333338</v>
      </c>
      <c r="H297" s="36">
        <v>2104.1333333333341</v>
      </c>
      <c r="I297" s="36">
        <v>2138.6166666666668</v>
      </c>
      <c r="J297" s="36">
        <v>2163.1833333333343</v>
      </c>
      <c r="K297" s="31">
        <v>2114.0500000000002</v>
      </c>
      <c r="L297" s="31">
        <v>2055</v>
      </c>
      <c r="M297" s="31">
        <v>0.61131999999999997</v>
      </c>
      <c r="N297" s="1"/>
      <c r="O297" s="1"/>
    </row>
    <row r="298" spans="1:15" ht="12.75" customHeight="1">
      <c r="A298" s="33">
        <v>288</v>
      </c>
      <c r="B298" s="53" t="s">
        <v>846</v>
      </c>
      <c r="C298" s="31">
        <v>183.65</v>
      </c>
      <c r="D298" s="36">
        <v>180.95333333333335</v>
      </c>
      <c r="E298" s="36">
        <v>177.90666666666669</v>
      </c>
      <c r="F298" s="36">
        <v>172.16333333333336</v>
      </c>
      <c r="G298" s="36">
        <v>169.1166666666667</v>
      </c>
      <c r="H298" s="36">
        <v>186.69666666666669</v>
      </c>
      <c r="I298" s="36">
        <v>189.74333333333337</v>
      </c>
      <c r="J298" s="36">
        <v>195.48666666666668</v>
      </c>
      <c r="K298" s="31">
        <v>184</v>
      </c>
      <c r="L298" s="31">
        <v>175.21</v>
      </c>
      <c r="M298" s="31">
        <v>178.82695000000001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4874.3500000000004</v>
      </c>
      <c r="D299" s="36">
        <v>4870.05</v>
      </c>
      <c r="E299" s="36">
        <v>4850.9500000000007</v>
      </c>
      <c r="F299" s="36">
        <v>4827.55</v>
      </c>
      <c r="G299" s="36">
        <v>4808.4500000000007</v>
      </c>
      <c r="H299" s="36">
        <v>4893.4500000000007</v>
      </c>
      <c r="I299" s="36">
        <v>4912.5500000000011</v>
      </c>
      <c r="J299" s="36">
        <v>4935.9500000000007</v>
      </c>
      <c r="K299" s="31">
        <v>4889.1499999999996</v>
      </c>
      <c r="L299" s="31">
        <v>4846.6499999999996</v>
      </c>
      <c r="M299" s="31">
        <v>0.85558000000000001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739.7</v>
      </c>
      <c r="D300" s="36">
        <v>740.23333333333323</v>
      </c>
      <c r="E300" s="36">
        <v>734.16666666666652</v>
      </c>
      <c r="F300" s="36">
        <v>728.63333333333333</v>
      </c>
      <c r="G300" s="36">
        <v>722.56666666666661</v>
      </c>
      <c r="H300" s="36">
        <v>745.76666666666642</v>
      </c>
      <c r="I300" s="36">
        <v>751.83333333333326</v>
      </c>
      <c r="J300" s="36">
        <v>757.36666666666633</v>
      </c>
      <c r="K300" s="31">
        <v>746.3</v>
      </c>
      <c r="L300" s="31">
        <v>734.7</v>
      </c>
      <c r="M300" s="31">
        <v>12.83939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5052.45</v>
      </c>
      <c r="D301" s="36">
        <v>5041.1500000000005</v>
      </c>
      <c r="E301" s="36">
        <v>5011.3000000000011</v>
      </c>
      <c r="F301" s="36">
        <v>4970.1500000000005</v>
      </c>
      <c r="G301" s="36">
        <v>4940.3000000000011</v>
      </c>
      <c r="H301" s="36">
        <v>5082.3000000000011</v>
      </c>
      <c r="I301" s="36">
        <v>5112.1500000000015</v>
      </c>
      <c r="J301" s="36">
        <v>5153.3000000000011</v>
      </c>
      <c r="K301" s="31">
        <v>5071</v>
      </c>
      <c r="L301" s="31">
        <v>5000</v>
      </c>
      <c r="M301" s="31">
        <v>3.3347500000000001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3594.45</v>
      </c>
      <c r="D302" s="36">
        <v>3590.7833333333333</v>
      </c>
      <c r="E302" s="36">
        <v>3568.2666666666664</v>
      </c>
      <c r="F302" s="36">
        <v>3542.083333333333</v>
      </c>
      <c r="G302" s="36">
        <v>3519.5666666666662</v>
      </c>
      <c r="H302" s="36">
        <v>3616.9666666666667</v>
      </c>
      <c r="I302" s="36">
        <v>3639.483333333334</v>
      </c>
      <c r="J302" s="36">
        <v>3665.666666666667</v>
      </c>
      <c r="K302" s="31">
        <v>3613.3</v>
      </c>
      <c r="L302" s="31">
        <v>3564.6</v>
      </c>
      <c r="M302" s="31">
        <v>26.187149999999999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502.05</v>
      </c>
      <c r="D303" s="36">
        <v>501.81666666666666</v>
      </c>
      <c r="E303" s="36">
        <v>494.23333333333335</v>
      </c>
      <c r="F303" s="36">
        <v>486.41666666666669</v>
      </c>
      <c r="G303" s="36">
        <v>478.83333333333337</v>
      </c>
      <c r="H303" s="36">
        <v>509.63333333333333</v>
      </c>
      <c r="I303" s="36">
        <v>517.2166666666667</v>
      </c>
      <c r="J303" s="36">
        <v>525.0333333333333</v>
      </c>
      <c r="K303" s="31">
        <v>509.4</v>
      </c>
      <c r="L303" s="31">
        <v>494</v>
      </c>
      <c r="M303" s="31">
        <v>1.7103600000000001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432.85</v>
      </c>
      <c r="D304" s="36">
        <v>431.05</v>
      </c>
      <c r="E304" s="36">
        <v>428.6</v>
      </c>
      <c r="F304" s="36">
        <v>424.35</v>
      </c>
      <c r="G304" s="36">
        <v>421.90000000000003</v>
      </c>
      <c r="H304" s="36">
        <v>435.3</v>
      </c>
      <c r="I304" s="36">
        <v>437.74999999999994</v>
      </c>
      <c r="J304" s="36">
        <v>442</v>
      </c>
      <c r="K304" s="31">
        <v>433.5</v>
      </c>
      <c r="L304" s="31">
        <v>426.8</v>
      </c>
      <c r="M304" s="31">
        <v>6.9068100000000001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262.99</v>
      </c>
      <c r="D305" s="36">
        <v>260.53666666666669</v>
      </c>
      <c r="E305" s="36">
        <v>255.57333333333338</v>
      </c>
      <c r="F305" s="36">
        <v>248.15666666666669</v>
      </c>
      <c r="G305" s="36">
        <v>243.19333333333338</v>
      </c>
      <c r="H305" s="36">
        <v>267.95333333333338</v>
      </c>
      <c r="I305" s="36">
        <v>272.91666666666663</v>
      </c>
      <c r="J305" s="36">
        <v>280.33333333333337</v>
      </c>
      <c r="K305" s="31">
        <v>265.5</v>
      </c>
      <c r="L305" s="31">
        <v>253.12</v>
      </c>
      <c r="M305" s="31">
        <v>66.335610000000003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146.99</v>
      </c>
      <c r="D306" s="36">
        <v>147.29999999999998</v>
      </c>
      <c r="E306" s="36">
        <v>145.22999999999996</v>
      </c>
      <c r="F306" s="36">
        <v>143.46999999999997</v>
      </c>
      <c r="G306" s="36">
        <v>141.39999999999995</v>
      </c>
      <c r="H306" s="36">
        <v>149.05999999999997</v>
      </c>
      <c r="I306" s="36">
        <v>151.12999999999997</v>
      </c>
      <c r="J306" s="36">
        <v>152.88999999999999</v>
      </c>
      <c r="K306" s="31">
        <v>149.37</v>
      </c>
      <c r="L306" s="31">
        <v>145.54</v>
      </c>
      <c r="M306" s="31">
        <v>29.082049999999999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1027.4000000000001</v>
      </c>
      <c r="D307" s="36">
        <v>1031.1333333333334</v>
      </c>
      <c r="E307" s="36">
        <v>1021.2666666666669</v>
      </c>
      <c r="F307" s="36">
        <v>1015.1333333333334</v>
      </c>
      <c r="G307" s="36">
        <v>1005.2666666666669</v>
      </c>
      <c r="H307" s="36">
        <v>1037.2666666666669</v>
      </c>
      <c r="I307" s="36">
        <v>1047.1333333333332</v>
      </c>
      <c r="J307" s="36">
        <v>1053.2666666666669</v>
      </c>
      <c r="K307" s="31">
        <v>1041</v>
      </c>
      <c r="L307" s="31">
        <v>1025</v>
      </c>
      <c r="M307" s="31">
        <v>19.30583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8710.65</v>
      </c>
      <c r="D308" s="36">
        <v>8838.6666666666661</v>
      </c>
      <c r="E308" s="36">
        <v>8527.5333333333328</v>
      </c>
      <c r="F308" s="36">
        <v>8344.4166666666661</v>
      </c>
      <c r="G308" s="36">
        <v>8033.2833333333328</v>
      </c>
      <c r="H308" s="36">
        <v>9021.7833333333328</v>
      </c>
      <c r="I308" s="36">
        <v>9332.9166666666679</v>
      </c>
      <c r="J308" s="36">
        <v>9516.0333333333328</v>
      </c>
      <c r="K308" s="31">
        <v>9149.7999999999993</v>
      </c>
      <c r="L308" s="31">
        <v>8655.5499999999993</v>
      </c>
      <c r="M308" s="31">
        <v>1.6072299999999999</v>
      </c>
      <c r="N308" s="1"/>
      <c r="O308" s="1"/>
    </row>
    <row r="309" spans="1:15" ht="12.75" customHeight="1">
      <c r="A309" s="33">
        <v>299</v>
      </c>
      <c r="B309" s="53" t="s">
        <v>879</v>
      </c>
      <c r="C309" s="31">
        <v>735.2</v>
      </c>
      <c r="D309" s="36">
        <v>731.43333333333339</v>
      </c>
      <c r="E309" s="36">
        <v>722.86666666666679</v>
      </c>
      <c r="F309" s="36">
        <v>710.53333333333342</v>
      </c>
      <c r="G309" s="36">
        <v>701.96666666666681</v>
      </c>
      <c r="H309" s="36">
        <v>743.76666666666677</v>
      </c>
      <c r="I309" s="36">
        <v>752.33333333333337</v>
      </c>
      <c r="J309" s="36">
        <v>764.66666666666674</v>
      </c>
      <c r="K309" s="31">
        <v>740</v>
      </c>
      <c r="L309" s="31">
        <v>719.1</v>
      </c>
      <c r="M309" s="31">
        <v>2.7883300000000002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1555.7</v>
      </c>
      <c r="D310" s="36">
        <v>1560.8999999999999</v>
      </c>
      <c r="E310" s="36">
        <v>1546.7999999999997</v>
      </c>
      <c r="F310" s="36">
        <v>1537.8999999999999</v>
      </c>
      <c r="G310" s="36">
        <v>1523.7999999999997</v>
      </c>
      <c r="H310" s="36">
        <v>1569.7999999999997</v>
      </c>
      <c r="I310" s="36">
        <v>1583.8999999999996</v>
      </c>
      <c r="J310" s="36">
        <v>1592.7999999999997</v>
      </c>
      <c r="K310" s="31">
        <v>1575</v>
      </c>
      <c r="L310" s="31">
        <v>1552</v>
      </c>
      <c r="M310" s="31">
        <v>7.43858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83</v>
      </c>
      <c r="D311" s="36">
        <v>84.01</v>
      </c>
      <c r="E311" s="36">
        <v>81.540000000000006</v>
      </c>
      <c r="F311" s="36">
        <v>80.08</v>
      </c>
      <c r="G311" s="36">
        <v>77.61</v>
      </c>
      <c r="H311" s="36">
        <v>85.470000000000013</v>
      </c>
      <c r="I311" s="36">
        <v>87.940000000000012</v>
      </c>
      <c r="J311" s="36">
        <v>89.40000000000002</v>
      </c>
      <c r="K311" s="31">
        <v>86.48</v>
      </c>
      <c r="L311" s="31">
        <v>82.55</v>
      </c>
      <c r="M311" s="31">
        <v>83.611220000000003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126301.15</v>
      </c>
      <c r="D312" s="36">
        <v>125872.16666666667</v>
      </c>
      <c r="E312" s="36">
        <v>125044.33333333334</v>
      </c>
      <c r="F312" s="36">
        <v>123787.51666666668</v>
      </c>
      <c r="G312" s="36">
        <v>122959.68333333335</v>
      </c>
      <c r="H312" s="36">
        <v>127128.98333333334</v>
      </c>
      <c r="I312" s="36">
        <v>127956.81666666668</v>
      </c>
      <c r="J312" s="36">
        <v>129213.63333333333</v>
      </c>
      <c r="K312" s="31">
        <v>126700</v>
      </c>
      <c r="L312" s="31">
        <v>124615.35</v>
      </c>
      <c r="M312" s="31">
        <v>6.497E-2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1878.7</v>
      </c>
      <c r="D313" s="36">
        <v>1878.2333333333333</v>
      </c>
      <c r="E313" s="36">
        <v>1856.4666666666667</v>
      </c>
      <c r="F313" s="36">
        <v>1834.2333333333333</v>
      </c>
      <c r="G313" s="36">
        <v>1812.4666666666667</v>
      </c>
      <c r="H313" s="36">
        <v>1900.4666666666667</v>
      </c>
      <c r="I313" s="36">
        <v>1922.2333333333336</v>
      </c>
      <c r="J313" s="36">
        <v>1944.4666666666667</v>
      </c>
      <c r="K313" s="31">
        <v>1900</v>
      </c>
      <c r="L313" s="31">
        <v>1856</v>
      </c>
      <c r="M313" s="31">
        <v>2.69211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1583.8</v>
      </c>
      <c r="D314" s="36">
        <v>1571.2666666666667</v>
      </c>
      <c r="E314" s="36">
        <v>1539.5333333333333</v>
      </c>
      <c r="F314" s="36">
        <v>1495.2666666666667</v>
      </c>
      <c r="G314" s="36">
        <v>1463.5333333333333</v>
      </c>
      <c r="H314" s="36">
        <v>1615.5333333333333</v>
      </c>
      <c r="I314" s="36">
        <v>1647.2666666666664</v>
      </c>
      <c r="J314" s="36">
        <v>1691.5333333333333</v>
      </c>
      <c r="K314" s="31">
        <v>1603</v>
      </c>
      <c r="L314" s="31">
        <v>1527</v>
      </c>
      <c r="M314" s="31">
        <v>12.50154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1506.7</v>
      </c>
      <c r="D315" s="36">
        <v>1486.9166666666667</v>
      </c>
      <c r="E315" s="36">
        <v>1453.8333333333335</v>
      </c>
      <c r="F315" s="36">
        <v>1400.9666666666667</v>
      </c>
      <c r="G315" s="36">
        <v>1367.8833333333334</v>
      </c>
      <c r="H315" s="36">
        <v>1539.7833333333335</v>
      </c>
      <c r="I315" s="36">
        <v>1572.866666666667</v>
      </c>
      <c r="J315" s="36">
        <v>1625.7333333333336</v>
      </c>
      <c r="K315" s="31">
        <v>1520</v>
      </c>
      <c r="L315" s="31">
        <v>1434.05</v>
      </c>
      <c r="M315" s="31">
        <v>11.362310000000001</v>
      </c>
      <c r="N315" s="1"/>
      <c r="O315" s="1"/>
    </row>
    <row r="316" spans="1:15" ht="12.75" customHeight="1">
      <c r="A316" s="33">
        <v>306</v>
      </c>
      <c r="B316" s="53" t="s">
        <v>880</v>
      </c>
      <c r="C316" s="31">
        <v>685.05</v>
      </c>
      <c r="D316" s="36">
        <v>684.41666666666663</v>
      </c>
      <c r="E316" s="36">
        <v>672.13333333333321</v>
      </c>
      <c r="F316" s="36">
        <v>659.21666666666658</v>
      </c>
      <c r="G316" s="36">
        <v>646.93333333333317</v>
      </c>
      <c r="H316" s="36">
        <v>697.33333333333326</v>
      </c>
      <c r="I316" s="36">
        <v>709.61666666666679</v>
      </c>
      <c r="J316" s="36">
        <v>722.5333333333333</v>
      </c>
      <c r="K316" s="31">
        <v>696.7</v>
      </c>
      <c r="L316" s="31">
        <v>671.5</v>
      </c>
      <c r="M316" s="31">
        <v>3.5854300000000001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307.14999999999998</v>
      </c>
      <c r="D317" s="36">
        <v>306.34999999999997</v>
      </c>
      <c r="E317" s="36">
        <v>302.84999999999991</v>
      </c>
      <c r="F317" s="36">
        <v>298.54999999999995</v>
      </c>
      <c r="G317" s="36">
        <v>295.0499999999999</v>
      </c>
      <c r="H317" s="36">
        <v>310.64999999999992</v>
      </c>
      <c r="I317" s="36">
        <v>314.15000000000003</v>
      </c>
      <c r="J317" s="36">
        <v>318.44999999999993</v>
      </c>
      <c r="K317" s="31">
        <v>309.85000000000002</v>
      </c>
      <c r="L317" s="31">
        <v>302.05</v>
      </c>
      <c r="M317" s="31">
        <v>40.800930000000001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2871.2</v>
      </c>
      <c r="D318" s="36">
        <v>2894.4166666666665</v>
      </c>
      <c r="E318" s="36">
        <v>2834.083333333333</v>
      </c>
      <c r="F318" s="36">
        <v>2796.9666666666667</v>
      </c>
      <c r="G318" s="36">
        <v>2736.6333333333332</v>
      </c>
      <c r="H318" s="36">
        <v>2931.5333333333328</v>
      </c>
      <c r="I318" s="36">
        <v>2991.8666666666659</v>
      </c>
      <c r="J318" s="36">
        <v>3028.9833333333327</v>
      </c>
      <c r="K318" s="31">
        <v>2954.75</v>
      </c>
      <c r="L318" s="31">
        <v>2857.3</v>
      </c>
      <c r="M318" s="31">
        <v>40.24418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474.85</v>
      </c>
      <c r="D319" s="36">
        <v>464.13333333333338</v>
      </c>
      <c r="E319" s="36">
        <v>440.26666666666677</v>
      </c>
      <c r="F319" s="36">
        <v>405.68333333333339</v>
      </c>
      <c r="G319" s="36">
        <v>381.81666666666678</v>
      </c>
      <c r="H319" s="36">
        <v>498.71666666666675</v>
      </c>
      <c r="I319" s="36">
        <v>522.58333333333348</v>
      </c>
      <c r="J319" s="36">
        <v>557.16666666666674</v>
      </c>
      <c r="K319" s="31">
        <v>488</v>
      </c>
      <c r="L319" s="31">
        <v>429.55</v>
      </c>
      <c r="M319" s="31">
        <v>21.092269999999999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630.5</v>
      </c>
      <c r="D320" s="36">
        <v>630.85</v>
      </c>
      <c r="E320" s="36">
        <v>625.75</v>
      </c>
      <c r="F320" s="36">
        <v>621</v>
      </c>
      <c r="G320" s="36">
        <v>615.9</v>
      </c>
      <c r="H320" s="36">
        <v>635.6</v>
      </c>
      <c r="I320" s="36">
        <v>640.70000000000016</v>
      </c>
      <c r="J320" s="36">
        <v>645.45000000000005</v>
      </c>
      <c r="K320" s="31">
        <v>635.95000000000005</v>
      </c>
      <c r="L320" s="31">
        <v>626.1</v>
      </c>
      <c r="M320" s="31">
        <v>1.47414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192.85</v>
      </c>
      <c r="D321" s="36">
        <v>192.76999999999998</v>
      </c>
      <c r="E321" s="36">
        <v>190.33999999999997</v>
      </c>
      <c r="F321" s="36">
        <v>187.82999999999998</v>
      </c>
      <c r="G321" s="36">
        <v>185.39999999999998</v>
      </c>
      <c r="H321" s="36">
        <v>195.27999999999997</v>
      </c>
      <c r="I321" s="36">
        <v>197.70999999999998</v>
      </c>
      <c r="J321" s="36">
        <v>200.21999999999997</v>
      </c>
      <c r="K321" s="31">
        <v>195.2</v>
      </c>
      <c r="L321" s="31">
        <v>190.26</v>
      </c>
      <c r="M321" s="31">
        <v>61.481020000000001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212.64</v>
      </c>
      <c r="D322" s="36">
        <v>213.52666666666664</v>
      </c>
      <c r="E322" s="36">
        <v>211.11333333333329</v>
      </c>
      <c r="F322" s="36">
        <v>209.58666666666664</v>
      </c>
      <c r="G322" s="36">
        <v>207.17333333333329</v>
      </c>
      <c r="H322" s="36">
        <v>215.05333333333328</v>
      </c>
      <c r="I322" s="36">
        <v>217.46666666666664</v>
      </c>
      <c r="J322" s="36">
        <v>218.99333333333328</v>
      </c>
      <c r="K322" s="31">
        <v>215.94</v>
      </c>
      <c r="L322" s="31">
        <v>212</v>
      </c>
      <c r="M322" s="31">
        <v>14.11542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2196.0500000000002</v>
      </c>
      <c r="D323" s="36">
        <v>2204.3166666666671</v>
      </c>
      <c r="E323" s="36">
        <v>2170.733333333334</v>
      </c>
      <c r="F323" s="36">
        <v>2145.416666666667</v>
      </c>
      <c r="G323" s="36">
        <v>2111.8333333333339</v>
      </c>
      <c r="H323" s="36">
        <v>2229.6333333333341</v>
      </c>
      <c r="I323" s="36">
        <v>2263.2166666666672</v>
      </c>
      <c r="J323" s="36">
        <v>2288.5333333333342</v>
      </c>
      <c r="K323" s="31">
        <v>2237.9</v>
      </c>
      <c r="L323" s="31">
        <v>2179</v>
      </c>
      <c r="M323" s="31">
        <v>2.6334200000000001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628.4</v>
      </c>
      <c r="D324" s="36">
        <v>624.7166666666667</v>
      </c>
      <c r="E324" s="36">
        <v>619.93333333333339</v>
      </c>
      <c r="F324" s="36">
        <v>611.4666666666667</v>
      </c>
      <c r="G324" s="36">
        <v>606.68333333333339</v>
      </c>
      <c r="H324" s="36">
        <v>633.18333333333339</v>
      </c>
      <c r="I324" s="36">
        <v>637.9666666666667</v>
      </c>
      <c r="J324" s="36">
        <v>646.43333333333339</v>
      </c>
      <c r="K324" s="31">
        <v>629.5</v>
      </c>
      <c r="L324" s="31">
        <v>616.25</v>
      </c>
      <c r="M324" s="31">
        <v>9.6411599999999993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12149.5</v>
      </c>
      <c r="D325" s="36">
        <v>12196.666666666666</v>
      </c>
      <c r="E325" s="36">
        <v>12087.833333333332</v>
      </c>
      <c r="F325" s="36">
        <v>12026.166666666666</v>
      </c>
      <c r="G325" s="36">
        <v>11917.333333333332</v>
      </c>
      <c r="H325" s="36">
        <v>12258.333333333332</v>
      </c>
      <c r="I325" s="36">
        <v>12367.166666666664</v>
      </c>
      <c r="J325" s="36">
        <v>12428.833333333332</v>
      </c>
      <c r="K325" s="31">
        <v>12305.5</v>
      </c>
      <c r="L325" s="31">
        <v>12135</v>
      </c>
      <c r="M325" s="31">
        <v>9.0775100000000002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2681.4</v>
      </c>
      <c r="D326" s="36">
        <v>2700.6333333333332</v>
      </c>
      <c r="E326" s="36">
        <v>2654.7666666666664</v>
      </c>
      <c r="F326" s="36">
        <v>2628.1333333333332</v>
      </c>
      <c r="G326" s="36">
        <v>2582.2666666666664</v>
      </c>
      <c r="H326" s="36">
        <v>2727.2666666666664</v>
      </c>
      <c r="I326" s="36">
        <v>2773.1333333333332</v>
      </c>
      <c r="J326" s="36">
        <v>2799.7666666666664</v>
      </c>
      <c r="K326" s="31">
        <v>2746.5</v>
      </c>
      <c r="L326" s="31">
        <v>2674</v>
      </c>
      <c r="M326" s="31">
        <v>0.40615000000000001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987.35</v>
      </c>
      <c r="D327" s="36">
        <v>991.91666666666663</v>
      </c>
      <c r="E327" s="36">
        <v>978.93333333333328</v>
      </c>
      <c r="F327" s="36">
        <v>970.51666666666665</v>
      </c>
      <c r="G327" s="36">
        <v>957.5333333333333</v>
      </c>
      <c r="H327" s="36">
        <v>1000.3333333333333</v>
      </c>
      <c r="I327" s="36">
        <v>1013.3166666666666</v>
      </c>
      <c r="J327" s="36">
        <v>1021.7333333333332</v>
      </c>
      <c r="K327" s="31">
        <v>1004.9</v>
      </c>
      <c r="L327" s="31">
        <v>983.5</v>
      </c>
      <c r="M327" s="31">
        <v>5.9756099999999996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934.8</v>
      </c>
      <c r="D328" s="36">
        <v>919.55000000000007</v>
      </c>
      <c r="E328" s="36">
        <v>898.25000000000011</v>
      </c>
      <c r="F328" s="36">
        <v>861.7</v>
      </c>
      <c r="G328" s="36">
        <v>840.40000000000009</v>
      </c>
      <c r="H328" s="36">
        <v>956.10000000000014</v>
      </c>
      <c r="I328" s="36">
        <v>977.40000000000009</v>
      </c>
      <c r="J328" s="36">
        <v>1013.9500000000002</v>
      </c>
      <c r="K328" s="31">
        <v>940.85</v>
      </c>
      <c r="L328" s="31">
        <v>883</v>
      </c>
      <c r="M328" s="31">
        <v>19.736070000000002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3982.4</v>
      </c>
      <c r="D329" s="36">
        <v>3982.4833333333336</v>
      </c>
      <c r="E329" s="36">
        <v>3879.9666666666672</v>
      </c>
      <c r="F329" s="36">
        <v>3777.5333333333338</v>
      </c>
      <c r="G329" s="36">
        <v>3675.0166666666673</v>
      </c>
      <c r="H329" s="36">
        <v>4084.916666666667</v>
      </c>
      <c r="I329" s="36">
        <v>4187.4333333333334</v>
      </c>
      <c r="J329" s="36">
        <v>4289.8666666666668</v>
      </c>
      <c r="K329" s="31">
        <v>4085</v>
      </c>
      <c r="L329" s="31">
        <v>3880.05</v>
      </c>
      <c r="M329" s="31">
        <v>38.612459999999999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690.85</v>
      </c>
      <c r="D330" s="36">
        <v>693.93333333333339</v>
      </c>
      <c r="E330" s="36">
        <v>685.91666666666674</v>
      </c>
      <c r="F330" s="36">
        <v>680.98333333333335</v>
      </c>
      <c r="G330" s="36">
        <v>672.9666666666667</v>
      </c>
      <c r="H330" s="36">
        <v>698.86666666666679</v>
      </c>
      <c r="I330" s="36">
        <v>706.88333333333344</v>
      </c>
      <c r="J330" s="36">
        <v>711.81666666666683</v>
      </c>
      <c r="K330" s="31">
        <v>701.95</v>
      </c>
      <c r="L330" s="31">
        <v>689</v>
      </c>
      <c r="M330" s="31">
        <v>0.76995000000000002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1291.0999999999999</v>
      </c>
      <c r="D331" s="36">
        <v>1283.1166666666666</v>
      </c>
      <c r="E331" s="36">
        <v>1235.2333333333331</v>
      </c>
      <c r="F331" s="36">
        <v>1179.3666666666666</v>
      </c>
      <c r="G331" s="36">
        <v>1131.4833333333331</v>
      </c>
      <c r="H331" s="36">
        <v>1338.9833333333331</v>
      </c>
      <c r="I331" s="36">
        <v>1386.8666666666668</v>
      </c>
      <c r="J331" s="36">
        <v>1442.7333333333331</v>
      </c>
      <c r="K331" s="31">
        <v>1331</v>
      </c>
      <c r="L331" s="31">
        <v>1227.25</v>
      </c>
      <c r="M331" s="31">
        <v>5.7833500000000004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1946.35</v>
      </c>
      <c r="D332" s="36">
        <v>1949.1000000000001</v>
      </c>
      <c r="E332" s="36">
        <v>1933.2000000000003</v>
      </c>
      <c r="F332" s="36">
        <v>1920.0500000000002</v>
      </c>
      <c r="G332" s="36">
        <v>1904.1500000000003</v>
      </c>
      <c r="H332" s="36">
        <v>1962.2500000000002</v>
      </c>
      <c r="I332" s="36">
        <v>1978.1500000000003</v>
      </c>
      <c r="J332" s="36">
        <v>1991.3000000000002</v>
      </c>
      <c r="K332" s="31">
        <v>1965</v>
      </c>
      <c r="L332" s="31">
        <v>1935.95</v>
      </c>
      <c r="M332" s="31">
        <v>0.61850000000000005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478.1</v>
      </c>
      <c r="D333" s="36">
        <v>474.88333333333338</v>
      </c>
      <c r="E333" s="36">
        <v>467.76666666666677</v>
      </c>
      <c r="F333" s="36">
        <v>457.43333333333339</v>
      </c>
      <c r="G333" s="36">
        <v>450.31666666666678</v>
      </c>
      <c r="H333" s="36">
        <v>485.21666666666675</v>
      </c>
      <c r="I333" s="36">
        <v>492.33333333333343</v>
      </c>
      <c r="J333" s="36">
        <v>502.66666666666674</v>
      </c>
      <c r="K333" s="31">
        <v>482</v>
      </c>
      <c r="L333" s="31">
        <v>464.55</v>
      </c>
      <c r="M333" s="31">
        <v>7.8967599999999996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75.83</v>
      </c>
      <c r="D334" s="36">
        <v>76.25333333333333</v>
      </c>
      <c r="E334" s="36">
        <v>75.176666666666662</v>
      </c>
      <c r="F334" s="36">
        <v>74.523333333333326</v>
      </c>
      <c r="G334" s="36">
        <v>73.446666666666658</v>
      </c>
      <c r="H334" s="36">
        <v>76.906666666666666</v>
      </c>
      <c r="I334" s="36">
        <v>77.98333333333332</v>
      </c>
      <c r="J334" s="36">
        <v>78.63666666666667</v>
      </c>
      <c r="K334" s="31">
        <v>77.33</v>
      </c>
      <c r="L334" s="31">
        <v>75.599999999999994</v>
      </c>
      <c r="M334" s="31">
        <v>112.54642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689.95</v>
      </c>
      <c r="D335" s="36">
        <v>689.63333333333333</v>
      </c>
      <c r="E335" s="36">
        <v>680.31666666666661</v>
      </c>
      <c r="F335" s="36">
        <v>670.68333333333328</v>
      </c>
      <c r="G335" s="36">
        <v>661.36666666666656</v>
      </c>
      <c r="H335" s="36">
        <v>699.26666666666665</v>
      </c>
      <c r="I335" s="36">
        <v>708.58333333333348</v>
      </c>
      <c r="J335" s="36">
        <v>718.2166666666667</v>
      </c>
      <c r="K335" s="31">
        <v>698.95</v>
      </c>
      <c r="L335" s="31">
        <v>680</v>
      </c>
      <c r="M335" s="31">
        <v>4.9241999999999999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2420.9499999999998</v>
      </c>
      <c r="D336" s="36">
        <v>2417.6666666666665</v>
      </c>
      <c r="E336" s="36">
        <v>2400.333333333333</v>
      </c>
      <c r="F336" s="36">
        <v>2379.7166666666667</v>
      </c>
      <c r="G336" s="36">
        <v>2362.3833333333332</v>
      </c>
      <c r="H336" s="36">
        <v>2438.2833333333328</v>
      </c>
      <c r="I336" s="36">
        <v>2455.6166666666659</v>
      </c>
      <c r="J336" s="36">
        <v>2476.2333333333327</v>
      </c>
      <c r="K336" s="31">
        <v>2435</v>
      </c>
      <c r="L336" s="31">
        <v>2397.0500000000002</v>
      </c>
      <c r="M336" s="31">
        <v>6.9594899999999997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3851.05</v>
      </c>
      <c r="D337" s="36">
        <v>3848.0833333333335</v>
      </c>
      <c r="E337" s="36">
        <v>3818.166666666667</v>
      </c>
      <c r="F337" s="36">
        <v>3785.2833333333333</v>
      </c>
      <c r="G337" s="36">
        <v>3755.3666666666668</v>
      </c>
      <c r="H337" s="36">
        <v>3880.9666666666672</v>
      </c>
      <c r="I337" s="36">
        <v>3910.8833333333341</v>
      </c>
      <c r="J337" s="36">
        <v>3943.7666666666673</v>
      </c>
      <c r="K337" s="31">
        <v>3878</v>
      </c>
      <c r="L337" s="31">
        <v>3815.2</v>
      </c>
      <c r="M337" s="31">
        <v>2.0591599999999999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1742.25</v>
      </c>
      <c r="D338" s="36">
        <v>1748.8999999999999</v>
      </c>
      <c r="E338" s="36">
        <v>1727.5499999999997</v>
      </c>
      <c r="F338" s="36">
        <v>1712.85</v>
      </c>
      <c r="G338" s="36">
        <v>1691.4999999999998</v>
      </c>
      <c r="H338" s="36">
        <v>1763.5999999999997</v>
      </c>
      <c r="I338" s="36">
        <v>1784.9499999999996</v>
      </c>
      <c r="J338" s="36">
        <v>1799.6499999999996</v>
      </c>
      <c r="K338" s="31">
        <v>1770.25</v>
      </c>
      <c r="L338" s="31">
        <v>1734.2</v>
      </c>
      <c r="M338" s="31">
        <v>5.0067399999999997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1174.3</v>
      </c>
      <c r="D339" s="36">
        <v>1178.3333333333333</v>
      </c>
      <c r="E339" s="36">
        <v>1164.5166666666664</v>
      </c>
      <c r="F339" s="36">
        <v>1154.7333333333331</v>
      </c>
      <c r="G339" s="36">
        <v>1140.9166666666663</v>
      </c>
      <c r="H339" s="36">
        <v>1188.1166666666666</v>
      </c>
      <c r="I339" s="36">
        <v>1201.9333333333336</v>
      </c>
      <c r="J339" s="36">
        <v>1211.7166666666667</v>
      </c>
      <c r="K339" s="31">
        <v>1192.1500000000001</v>
      </c>
      <c r="L339" s="31">
        <v>1168.55</v>
      </c>
      <c r="M339" s="31">
        <v>6.66967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163.36000000000001</v>
      </c>
      <c r="D340" s="36">
        <v>163.30333333333334</v>
      </c>
      <c r="E340" s="36">
        <v>159.60666666666668</v>
      </c>
      <c r="F340" s="36">
        <v>155.85333333333335</v>
      </c>
      <c r="G340" s="36">
        <v>152.15666666666669</v>
      </c>
      <c r="H340" s="36">
        <v>167.05666666666667</v>
      </c>
      <c r="I340" s="36">
        <v>170.75333333333333</v>
      </c>
      <c r="J340" s="36">
        <v>174.50666666666666</v>
      </c>
      <c r="K340" s="31">
        <v>167</v>
      </c>
      <c r="L340" s="31">
        <v>159.55000000000001</v>
      </c>
      <c r="M340" s="31">
        <v>531.28510000000006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326.3</v>
      </c>
      <c r="D341" s="36">
        <v>322.86666666666662</v>
      </c>
      <c r="E341" s="36">
        <v>317.73333333333323</v>
      </c>
      <c r="F341" s="36">
        <v>309.16666666666663</v>
      </c>
      <c r="G341" s="36">
        <v>304.03333333333325</v>
      </c>
      <c r="H341" s="36">
        <v>331.43333333333322</v>
      </c>
      <c r="I341" s="36">
        <v>336.56666666666655</v>
      </c>
      <c r="J341" s="36">
        <v>345.13333333333321</v>
      </c>
      <c r="K341" s="31">
        <v>328</v>
      </c>
      <c r="L341" s="31">
        <v>314.3</v>
      </c>
      <c r="M341" s="31">
        <v>62.554430000000004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100.29</v>
      </c>
      <c r="D342" s="36">
        <v>100.58999999999999</v>
      </c>
      <c r="E342" s="36">
        <v>99.399999999999977</v>
      </c>
      <c r="F342" s="36">
        <v>98.509999999999991</v>
      </c>
      <c r="G342" s="36">
        <v>97.319999999999979</v>
      </c>
      <c r="H342" s="36">
        <v>101.47999999999998</v>
      </c>
      <c r="I342" s="36">
        <v>102.67</v>
      </c>
      <c r="J342" s="36">
        <v>103.55999999999997</v>
      </c>
      <c r="K342" s="31">
        <v>101.78</v>
      </c>
      <c r="L342" s="31">
        <v>99.7</v>
      </c>
      <c r="M342" s="31">
        <v>419.74488000000002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231.51</v>
      </c>
      <c r="D343" s="36">
        <v>234.45666666666668</v>
      </c>
      <c r="E343" s="36">
        <v>227.95333333333335</v>
      </c>
      <c r="F343" s="36">
        <v>224.39666666666668</v>
      </c>
      <c r="G343" s="36">
        <v>217.89333333333335</v>
      </c>
      <c r="H343" s="36">
        <v>238.01333333333335</v>
      </c>
      <c r="I343" s="36">
        <v>244.51666666666668</v>
      </c>
      <c r="J343" s="36">
        <v>248.07333333333335</v>
      </c>
      <c r="K343" s="31">
        <v>240.96</v>
      </c>
      <c r="L343" s="31">
        <v>230.9</v>
      </c>
      <c r="M343" s="31">
        <v>43.28378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273.25</v>
      </c>
      <c r="D344" s="36">
        <v>269.36666666666667</v>
      </c>
      <c r="E344" s="36">
        <v>263.13333333333333</v>
      </c>
      <c r="F344" s="36">
        <v>253.01666666666665</v>
      </c>
      <c r="G344" s="36">
        <v>246.7833333333333</v>
      </c>
      <c r="H344" s="36">
        <v>279.48333333333335</v>
      </c>
      <c r="I344" s="36">
        <v>285.7166666666667</v>
      </c>
      <c r="J344" s="36">
        <v>295.83333333333337</v>
      </c>
      <c r="K344" s="31">
        <v>275.60000000000002</v>
      </c>
      <c r="L344" s="31">
        <v>259.25</v>
      </c>
      <c r="M344" s="31">
        <v>225.34993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59.36</v>
      </c>
      <c r="D345" s="36">
        <v>59.24</v>
      </c>
      <c r="E345" s="36">
        <v>58.370000000000005</v>
      </c>
      <c r="F345" s="36">
        <v>57.38</v>
      </c>
      <c r="G345" s="36">
        <v>56.510000000000005</v>
      </c>
      <c r="H345" s="36">
        <v>60.230000000000004</v>
      </c>
      <c r="I345" s="36">
        <v>61.099999999999994</v>
      </c>
      <c r="J345" s="36">
        <v>62.09</v>
      </c>
      <c r="K345" s="31">
        <v>60.11</v>
      </c>
      <c r="L345" s="31">
        <v>58.25</v>
      </c>
      <c r="M345" s="31">
        <v>104.76656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357.65</v>
      </c>
      <c r="D346" s="36">
        <v>359.86666666666662</v>
      </c>
      <c r="E346" s="36">
        <v>354.83333333333326</v>
      </c>
      <c r="F346" s="36">
        <v>352.01666666666665</v>
      </c>
      <c r="G346" s="36">
        <v>346.98333333333329</v>
      </c>
      <c r="H346" s="36">
        <v>362.68333333333322</v>
      </c>
      <c r="I346" s="36">
        <v>367.71666666666664</v>
      </c>
      <c r="J346" s="36">
        <v>370.53333333333319</v>
      </c>
      <c r="K346" s="31">
        <v>364.9</v>
      </c>
      <c r="L346" s="31">
        <v>357.05</v>
      </c>
      <c r="M346" s="31">
        <v>143.38604000000001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1232.9000000000001</v>
      </c>
      <c r="D347" s="36">
        <v>1234.3666666666668</v>
      </c>
      <c r="E347" s="36">
        <v>1222.5333333333335</v>
      </c>
      <c r="F347" s="36">
        <v>1212.1666666666667</v>
      </c>
      <c r="G347" s="36">
        <v>1200.3333333333335</v>
      </c>
      <c r="H347" s="36">
        <v>1244.7333333333336</v>
      </c>
      <c r="I347" s="36">
        <v>1256.5666666666666</v>
      </c>
      <c r="J347" s="36">
        <v>1266.9333333333336</v>
      </c>
      <c r="K347" s="31">
        <v>1246.2</v>
      </c>
      <c r="L347" s="31">
        <v>1224</v>
      </c>
      <c r="M347" s="31">
        <v>2.30423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191.29</v>
      </c>
      <c r="D348" s="36">
        <v>189.1</v>
      </c>
      <c r="E348" s="36">
        <v>185.41</v>
      </c>
      <c r="F348" s="36">
        <v>179.53</v>
      </c>
      <c r="G348" s="36">
        <v>175.84</v>
      </c>
      <c r="H348" s="36">
        <v>194.98</v>
      </c>
      <c r="I348" s="36">
        <v>198.67</v>
      </c>
      <c r="J348" s="36">
        <v>204.54999999999998</v>
      </c>
      <c r="K348" s="31">
        <v>192.79</v>
      </c>
      <c r="L348" s="31">
        <v>183.22</v>
      </c>
      <c r="M348" s="31">
        <v>158.25418999999999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3770.25</v>
      </c>
      <c r="D349" s="36">
        <v>3755.6666666666665</v>
      </c>
      <c r="E349" s="36">
        <v>3672.333333333333</v>
      </c>
      <c r="F349" s="36">
        <v>3574.4166666666665</v>
      </c>
      <c r="G349" s="36">
        <v>3491.083333333333</v>
      </c>
      <c r="H349" s="36">
        <v>3853.583333333333</v>
      </c>
      <c r="I349" s="36">
        <v>3936.9166666666661</v>
      </c>
      <c r="J349" s="36">
        <v>4034.833333333333</v>
      </c>
      <c r="K349" s="31">
        <v>3839</v>
      </c>
      <c r="L349" s="31">
        <v>3657.75</v>
      </c>
      <c r="M349" s="31">
        <v>10.3447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2539.75</v>
      </c>
      <c r="D350" s="36">
        <v>2530.2999999999997</v>
      </c>
      <c r="E350" s="36">
        <v>2509.4499999999994</v>
      </c>
      <c r="F350" s="36">
        <v>2479.1499999999996</v>
      </c>
      <c r="G350" s="36">
        <v>2458.2999999999993</v>
      </c>
      <c r="H350" s="36">
        <v>2560.5999999999995</v>
      </c>
      <c r="I350" s="36">
        <v>2581.4499999999998</v>
      </c>
      <c r="J350" s="36">
        <v>2611.7499999999995</v>
      </c>
      <c r="K350" s="31">
        <v>2551.15</v>
      </c>
      <c r="L350" s="31">
        <v>2500</v>
      </c>
      <c r="M350" s="31">
        <v>6.5741300000000003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84.09</v>
      </c>
      <c r="D351" s="36">
        <v>84.100000000000009</v>
      </c>
      <c r="E351" s="36">
        <v>83.260000000000019</v>
      </c>
      <c r="F351" s="36">
        <v>82.43</v>
      </c>
      <c r="G351" s="36">
        <v>81.590000000000018</v>
      </c>
      <c r="H351" s="36">
        <v>84.930000000000021</v>
      </c>
      <c r="I351" s="36">
        <v>85.770000000000024</v>
      </c>
      <c r="J351" s="36">
        <v>86.600000000000023</v>
      </c>
      <c r="K351" s="31">
        <v>84.94</v>
      </c>
      <c r="L351" s="31">
        <v>83.27</v>
      </c>
      <c r="M351" s="31">
        <v>8.0893899999999999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652.95000000000005</v>
      </c>
      <c r="D352" s="36">
        <v>651.9666666666667</v>
      </c>
      <c r="E352" s="36">
        <v>643.93333333333339</v>
      </c>
      <c r="F352" s="36">
        <v>634.91666666666674</v>
      </c>
      <c r="G352" s="36">
        <v>626.88333333333344</v>
      </c>
      <c r="H352" s="36">
        <v>660.98333333333335</v>
      </c>
      <c r="I352" s="36">
        <v>669.01666666666665</v>
      </c>
      <c r="J352" s="36">
        <v>678.0333333333333</v>
      </c>
      <c r="K352" s="31">
        <v>660</v>
      </c>
      <c r="L352" s="31">
        <v>642.95000000000005</v>
      </c>
      <c r="M352" s="31">
        <v>7.7741100000000003</v>
      </c>
      <c r="N352" s="1"/>
      <c r="O352" s="1"/>
    </row>
    <row r="353" spans="1:15" ht="12.75" customHeight="1">
      <c r="A353" s="33">
        <v>343</v>
      </c>
      <c r="B353" s="53" t="s">
        <v>881</v>
      </c>
      <c r="C353" s="31">
        <v>5255.25</v>
      </c>
      <c r="D353" s="36">
        <v>5253.6833333333334</v>
      </c>
      <c r="E353" s="36">
        <v>5157.3666666666668</v>
      </c>
      <c r="F353" s="36">
        <v>5059.4833333333336</v>
      </c>
      <c r="G353" s="36">
        <v>4963.166666666667</v>
      </c>
      <c r="H353" s="36">
        <v>5351.5666666666666</v>
      </c>
      <c r="I353" s="36">
        <v>5447.8833333333341</v>
      </c>
      <c r="J353" s="36">
        <v>5545.7666666666664</v>
      </c>
      <c r="K353" s="31">
        <v>5350</v>
      </c>
      <c r="L353" s="31">
        <v>5155.8</v>
      </c>
      <c r="M353" s="31">
        <v>0.68147999999999997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352.15</v>
      </c>
      <c r="D354" s="36">
        <v>351.51666666666665</v>
      </c>
      <c r="E354" s="36">
        <v>347.83333333333331</v>
      </c>
      <c r="F354" s="36">
        <v>343.51666666666665</v>
      </c>
      <c r="G354" s="36">
        <v>339.83333333333331</v>
      </c>
      <c r="H354" s="36">
        <v>355.83333333333331</v>
      </c>
      <c r="I354" s="36">
        <v>359.51666666666671</v>
      </c>
      <c r="J354" s="36">
        <v>363.83333333333331</v>
      </c>
      <c r="K354" s="31">
        <v>355.2</v>
      </c>
      <c r="L354" s="31">
        <v>347.2</v>
      </c>
      <c r="M354" s="31">
        <v>2.2024900000000001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1889.75</v>
      </c>
      <c r="D355" s="36">
        <v>1884.4333333333334</v>
      </c>
      <c r="E355" s="36">
        <v>1867.3666666666668</v>
      </c>
      <c r="F355" s="36">
        <v>1844.9833333333333</v>
      </c>
      <c r="G355" s="36">
        <v>1827.9166666666667</v>
      </c>
      <c r="H355" s="36">
        <v>1906.8166666666668</v>
      </c>
      <c r="I355" s="36">
        <v>1923.8833333333334</v>
      </c>
      <c r="J355" s="36">
        <v>1946.2666666666669</v>
      </c>
      <c r="K355" s="31">
        <v>1901.5</v>
      </c>
      <c r="L355" s="31">
        <v>1862.05</v>
      </c>
      <c r="M355" s="31">
        <v>6.3297699999999999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271.85000000000002</v>
      </c>
      <c r="D356" s="36">
        <v>271.65000000000003</v>
      </c>
      <c r="E356" s="36">
        <v>269.30000000000007</v>
      </c>
      <c r="F356" s="36">
        <v>266.75000000000006</v>
      </c>
      <c r="G356" s="36">
        <v>264.40000000000009</v>
      </c>
      <c r="H356" s="36">
        <v>274.20000000000005</v>
      </c>
      <c r="I356" s="36">
        <v>276.55000000000007</v>
      </c>
      <c r="J356" s="36">
        <v>279.10000000000002</v>
      </c>
      <c r="K356" s="31">
        <v>274</v>
      </c>
      <c r="L356" s="31">
        <v>269.10000000000002</v>
      </c>
      <c r="M356" s="31">
        <v>128.26508999999999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685.05</v>
      </c>
      <c r="D357" s="36">
        <v>689.81666666666661</v>
      </c>
      <c r="E357" s="36">
        <v>677.63333333333321</v>
      </c>
      <c r="F357" s="36">
        <v>670.21666666666658</v>
      </c>
      <c r="G357" s="36">
        <v>658.03333333333319</v>
      </c>
      <c r="H357" s="36">
        <v>697.23333333333323</v>
      </c>
      <c r="I357" s="36">
        <v>709.41666666666663</v>
      </c>
      <c r="J357" s="36">
        <v>716.83333333333326</v>
      </c>
      <c r="K357" s="31">
        <v>702</v>
      </c>
      <c r="L357" s="31">
        <v>682.4</v>
      </c>
      <c r="M357" s="31">
        <v>26.746980000000001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1762.7</v>
      </c>
      <c r="D358" s="36">
        <v>1765.5666666666666</v>
      </c>
      <c r="E358" s="36">
        <v>1752.1333333333332</v>
      </c>
      <c r="F358" s="36">
        <v>1741.5666666666666</v>
      </c>
      <c r="G358" s="36">
        <v>1728.1333333333332</v>
      </c>
      <c r="H358" s="36">
        <v>1776.1333333333332</v>
      </c>
      <c r="I358" s="36">
        <v>1789.5666666666666</v>
      </c>
      <c r="J358" s="36">
        <v>1800.1333333333332</v>
      </c>
      <c r="K358" s="31">
        <v>1779</v>
      </c>
      <c r="L358" s="31">
        <v>1755</v>
      </c>
      <c r="M358" s="31">
        <v>3.05932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411.5</v>
      </c>
      <c r="D359" s="36">
        <v>413.84999999999997</v>
      </c>
      <c r="E359" s="36">
        <v>407.89999999999992</v>
      </c>
      <c r="F359" s="36">
        <v>404.29999999999995</v>
      </c>
      <c r="G359" s="36">
        <v>398.34999999999991</v>
      </c>
      <c r="H359" s="36">
        <v>417.44999999999993</v>
      </c>
      <c r="I359" s="36">
        <v>423.4</v>
      </c>
      <c r="J359" s="36">
        <v>426.99999999999994</v>
      </c>
      <c r="K359" s="31">
        <v>419.8</v>
      </c>
      <c r="L359" s="31">
        <v>410.25</v>
      </c>
      <c r="M359" s="31">
        <v>19.05808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9735.7999999999993</v>
      </c>
      <c r="D360" s="36">
        <v>9787.2666666666664</v>
      </c>
      <c r="E360" s="36">
        <v>9649.5333333333328</v>
      </c>
      <c r="F360" s="36">
        <v>9563.2666666666664</v>
      </c>
      <c r="G360" s="36">
        <v>9425.5333333333328</v>
      </c>
      <c r="H360" s="36">
        <v>9873.5333333333328</v>
      </c>
      <c r="I360" s="36">
        <v>10011.266666666666</v>
      </c>
      <c r="J360" s="36">
        <v>10097.533333333333</v>
      </c>
      <c r="K360" s="31">
        <v>9925</v>
      </c>
      <c r="L360" s="31">
        <v>9701</v>
      </c>
      <c r="M360" s="31">
        <v>2.3934700000000002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1355</v>
      </c>
      <c r="D361" s="36">
        <v>1356.8500000000001</v>
      </c>
      <c r="E361" s="36">
        <v>1343.7000000000003</v>
      </c>
      <c r="F361" s="36">
        <v>1332.4</v>
      </c>
      <c r="G361" s="36">
        <v>1319.2500000000002</v>
      </c>
      <c r="H361" s="36">
        <v>1368.1500000000003</v>
      </c>
      <c r="I361" s="36">
        <v>1381.3000000000004</v>
      </c>
      <c r="J361" s="36">
        <v>1392.6000000000004</v>
      </c>
      <c r="K361" s="31">
        <v>1370</v>
      </c>
      <c r="L361" s="31">
        <v>1345.55</v>
      </c>
      <c r="M361" s="31">
        <v>7.9510899999999998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260.2</v>
      </c>
      <c r="D362" s="36">
        <v>257.36666666666662</v>
      </c>
      <c r="E362" s="36">
        <v>252.88333333333321</v>
      </c>
      <c r="F362" s="36">
        <v>245.56666666666661</v>
      </c>
      <c r="G362" s="36">
        <v>241.0833333333332</v>
      </c>
      <c r="H362" s="36">
        <v>264.68333333333322</v>
      </c>
      <c r="I362" s="36">
        <v>269.16666666666669</v>
      </c>
      <c r="J362" s="36">
        <v>276.48333333333323</v>
      </c>
      <c r="K362" s="31">
        <v>261.85000000000002</v>
      </c>
      <c r="L362" s="31">
        <v>250.05</v>
      </c>
      <c r="M362" s="31">
        <v>31.005849999999999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3774.95</v>
      </c>
      <c r="D363" s="36">
        <v>3745.8666666666668</v>
      </c>
      <c r="E363" s="36">
        <v>3686.7333333333336</v>
      </c>
      <c r="F363" s="36">
        <v>3598.5166666666669</v>
      </c>
      <c r="G363" s="36">
        <v>3539.3833333333337</v>
      </c>
      <c r="H363" s="36">
        <v>3834.0833333333335</v>
      </c>
      <c r="I363" s="36">
        <v>3893.2166666666667</v>
      </c>
      <c r="J363" s="36">
        <v>3981.4333333333334</v>
      </c>
      <c r="K363" s="31">
        <v>3805</v>
      </c>
      <c r="L363" s="31">
        <v>3657.65</v>
      </c>
      <c r="M363" s="31">
        <v>8.0576799999999995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791.8</v>
      </c>
      <c r="D364" s="36">
        <v>796.7166666666667</v>
      </c>
      <c r="E364" s="36">
        <v>780.08333333333337</v>
      </c>
      <c r="F364" s="36">
        <v>768.36666666666667</v>
      </c>
      <c r="G364" s="36">
        <v>751.73333333333335</v>
      </c>
      <c r="H364" s="36">
        <v>808.43333333333339</v>
      </c>
      <c r="I364" s="36">
        <v>825.06666666666661</v>
      </c>
      <c r="J364" s="36">
        <v>836.78333333333342</v>
      </c>
      <c r="K364" s="31">
        <v>813.35</v>
      </c>
      <c r="L364" s="31">
        <v>785</v>
      </c>
      <c r="M364" s="31">
        <v>236.56622999999999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464.35</v>
      </c>
      <c r="D365" s="36">
        <v>465.45</v>
      </c>
      <c r="E365" s="36">
        <v>459.9</v>
      </c>
      <c r="F365" s="36">
        <v>455.45</v>
      </c>
      <c r="G365" s="36">
        <v>449.9</v>
      </c>
      <c r="H365" s="36">
        <v>469.9</v>
      </c>
      <c r="I365" s="36">
        <v>475.45000000000005</v>
      </c>
      <c r="J365" s="36">
        <v>479.9</v>
      </c>
      <c r="K365" s="31">
        <v>471</v>
      </c>
      <c r="L365" s="31">
        <v>461</v>
      </c>
      <c r="M365" s="31">
        <v>9.3096999999999994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1383.75</v>
      </c>
      <c r="D366" s="36">
        <v>1386.5166666666667</v>
      </c>
      <c r="E366" s="36">
        <v>1376.7833333333333</v>
      </c>
      <c r="F366" s="36">
        <v>1369.8166666666666</v>
      </c>
      <c r="G366" s="36">
        <v>1360.0833333333333</v>
      </c>
      <c r="H366" s="36">
        <v>1393.4833333333333</v>
      </c>
      <c r="I366" s="36">
        <v>1403.2166666666665</v>
      </c>
      <c r="J366" s="36">
        <v>1410.1833333333334</v>
      </c>
      <c r="K366" s="31">
        <v>1396.25</v>
      </c>
      <c r="L366" s="31">
        <v>1379.55</v>
      </c>
      <c r="M366" s="31">
        <v>2.60067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39560.949999999997</v>
      </c>
      <c r="D367" s="36">
        <v>39282.816666666666</v>
      </c>
      <c r="E367" s="36">
        <v>38935.683333333334</v>
      </c>
      <c r="F367" s="36">
        <v>38310.416666666672</v>
      </c>
      <c r="G367" s="36">
        <v>37963.28333333334</v>
      </c>
      <c r="H367" s="36">
        <v>39908.083333333328</v>
      </c>
      <c r="I367" s="36">
        <v>40255.21666666666</v>
      </c>
      <c r="J367" s="36">
        <v>40880.483333333323</v>
      </c>
      <c r="K367" s="31">
        <v>39629.949999999997</v>
      </c>
      <c r="L367" s="31">
        <v>38657.550000000003</v>
      </c>
      <c r="M367" s="31">
        <v>0.17723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1468.7</v>
      </c>
      <c r="D368" s="36">
        <v>1469.0333333333335</v>
      </c>
      <c r="E368" s="36">
        <v>1454.0666666666671</v>
      </c>
      <c r="F368" s="36">
        <v>1439.4333333333336</v>
      </c>
      <c r="G368" s="36">
        <v>1424.4666666666672</v>
      </c>
      <c r="H368" s="36">
        <v>1483.666666666667</v>
      </c>
      <c r="I368" s="36">
        <v>1498.6333333333337</v>
      </c>
      <c r="J368" s="36">
        <v>1513.2666666666669</v>
      </c>
      <c r="K368" s="31">
        <v>1484</v>
      </c>
      <c r="L368" s="31">
        <v>1454.4</v>
      </c>
      <c r="M368" s="31">
        <v>2.5379900000000002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3898.35</v>
      </c>
      <c r="D369" s="36">
        <v>3879.6166666666663</v>
      </c>
      <c r="E369" s="36">
        <v>3846.2833333333328</v>
      </c>
      <c r="F369" s="36">
        <v>3794.2166666666667</v>
      </c>
      <c r="G369" s="36">
        <v>3760.8833333333332</v>
      </c>
      <c r="H369" s="36">
        <v>3931.6833333333325</v>
      </c>
      <c r="I369" s="36">
        <v>3965.0166666666655</v>
      </c>
      <c r="J369" s="36">
        <v>4017.0833333333321</v>
      </c>
      <c r="K369" s="31">
        <v>3912.95</v>
      </c>
      <c r="L369" s="31">
        <v>3827.55</v>
      </c>
      <c r="M369" s="31">
        <v>3.1350799999999999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314.2</v>
      </c>
      <c r="D370" s="36">
        <v>312.24999999999994</v>
      </c>
      <c r="E370" s="36">
        <v>309.59999999999991</v>
      </c>
      <c r="F370" s="36">
        <v>304.99999999999994</v>
      </c>
      <c r="G370" s="36">
        <v>302.34999999999991</v>
      </c>
      <c r="H370" s="36">
        <v>316.84999999999991</v>
      </c>
      <c r="I370" s="36">
        <v>319.49999999999989</v>
      </c>
      <c r="J370" s="36">
        <v>324.09999999999991</v>
      </c>
      <c r="K370" s="31">
        <v>314.89999999999998</v>
      </c>
      <c r="L370" s="31">
        <v>307.64999999999998</v>
      </c>
      <c r="M370" s="31">
        <v>44.206650000000003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3671.65</v>
      </c>
      <c r="D371" s="36">
        <v>3658.7666666666664</v>
      </c>
      <c r="E371" s="36">
        <v>3607.5333333333328</v>
      </c>
      <c r="F371" s="36">
        <v>3543.4166666666665</v>
      </c>
      <c r="G371" s="36">
        <v>3492.1833333333329</v>
      </c>
      <c r="H371" s="36">
        <v>3722.8833333333328</v>
      </c>
      <c r="I371" s="36">
        <v>3774.1166666666663</v>
      </c>
      <c r="J371" s="36">
        <v>3838.2333333333327</v>
      </c>
      <c r="K371" s="31">
        <v>3710</v>
      </c>
      <c r="L371" s="31">
        <v>3594.65</v>
      </c>
      <c r="M371" s="31">
        <v>2.8488000000000002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3132.45</v>
      </c>
      <c r="D372" s="36">
        <v>3128.6166666666668</v>
      </c>
      <c r="E372" s="36">
        <v>3099.1833333333334</v>
      </c>
      <c r="F372" s="36">
        <v>3065.9166666666665</v>
      </c>
      <c r="G372" s="36">
        <v>3036.4833333333331</v>
      </c>
      <c r="H372" s="36">
        <v>3161.8833333333337</v>
      </c>
      <c r="I372" s="36">
        <v>3191.3166666666671</v>
      </c>
      <c r="J372" s="36">
        <v>3224.5833333333339</v>
      </c>
      <c r="K372" s="31">
        <v>3158.05</v>
      </c>
      <c r="L372" s="31">
        <v>3095.35</v>
      </c>
      <c r="M372" s="31">
        <v>4.6870599999999998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907.85</v>
      </c>
      <c r="D373" s="36">
        <v>905.16666666666663</v>
      </c>
      <c r="E373" s="36">
        <v>895.33333333333326</v>
      </c>
      <c r="F373" s="36">
        <v>882.81666666666661</v>
      </c>
      <c r="G373" s="36">
        <v>872.98333333333323</v>
      </c>
      <c r="H373" s="36">
        <v>917.68333333333328</v>
      </c>
      <c r="I373" s="36">
        <v>927.51666666666654</v>
      </c>
      <c r="J373" s="36">
        <v>940.0333333333333</v>
      </c>
      <c r="K373" s="31">
        <v>915</v>
      </c>
      <c r="L373" s="31">
        <v>892.65</v>
      </c>
      <c r="M373" s="31">
        <v>12.267110000000001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155.26</v>
      </c>
      <c r="D374" s="36">
        <v>155.24666666666664</v>
      </c>
      <c r="E374" s="36">
        <v>153.3233333333333</v>
      </c>
      <c r="F374" s="36">
        <v>151.38666666666666</v>
      </c>
      <c r="G374" s="36">
        <v>149.46333333333331</v>
      </c>
      <c r="H374" s="36">
        <v>157.18333333333328</v>
      </c>
      <c r="I374" s="36">
        <v>159.10666666666663</v>
      </c>
      <c r="J374" s="36">
        <v>161.04333333333327</v>
      </c>
      <c r="K374" s="31">
        <v>157.16999999999999</v>
      </c>
      <c r="L374" s="31">
        <v>153.31</v>
      </c>
      <c r="M374" s="31">
        <v>25.11487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2001.2</v>
      </c>
      <c r="D375" s="36">
        <v>1987.6500000000003</v>
      </c>
      <c r="E375" s="36">
        <v>1964.4000000000005</v>
      </c>
      <c r="F375" s="36">
        <v>1927.6000000000001</v>
      </c>
      <c r="G375" s="36">
        <v>1904.3500000000004</v>
      </c>
      <c r="H375" s="36">
        <v>2024.4500000000007</v>
      </c>
      <c r="I375" s="36">
        <v>2047.7000000000003</v>
      </c>
      <c r="J375" s="36">
        <v>2084.5000000000009</v>
      </c>
      <c r="K375" s="31">
        <v>2010.9</v>
      </c>
      <c r="L375" s="31">
        <v>1950.85</v>
      </c>
      <c r="M375" s="31">
        <v>0.39655000000000001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6956.45</v>
      </c>
      <c r="D376" s="36">
        <v>6962.3166666666666</v>
      </c>
      <c r="E376" s="36">
        <v>6899.1333333333332</v>
      </c>
      <c r="F376" s="36">
        <v>6841.8166666666666</v>
      </c>
      <c r="G376" s="36">
        <v>6778.6333333333332</v>
      </c>
      <c r="H376" s="36">
        <v>7019.6333333333332</v>
      </c>
      <c r="I376" s="36">
        <v>7082.8166666666657</v>
      </c>
      <c r="J376" s="36">
        <v>7140.1333333333332</v>
      </c>
      <c r="K376" s="31">
        <v>7025.5</v>
      </c>
      <c r="L376" s="31">
        <v>6905</v>
      </c>
      <c r="M376" s="31">
        <v>2.2489300000000001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422.4</v>
      </c>
      <c r="D377" s="36">
        <v>424.89999999999992</v>
      </c>
      <c r="E377" s="36">
        <v>419.09999999999985</v>
      </c>
      <c r="F377" s="36">
        <v>415.79999999999995</v>
      </c>
      <c r="G377" s="36">
        <v>409.99999999999989</v>
      </c>
      <c r="H377" s="36">
        <v>428.19999999999982</v>
      </c>
      <c r="I377" s="36">
        <v>433.99999999999989</v>
      </c>
      <c r="J377" s="36">
        <v>437.29999999999978</v>
      </c>
      <c r="K377" s="31">
        <v>430.7</v>
      </c>
      <c r="L377" s="31">
        <v>421.6</v>
      </c>
      <c r="M377" s="31">
        <v>18.554839999999999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481.35</v>
      </c>
      <c r="D378" s="36">
        <v>484.7166666666667</v>
      </c>
      <c r="E378" s="36">
        <v>474.43333333333339</v>
      </c>
      <c r="F378" s="36">
        <v>467.51666666666671</v>
      </c>
      <c r="G378" s="36">
        <v>457.23333333333341</v>
      </c>
      <c r="H378" s="36">
        <v>491.63333333333338</v>
      </c>
      <c r="I378" s="36">
        <v>501.91666666666669</v>
      </c>
      <c r="J378" s="36">
        <v>508.83333333333337</v>
      </c>
      <c r="K378" s="31">
        <v>495</v>
      </c>
      <c r="L378" s="31">
        <v>477.8</v>
      </c>
      <c r="M378" s="31">
        <v>258.48842999999999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324.55</v>
      </c>
      <c r="D379" s="36">
        <v>325.05</v>
      </c>
      <c r="E379" s="36">
        <v>321.8</v>
      </c>
      <c r="F379" s="36">
        <v>319.05</v>
      </c>
      <c r="G379" s="36">
        <v>315.8</v>
      </c>
      <c r="H379" s="36">
        <v>327.8</v>
      </c>
      <c r="I379" s="36">
        <v>331.05</v>
      </c>
      <c r="J379" s="36">
        <v>333.8</v>
      </c>
      <c r="K379" s="31">
        <v>328.3</v>
      </c>
      <c r="L379" s="31">
        <v>322.3</v>
      </c>
      <c r="M379" s="31">
        <v>117.49507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694.85</v>
      </c>
      <c r="D380" s="36">
        <v>697.96666666666658</v>
      </c>
      <c r="E380" s="36">
        <v>683.93333333333317</v>
      </c>
      <c r="F380" s="36">
        <v>673.01666666666654</v>
      </c>
      <c r="G380" s="36">
        <v>658.98333333333312</v>
      </c>
      <c r="H380" s="36">
        <v>708.88333333333321</v>
      </c>
      <c r="I380" s="36">
        <v>722.91666666666674</v>
      </c>
      <c r="J380" s="36">
        <v>733.83333333333326</v>
      </c>
      <c r="K380" s="31">
        <v>712</v>
      </c>
      <c r="L380" s="31">
        <v>687.05</v>
      </c>
      <c r="M380" s="31">
        <v>16.560790000000001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2013.8</v>
      </c>
      <c r="D381" s="36">
        <v>1977.1666666666667</v>
      </c>
      <c r="E381" s="36">
        <v>1903.7833333333333</v>
      </c>
      <c r="F381" s="36">
        <v>1793.7666666666667</v>
      </c>
      <c r="G381" s="36">
        <v>1720.3833333333332</v>
      </c>
      <c r="H381" s="36">
        <v>2087.1833333333334</v>
      </c>
      <c r="I381" s="36">
        <v>2160.5666666666671</v>
      </c>
      <c r="J381" s="36">
        <v>2270.5833333333335</v>
      </c>
      <c r="K381" s="31">
        <v>2050.5500000000002</v>
      </c>
      <c r="L381" s="31">
        <v>1867.15</v>
      </c>
      <c r="M381" s="31">
        <v>22.373059999999999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679.1</v>
      </c>
      <c r="D382" s="36">
        <v>680.61666666666667</v>
      </c>
      <c r="E382" s="36">
        <v>673.58333333333337</v>
      </c>
      <c r="F382" s="36">
        <v>668.06666666666672</v>
      </c>
      <c r="G382" s="36">
        <v>661.03333333333342</v>
      </c>
      <c r="H382" s="36">
        <v>686.13333333333333</v>
      </c>
      <c r="I382" s="36">
        <v>693.16666666666663</v>
      </c>
      <c r="J382" s="36">
        <v>698.68333333333328</v>
      </c>
      <c r="K382" s="31">
        <v>687.65</v>
      </c>
      <c r="L382" s="31">
        <v>675.1</v>
      </c>
      <c r="M382" s="31">
        <v>0.95148999999999995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172.46</v>
      </c>
      <c r="D383" s="36">
        <v>171.24</v>
      </c>
      <c r="E383" s="36">
        <v>169.23000000000002</v>
      </c>
      <c r="F383" s="36">
        <v>166</v>
      </c>
      <c r="G383" s="36">
        <v>163.99</v>
      </c>
      <c r="H383" s="36">
        <v>174.47000000000003</v>
      </c>
      <c r="I383" s="36">
        <v>176.48000000000002</v>
      </c>
      <c r="J383" s="36">
        <v>179.71000000000004</v>
      </c>
      <c r="K383" s="31">
        <v>173.25</v>
      </c>
      <c r="L383" s="31">
        <v>168.01</v>
      </c>
      <c r="M383" s="31">
        <v>4.3270999999999997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16232.15</v>
      </c>
      <c r="D384" s="36">
        <v>16378.9</v>
      </c>
      <c r="E384" s="36">
        <v>16009.25</v>
      </c>
      <c r="F384" s="36">
        <v>15786.35</v>
      </c>
      <c r="G384" s="36">
        <v>15416.7</v>
      </c>
      <c r="H384" s="36">
        <v>16601.8</v>
      </c>
      <c r="I384" s="36">
        <v>16971.449999999997</v>
      </c>
      <c r="J384" s="36">
        <v>17194.349999999999</v>
      </c>
      <c r="K384" s="31">
        <v>16748.55</v>
      </c>
      <c r="L384" s="31">
        <v>16156</v>
      </c>
      <c r="M384" s="31">
        <v>6.8360000000000004E-2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128.49</v>
      </c>
      <c r="D385" s="36">
        <v>128.71333333333334</v>
      </c>
      <c r="E385" s="36">
        <v>127.57666666666668</v>
      </c>
      <c r="F385" s="36">
        <v>126.66333333333334</v>
      </c>
      <c r="G385" s="36">
        <v>125.52666666666669</v>
      </c>
      <c r="H385" s="36">
        <v>129.62666666666667</v>
      </c>
      <c r="I385" s="36">
        <v>130.76333333333332</v>
      </c>
      <c r="J385" s="36">
        <v>131.67666666666668</v>
      </c>
      <c r="K385" s="31">
        <v>129.85</v>
      </c>
      <c r="L385" s="31">
        <v>127.8</v>
      </c>
      <c r="M385" s="31">
        <v>224.69104999999999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602.9</v>
      </c>
      <c r="D386" s="36">
        <v>604.66666666666663</v>
      </c>
      <c r="E386" s="36">
        <v>597.23333333333323</v>
      </c>
      <c r="F386" s="36">
        <v>591.56666666666661</v>
      </c>
      <c r="G386" s="36">
        <v>584.13333333333321</v>
      </c>
      <c r="H386" s="36">
        <v>610.33333333333326</v>
      </c>
      <c r="I386" s="36">
        <v>617.76666666666665</v>
      </c>
      <c r="J386" s="36">
        <v>623.43333333333328</v>
      </c>
      <c r="K386" s="31">
        <v>612.1</v>
      </c>
      <c r="L386" s="31">
        <v>599</v>
      </c>
      <c r="M386" s="31">
        <v>1.0613699999999999</v>
      </c>
      <c r="N386" s="1"/>
      <c r="O386" s="1"/>
    </row>
    <row r="387" spans="1:15" ht="12.75" customHeight="1">
      <c r="A387" s="33">
        <v>377</v>
      </c>
      <c r="B387" s="53" t="s">
        <v>882</v>
      </c>
      <c r="C387" s="31">
        <v>1750.7</v>
      </c>
      <c r="D387" s="36">
        <v>1750.4666666666665</v>
      </c>
      <c r="E387" s="36">
        <v>1738.9333333333329</v>
      </c>
      <c r="F387" s="36">
        <v>1727.1666666666665</v>
      </c>
      <c r="G387" s="36">
        <v>1715.633333333333</v>
      </c>
      <c r="H387" s="36">
        <v>1762.2333333333329</v>
      </c>
      <c r="I387" s="36">
        <v>1773.7666666666662</v>
      </c>
      <c r="J387" s="36">
        <v>1785.5333333333328</v>
      </c>
      <c r="K387" s="31">
        <v>1762</v>
      </c>
      <c r="L387" s="31">
        <v>1738.7</v>
      </c>
      <c r="M387" s="31">
        <v>0.49063000000000001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267.08999999999997</v>
      </c>
      <c r="D388" s="36">
        <v>267.25333333333333</v>
      </c>
      <c r="E388" s="36">
        <v>264.84666666666664</v>
      </c>
      <c r="F388" s="36">
        <v>262.6033333333333</v>
      </c>
      <c r="G388" s="36">
        <v>260.1966666666666</v>
      </c>
      <c r="H388" s="36">
        <v>269.49666666666667</v>
      </c>
      <c r="I388" s="36">
        <v>271.90333333333342</v>
      </c>
      <c r="J388" s="36">
        <v>274.1466666666667</v>
      </c>
      <c r="K388" s="31">
        <v>269.66000000000003</v>
      </c>
      <c r="L388" s="31">
        <v>265.01</v>
      </c>
      <c r="M388" s="31">
        <v>50.055250000000001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506.7</v>
      </c>
      <c r="D389" s="36">
        <v>507.31666666666666</v>
      </c>
      <c r="E389" s="36">
        <v>498.63333333333333</v>
      </c>
      <c r="F389" s="36">
        <v>490.56666666666666</v>
      </c>
      <c r="G389" s="36">
        <v>481.88333333333333</v>
      </c>
      <c r="H389" s="36">
        <v>515.38333333333333</v>
      </c>
      <c r="I389" s="36">
        <v>524.06666666666661</v>
      </c>
      <c r="J389" s="36">
        <v>532.13333333333333</v>
      </c>
      <c r="K389" s="31">
        <v>516</v>
      </c>
      <c r="L389" s="31">
        <v>499.25</v>
      </c>
      <c r="M389" s="31">
        <v>169.10479000000001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659.7</v>
      </c>
      <c r="D390" s="36">
        <v>662.31666666666661</v>
      </c>
      <c r="E390" s="36">
        <v>655.48333333333323</v>
      </c>
      <c r="F390" s="36">
        <v>651.26666666666665</v>
      </c>
      <c r="G390" s="36">
        <v>644.43333333333328</v>
      </c>
      <c r="H390" s="36">
        <v>666.53333333333319</v>
      </c>
      <c r="I390" s="36">
        <v>673.36666666666667</v>
      </c>
      <c r="J390" s="36">
        <v>677.58333333333314</v>
      </c>
      <c r="K390" s="31">
        <v>669.15</v>
      </c>
      <c r="L390" s="31">
        <v>658.1</v>
      </c>
      <c r="M390" s="31">
        <v>1.0449900000000001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700.4</v>
      </c>
      <c r="D391" s="36">
        <v>696.08333333333337</v>
      </c>
      <c r="E391" s="36">
        <v>687.76666666666677</v>
      </c>
      <c r="F391" s="36">
        <v>675.13333333333344</v>
      </c>
      <c r="G391" s="36">
        <v>666.81666666666683</v>
      </c>
      <c r="H391" s="36">
        <v>708.7166666666667</v>
      </c>
      <c r="I391" s="36">
        <v>717.0333333333333</v>
      </c>
      <c r="J391" s="36">
        <v>729.66666666666663</v>
      </c>
      <c r="K391" s="31">
        <v>704.4</v>
      </c>
      <c r="L391" s="31">
        <v>683.45</v>
      </c>
      <c r="M391" s="31">
        <v>7.95946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1786.45</v>
      </c>
      <c r="D392" s="36">
        <v>1785</v>
      </c>
      <c r="E392" s="36">
        <v>1763.55</v>
      </c>
      <c r="F392" s="36">
        <v>1740.6499999999999</v>
      </c>
      <c r="G392" s="36">
        <v>1719.1999999999998</v>
      </c>
      <c r="H392" s="36">
        <v>1807.9</v>
      </c>
      <c r="I392" s="36">
        <v>1829.35</v>
      </c>
      <c r="J392" s="36">
        <v>1852.2500000000002</v>
      </c>
      <c r="K392" s="31">
        <v>1806.45</v>
      </c>
      <c r="L392" s="31">
        <v>1762.1</v>
      </c>
      <c r="M392" s="31">
        <v>1.7020500000000001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387.3</v>
      </c>
      <c r="D393" s="36">
        <v>387.56666666666666</v>
      </c>
      <c r="E393" s="36">
        <v>382.83333333333331</v>
      </c>
      <c r="F393" s="36">
        <v>378.36666666666667</v>
      </c>
      <c r="G393" s="36">
        <v>373.63333333333333</v>
      </c>
      <c r="H393" s="36">
        <v>392.0333333333333</v>
      </c>
      <c r="I393" s="36">
        <v>396.76666666666665</v>
      </c>
      <c r="J393" s="36">
        <v>401.23333333333329</v>
      </c>
      <c r="K393" s="31">
        <v>392.3</v>
      </c>
      <c r="L393" s="31">
        <v>383.1</v>
      </c>
      <c r="M393" s="31">
        <v>114.37105</v>
      </c>
      <c r="N393" s="1"/>
      <c r="O393" s="1"/>
    </row>
    <row r="394" spans="1:15" ht="12.75" customHeight="1">
      <c r="A394" s="33">
        <v>384</v>
      </c>
      <c r="B394" s="53" t="s">
        <v>883</v>
      </c>
      <c r="C394" s="31">
        <v>434.45</v>
      </c>
      <c r="D394" s="36">
        <v>430.7833333333333</v>
      </c>
      <c r="E394" s="36">
        <v>423.86666666666662</v>
      </c>
      <c r="F394" s="36">
        <v>413.2833333333333</v>
      </c>
      <c r="G394" s="36">
        <v>406.36666666666662</v>
      </c>
      <c r="H394" s="36">
        <v>441.36666666666662</v>
      </c>
      <c r="I394" s="36">
        <v>448.28333333333336</v>
      </c>
      <c r="J394" s="36">
        <v>458.86666666666662</v>
      </c>
      <c r="K394" s="31">
        <v>437.7</v>
      </c>
      <c r="L394" s="31">
        <v>420.2</v>
      </c>
      <c r="M394" s="31">
        <v>47.694290000000002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1294.25</v>
      </c>
      <c r="D395" s="36">
        <v>1296.6000000000001</v>
      </c>
      <c r="E395" s="36">
        <v>1278.6500000000003</v>
      </c>
      <c r="F395" s="36">
        <v>1263.0500000000002</v>
      </c>
      <c r="G395" s="36">
        <v>1245.1000000000004</v>
      </c>
      <c r="H395" s="36">
        <v>1312.2000000000003</v>
      </c>
      <c r="I395" s="36">
        <v>1330.15</v>
      </c>
      <c r="J395" s="36">
        <v>1345.7500000000002</v>
      </c>
      <c r="K395" s="31">
        <v>1314.55</v>
      </c>
      <c r="L395" s="31">
        <v>1281</v>
      </c>
      <c r="M395" s="31">
        <v>0.67893999999999999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289.8</v>
      </c>
      <c r="D396" s="36">
        <v>289.64999999999998</v>
      </c>
      <c r="E396" s="36">
        <v>286.79999999999995</v>
      </c>
      <c r="F396" s="36">
        <v>283.79999999999995</v>
      </c>
      <c r="G396" s="36">
        <v>280.94999999999993</v>
      </c>
      <c r="H396" s="36">
        <v>292.64999999999998</v>
      </c>
      <c r="I396" s="36">
        <v>295.5</v>
      </c>
      <c r="J396" s="36">
        <v>298.5</v>
      </c>
      <c r="K396" s="31">
        <v>292.5</v>
      </c>
      <c r="L396" s="31">
        <v>286.64999999999998</v>
      </c>
      <c r="M396" s="31">
        <v>3.25786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871.95</v>
      </c>
      <c r="D397" s="36">
        <v>862.65</v>
      </c>
      <c r="E397" s="36">
        <v>841.3</v>
      </c>
      <c r="F397" s="36">
        <v>810.65</v>
      </c>
      <c r="G397" s="36">
        <v>789.3</v>
      </c>
      <c r="H397" s="36">
        <v>893.3</v>
      </c>
      <c r="I397" s="36">
        <v>914.65000000000009</v>
      </c>
      <c r="J397" s="36">
        <v>945.3</v>
      </c>
      <c r="K397" s="31">
        <v>884</v>
      </c>
      <c r="L397" s="31">
        <v>832</v>
      </c>
      <c r="M397" s="31">
        <v>27.788250000000001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222.26</v>
      </c>
      <c r="D398" s="36">
        <v>209.60999999999999</v>
      </c>
      <c r="E398" s="36">
        <v>196.95999999999998</v>
      </c>
      <c r="F398" s="36">
        <v>171.66</v>
      </c>
      <c r="G398" s="36">
        <v>159.01</v>
      </c>
      <c r="H398" s="36">
        <v>234.90999999999997</v>
      </c>
      <c r="I398" s="36">
        <v>247.56</v>
      </c>
      <c r="J398" s="36">
        <v>272.85999999999996</v>
      </c>
      <c r="K398" s="31">
        <v>222.26</v>
      </c>
      <c r="L398" s="31">
        <v>184.31</v>
      </c>
      <c r="M398" s="31">
        <v>1439.3685800000001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3511.3</v>
      </c>
      <c r="D399" s="36">
        <v>3497.7000000000003</v>
      </c>
      <c r="E399" s="36">
        <v>3408.4000000000005</v>
      </c>
      <c r="F399" s="36">
        <v>3305.5000000000005</v>
      </c>
      <c r="G399" s="36">
        <v>3216.2000000000007</v>
      </c>
      <c r="H399" s="36">
        <v>3600.6000000000004</v>
      </c>
      <c r="I399" s="36">
        <v>3689.9000000000005</v>
      </c>
      <c r="J399" s="36">
        <v>3792.8</v>
      </c>
      <c r="K399" s="31">
        <v>3587</v>
      </c>
      <c r="L399" s="31">
        <v>3394.8</v>
      </c>
      <c r="M399" s="31">
        <v>0.66549000000000003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81.83</v>
      </c>
      <c r="D400" s="36">
        <v>82.066666666666663</v>
      </c>
      <c r="E400" s="36">
        <v>79.243333333333325</v>
      </c>
      <c r="F400" s="36">
        <v>76.656666666666666</v>
      </c>
      <c r="G400" s="36">
        <v>73.833333333333329</v>
      </c>
      <c r="H400" s="36">
        <v>84.653333333333322</v>
      </c>
      <c r="I400" s="36">
        <v>87.476666666666645</v>
      </c>
      <c r="J400" s="36">
        <v>90.063333333333318</v>
      </c>
      <c r="K400" s="31">
        <v>84.89</v>
      </c>
      <c r="L400" s="31">
        <v>79.48</v>
      </c>
      <c r="M400" s="31">
        <v>131.51421999999999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2405.8000000000002</v>
      </c>
      <c r="D401" s="36">
        <v>2421.6</v>
      </c>
      <c r="E401" s="36">
        <v>2384.25</v>
      </c>
      <c r="F401" s="36">
        <v>2362.7000000000003</v>
      </c>
      <c r="G401" s="36">
        <v>2325.3500000000004</v>
      </c>
      <c r="H401" s="36">
        <v>2443.1499999999996</v>
      </c>
      <c r="I401" s="36">
        <v>2480.4999999999991</v>
      </c>
      <c r="J401" s="36">
        <v>2502.0499999999993</v>
      </c>
      <c r="K401" s="31">
        <v>2458.9499999999998</v>
      </c>
      <c r="L401" s="31">
        <v>2400.0500000000002</v>
      </c>
      <c r="M401" s="31">
        <v>0.71260000000000001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216.35</v>
      </c>
      <c r="D402" s="36">
        <v>215.43666666666664</v>
      </c>
      <c r="E402" s="36">
        <v>213.42333333333329</v>
      </c>
      <c r="F402" s="36">
        <v>210.49666666666664</v>
      </c>
      <c r="G402" s="36">
        <v>208.48333333333329</v>
      </c>
      <c r="H402" s="36">
        <v>218.36333333333329</v>
      </c>
      <c r="I402" s="36">
        <v>220.37666666666667</v>
      </c>
      <c r="J402" s="36">
        <v>223.30333333333328</v>
      </c>
      <c r="K402" s="31">
        <v>217.45</v>
      </c>
      <c r="L402" s="31">
        <v>212.51</v>
      </c>
      <c r="M402" s="31">
        <v>10.594480000000001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2947.4</v>
      </c>
      <c r="D403" s="36">
        <v>2937.7666666666664</v>
      </c>
      <c r="E403" s="36">
        <v>2909.833333333333</v>
      </c>
      <c r="F403" s="36">
        <v>2872.2666666666664</v>
      </c>
      <c r="G403" s="36">
        <v>2844.333333333333</v>
      </c>
      <c r="H403" s="36">
        <v>2975.333333333333</v>
      </c>
      <c r="I403" s="36">
        <v>3003.2666666666664</v>
      </c>
      <c r="J403" s="36">
        <v>3040.833333333333</v>
      </c>
      <c r="K403" s="31">
        <v>2965.7</v>
      </c>
      <c r="L403" s="31">
        <v>2900.2</v>
      </c>
      <c r="M403" s="31">
        <v>80.568879999999993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106.46</v>
      </c>
      <c r="D404" s="36">
        <v>107.32666666666667</v>
      </c>
      <c r="E404" s="36">
        <v>105.28333333333333</v>
      </c>
      <c r="F404" s="36">
        <v>104.10666666666667</v>
      </c>
      <c r="G404" s="36">
        <v>102.06333333333333</v>
      </c>
      <c r="H404" s="36">
        <v>108.50333333333333</v>
      </c>
      <c r="I404" s="36">
        <v>110.54666666666665</v>
      </c>
      <c r="J404" s="36">
        <v>111.72333333333333</v>
      </c>
      <c r="K404" s="31">
        <v>109.37</v>
      </c>
      <c r="L404" s="31">
        <v>106.15</v>
      </c>
      <c r="M404" s="31">
        <v>18.30256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1517.15</v>
      </c>
      <c r="D405" s="36">
        <v>1522.6333333333332</v>
      </c>
      <c r="E405" s="36">
        <v>1494.5166666666664</v>
      </c>
      <c r="F405" s="36">
        <v>1471.8833333333332</v>
      </c>
      <c r="G405" s="36">
        <v>1443.7666666666664</v>
      </c>
      <c r="H405" s="36">
        <v>1545.2666666666664</v>
      </c>
      <c r="I405" s="36">
        <v>1573.3833333333332</v>
      </c>
      <c r="J405" s="36">
        <v>1596.0166666666664</v>
      </c>
      <c r="K405" s="31">
        <v>1550.75</v>
      </c>
      <c r="L405" s="31">
        <v>1500</v>
      </c>
      <c r="M405" s="31">
        <v>1.15072</v>
      </c>
      <c r="N405" s="1"/>
      <c r="O405" s="1"/>
    </row>
    <row r="406" spans="1:15" ht="12.75" customHeight="1">
      <c r="A406" s="33">
        <v>396</v>
      </c>
      <c r="B406" s="53" t="s">
        <v>884</v>
      </c>
      <c r="C406" s="31">
        <v>86.86</v>
      </c>
      <c r="D406" s="36">
        <v>86.613333333333344</v>
      </c>
      <c r="E406" s="36">
        <v>85.726666666666688</v>
      </c>
      <c r="F406" s="36">
        <v>84.593333333333348</v>
      </c>
      <c r="G406" s="36">
        <v>83.706666666666692</v>
      </c>
      <c r="H406" s="36">
        <v>87.746666666666684</v>
      </c>
      <c r="I406" s="36">
        <v>88.63333333333334</v>
      </c>
      <c r="J406" s="36">
        <v>89.76666666666668</v>
      </c>
      <c r="K406" s="31">
        <v>87.5</v>
      </c>
      <c r="L406" s="31">
        <v>85.48</v>
      </c>
      <c r="M406" s="31">
        <v>39.755049999999997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732.5</v>
      </c>
      <c r="D407" s="36">
        <v>733.2166666666667</v>
      </c>
      <c r="E407" s="36">
        <v>727.93333333333339</v>
      </c>
      <c r="F407" s="36">
        <v>723.36666666666667</v>
      </c>
      <c r="G407" s="36">
        <v>718.08333333333337</v>
      </c>
      <c r="H407" s="36">
        <v>737.78333333333342</v>
      </c>
      <c r="I407" s="36">
        <v>743.06666666666672</v>
      </c>
      <c r="J407" s="36">
        <v>747.63333333333344</v>
      </c>
      <c r="K407" s="31">
        <v>738.5</v>
      </c>
      <c r="L407" s="31">
        <v>728.65</v>
      </c>
      <c r="M407" s="31">
        <v>8.8619699999999995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1455.5</v>
      </c>
      <c r="D408" s="36">
        <v>1462.6166666666668</v>
      </c>
      <c r="E408" s="36">
        <v>1444.3333333333335</v>
      </c>
      <c r="F408" s="36">
        <v>1433.1666666666667</v>
      </c>
      <c r="G408" s="36">
        <v>1414.8833333333334</v>
      </c>
      <c r="H408" s="36">
        <v>1473.7833333333335</v>
      </c>
      <c r="I408" s="36">
        <v>1492.0666666666668</v>
      </c>
      <c r="J408" s="36">
        <v>1503.2333333333336</v>
      </c>
      <c r="K408" s="31">
        <v>1480.9</v>
      </c>
      <c r="L408" s="31">
        <v>1451.45</v>
      </c>
      <c r="M408" s="31">
        <v>14.44553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132.28</v>
      </c>
      <c r="D409" s="36">
        <v>132.62666666666667</v>
      </c>
      <c r="E409" s="36">
        <v>130.87333333333333</v>
      </c>
      <c r="F409" s="36">
        <v>129.46666666666667</v>
      </c>
      <c r="G409" s="36">
        <v>127.71333333333334</v>
      </c>
      <c r="H409" s="36">
        <v>134.03333333333333</v>
      </c>
      <c r="I409" s="36">
        <v>135.78666666666666</v>
      </c>
      <c r="J409" s="36">
        <v>137.19333333333333</v>
      </c>
      <c r="K409" s="31">
        <v>134.38</v>
      </c>
      <c r="L409" s="31">
        <v>131.22</v>
      </c>
      <c r="M409" s="31">
        <v>87.997770000000003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6743.4</v>
      </c>
      <c r="D410" s="36">
        <v>6752.0999999999995</v>
      </c>
      <c r="E410" s="36">
        <v>6641.2999999999993</v>
      </c>
      <c r="F410" s="36">
        <v>6539.2</v>
      </c>
      <c r="G410" s="36">
        <v>6428.4</v>
      </c>
      <c r="H410" s="36">
        <v>6854.1999999999989</v>
      </c>
      <c r="I410" s="36">
        <v>6965</v>
      </c>
      <c r="J410" s="36">
        <v>7067.0999999999985</v>
      </c>
      <c r="K410" s="31">
        <v>6862.9</v>
      </c>
      <c r="L410" s="31">
        <v>6650</v>
      </c>
      <c r="M410" s="31">
        <v>0.55052000000000001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2499.35</v>
      </c>
      <c r="D411" s="36">
        <v>2463.1</v>
      </c>
      <c r="E411" s="36">
        <v>2416.25</v>
      </c>
      <c r="F411" s="36">
        <v>2333.15</v>
      </c>
      <c r="G411" s="36">
        <v>2286.3000000000002</v>
      </c>
      <c r="H411" s="36">
        <v>2546.1999999999998</v>
      </c>
      <c r="I411" s="36">
        <v>2593.0499999999993</v>
      </c>
      <c r="J411" s="36">
        <v>2676.1499999999996</v>
      </c>
      <c r="K411" s="31">
        <v>2509.9499999999998</v>
      </c>
      <c r="L411" s="31">
        <v>2380</v>
      </c>
      <c r="M411" s="31">
        <v>11.37819</v>
      </c>
      <c r="N411" s="1"/>
      <c r="O411" s="1"/>
    </row>
    <row r="412" spans="1:15" ht="12.75" customHeight="1">
      <c r="A412" s="33">
        <v>402</v>
      </c>
      <c r="B412" s="53" t="s">
        <v>834</v>
      </c>
      <c r="C412" s="31">
        <v>2059.15</v>
      </c>
      <c r="D412" s="36">
        <v>2069.3833333333332</v>
      </c>
      <c r="E412" s="36">
        <v>2038.7666666666664</v>
      </c>
      <c r="F412" s="36">
        <v>2018.3833333333332</v>
      </c>
      <c r="G412" s="36">
        <v>1987.7666666666664</v>
      </c>
      <c r="H412" s="36">
        <v>2089.7666666666664</v>
      </c>
      <c r="I412" s="36">
        <v>2120.3833333333332</v>
      </c>
      <c r="J412" s="36">
        <v>2140.7666666666664</v>
      </c>
      <c r="K412" s="31">
        <v>2100</v>
      </c>
      <c r="L412" s="31">
        <v>2049</v>
      </c>
      <c r="M412" s="31">
        <v>0.20241999999999999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185.43</v>
      </c>
      <c r="D413" s="36">
        <v>185.16333333333333</v>
      </c>
      <c r="E413" s="36">
        <v>182.12666666666667</v>
      </c>
      <c r="F413" s="36">
        <v>178.82333333333335</v>
      </c>
      <c r="G413" s="36">
        <v>175.78666666666669</v>
      </c>
      <c r="H413" s="36">
        <v>188.46666666666664</v>
      </c>
      <c r="I413" s="36">
        <v>191.50333333333333</v>
      </c>
      <c r="J413" s="36">
        <v>194.80666666666662</v>
      </c>
      <c r="K413" s="31">
        <v>188.2</v>
      </c>
      <c r="L413" s="31">
        <v>181.86</v>
      </c>
      <c r="M413" s="31">
        <v>410.65782999999999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6921.6</v>
      </c>
      <c r="D414" s="36">
        <v>6983.2</v>
      </c>
      <c r="E414" s="36">
        <v>6816.4</v>
      </c>
      <c r="F414" s="36">
        <v>6711.2</v>
      </c>
      <c r="G414" s="36">
        <v>6544.4</v>
      </c>
      <c r="H414" s="36">
        <v>7088.4</v>
      </c>
      <c r="I414" s="36">
        <v>7255.2000000000007</v>
      </c>
      <c r="J414" s="36">
        <v>7360.4</v>
      </c>
      <c r="K414" s="31">
        <v>7150</v>
      </c>
      <c r="L414" s="31">
        <v>6878</v>
      </c>
      <c r="M414" s="31">
        <v>0.21833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1576.3</v>
      </c>
      <c r="D415" s="36">
        <v>1602.5166666666667</v>
      </c>
      <c r="E415" s="36">
        <v>1534.0333333333333</v>
      </c>
      <c r="F415" s="36">
        <v>1491.7666666666667</v>
      </c>
      <c r="G415" s="36">
        <v>1423.2833333333333</v>
      </c>
      <c r="H415" s="36">
        <v>1644.7833333333333</v>
      </c>
      <c r="I415" s="36">
        <v>1713.2666666666664</v>
      </c>
      <c r="J415" s="36">
        <v>1755.5333333333333</v>
      </c>
      <c r="K415" s="31">
        <v>1671</v>
      </c>
      <c r="L415" s="31">
        <v>1560.25</v>
      </c>
      <c r="M415" s="31">
        <v>11.51</v>
      </c>
      <c r="N415" s="1"/>
      <c r="O415" s="1"/>
    </row>
    <row r="416" spans="1:15" ht="12.75" customHeight="1">
      <c r="A416" s="33">
        <v>406</v>
      </c>
      <c r="B416" s="53" t="s">
        <v>835</v>
      </c>
      <c r="C416" s="31">
        <v>555.29999999999995</v>
      </c>
      <c r="D416" s="36">
        <v>555.68333333333328</v>
      </c>
      <c r="E416" s="36">
        <v>551.36666666666656</v>
      </c>
      <c r="F416" s="36">
        <v>547.43333333333328</v>
      </c>
      <c r="G416" s="36">
        <v>543.11666666666656</v>
      </c>
      <c r="H416" s="36">
        <v>559.61666666666656</v>
      </c>
      <c r="I416" s="36">
        <v>563.93333333333339</v>
      </c>
      <c r="J416" s="36">
        <v>567.86666666666656</v>
      </c>
      <c r="K416" s="31">
        <v>560</v>
      </c>
      <c r="L416" s="31">
        <v>551.75</v>
      </c>
      <c r="M416" s="31">
        <v>7.7194099999999999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4670.6000000000004</v>
      </c>
      <c r="D417" s="36">
        <v>4661.5666666666666</v>
      </c>
      <c r="E417" s="36">
        <v>4632.1833333333334</v>
      </c>
      <c r="F417" s="36">
        <v>4593.7666666666664</v>
      </c>
      <c r="G417" s="36">
        <v>4564.3833333333332</v>
      </c>
      <c r="H417" s="36">
        <v>4699.9833333333336</v>
      </c>
      <c r="I417" s="36">
        <v>4729.3666666666668</v>
      </c>
      <c r="J417" s="36">
        <v>4767.7833333333338</v>
      </c>
      <c r="K417" s="31">
        <v>4690.95</v>
      </c>
      <c r="L417" s="31">
        <v>4623.1499999999996</v>
      </c>
      <c r="M417" s="31">
        <v>0.98770999999999998</v>
      </c>
      <c r="N417" s="1"/>
      <c r="O417" s="1"/>
    </row>
    <row r="418" spans="1:15" ht="12.75" customHeight="1">
      <c r="A418" s="33">
        <v>408</v>
      </c>
      <c r="B418" s="53" t="s">
        <v>885</v>
      </c>
      <c r="C418" s="31">
        <v>922.9</v>
      </c>
      <c r="D418" s="36">
        <v>922.93333333333339</v>
      </c>
      <c r="E418" s="36">
        <v>891.16666666666674</v>
      </c>
      <c r="F418" s="36">
        <v>859.43333333333339</v>
      </c>
      <c r="G418" s="36">
        <v>827.66666666666674</v>
      </c>
      <c r="H418" s="36">
        <v>954.66666666666674</v>
      </c>
      <c r="I418" s="36">
        <v>986.43333333333339</v>
      </c>
      <c r="J418" s="36">
        <v>1018.1666666666667</v>
      </c>
      <c r="K418" s="31">
        <v>954.7</v>
      </c>
      <c r="L418" s="31">
        <v>891.2</v>
      </c>
      <c r="M418" s="31">
        <v>4.8283100000000001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27698.45</v>
      </c>
      <c r="D419" s="36">
        <v>27603.066666666669</v>
      </c>
      <c r="E419" s="36">
        <v>27439.233333333337</v>
      </c>
      <c r="F419" s="36">
        <v>27180.016666666666</v>
      </c>
      <c r="G419" s="36">
        <v>27016.183333333334</v>
      </c>
      <c r="H419" s="36">
        <v>27862.28333333334</v>
      </c>
      <c r="I419" s="36">
        <v>28026.116666666676</v>
      </c>
      <c r="J419" s="36">
        <v>28285.333333333343</v>
      </c>
      <c r="K419" s="31">
        <v>27766.9</v>
      </c>
      <c r="L419" s="31">
        <v>27343.85</v>
      </c>
      <c r="M419" s="31">
        <v>0.30646000000000001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51.61</v>
      </c>
      <c r="D420" s="36">
        <v>51.653333333333336</v>
      </c>
      <c r="E420" s="36">
        <v>50.606666666666669</v>
      </c>
      <c r="F420" s="36">
        <v>49.603333333333332</v>
      </c>
      <c r="G420" s="36">
        <v>48.556666666666665</v>
      </c>
      <c r="H420" s="36">
        <v>52.656666666666673</v>
      </c>
      <c r="I420" s="36">
        <v>53.70333333333334</v>
      </c>
      <c r="J420" s="36">
        <v>54.706666666666678</v>
      </c>
      <c r="K420" s="31">
        <v>52.7</v>
      </c>
      <c r="L420" s="31">
        <v>50.65</v>
      </c>
      <c r="M420" s="31">
        <v>659.75099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2805.2</v>
      </c>
      <c r="D421" s="36">
        <v>2808.15</v>
      </c>
      <c r="E421" s="36">
        <v>2761.8</v>
      </c>
      <c r="F421" s="36">
        <v>2718.4</v>
      </c>
      <c r="G421" s="36">
        <v>2672.05</v>
      </c>
      <c r="H421" s="36">
        <v>2851.55</v>
      </c>
      <c r="I421" s="36">
        <v>2897.8999999999996</v>
      </c>
      <c r="J421" s="36">
        <v>2941.3</v>
      </c>
      <c r="K421" s="31">
        <v>2854.5</v>
      </c>
      <c r="L421" s="31">
        <v>2764.75</v>
      </c>
      <c r="M421" s="31">
        <v>13.89762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679</v>
      </c>
      <c r="D422" s="36">
        <v>678.31666666666672</v>
      </c>
      <c r="E422" s="36">
        <v>670.63333333333344</v>
      </c>
      <c r="F422" s="36">
        <v>662.26666666666677</v>
      </c>
      <c r="G422" s="36">
        <v>654.58333333333348</v>
      </c>
      <c r="H422" s="36">
        <v>686.68333333333339</v>
      </c>
      <c r="I422" s="36">
        <v>694.36666666666656</v>
      </c>
      <c r="J422" s="36">
        <v>702.73333333333335</v>
      </c>
      <c r="K422" s="31">
        <v>686</v>
      </c>
      <c r="L422" s="31">
        <v>669.95</v>
      </c>
      <c r="M422" s="31">
        <v>5.5309900000000001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7524.9</v>
      </c>
      <c r="D423" s="36">
        <v>7502.25</v>
      </c>
      <c r="E423" s="36">
        <v>7452.7</v>
      </c>
      <c r="F423" s="36">
        <v>7380.5</v>
      </c>
      <c r="G423" s="36">
        <v>7330.95</v>
      </c>
      <c r="H423" s="36">
        <v>7574.45</v>
      </c>
      <c r="I423" s="36">
        <v>7623.9999999999991</v>
      </c>
      <c r="J423" s="36">
        <v>7696.2</v>
      </c>
      <c r="K423" s="31">
        <v>7551.8</v>
      </c>
      <c r="L423" s="31">
        <v>7430.05</v>
      </c>
      <c r="M423" s="31">
        <v>3.1215799999999998</v>
      </c>
      <c r="N423" s="1"/>
      <c r="O423" s="1"/>
    </row>
    <row r="424" spans="1:15" ht="12.75" customHeight="1">
      <c r="A424" s="33">
        <v>414</v>
      </c>
      <c r="B424" s="53" t="s">
        <v>886</v>
      </c>
      <c r="C424" s="31">
        <v>1397.1</v>
      </c>
      <c r="D424" s="36">
        <v>1401.5</v>
      </c>
      <c r="E424" s="36">
        <v>1378.75</v>
      </c>
      <c r="F424" s="36">
        <v>1360.4</v>
      </c>
      <c r="G424" s="36">
        <v>1337.65</v>
      </c>
      <c r="H424" s="36">
        <v>1419.85</v>
      </c>
      <c r="I424" s="36">
        <v>1442.6</v>
      </c>
      <c r="J424" s="36">
        <v>1460.9499999999998</v>
      </c>
      <c r="K424" s="31">
        <v>1424.25</v>
      </c>
      <c r="L424" s="31">
        <v>1383.15</v>
      </c>
      <c r="M424" s="31">
        <v>6.8687199999999997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2047.25</v>
      </c>
      <c r="D425" s="36">
        <v>2049.0833333333335</v>
      </c>
      <c r="E425" s="36">
        <v>2023.166666666667</v>
      </c>
      <c r="F425" s="36">
        <v>1999.0833333333335</v>
      </c>
      <c r="G425" s="36">
        <v>1973.166666666667</v>
      </c>
      <c r="H425" s="36">
        <v>2073.166666666667</v>
      </c>
      <c r="I425" s="36">
        <v>2099.0833333333339</v>
      </c>
      <c r="J425" s="36">
        <v>2123.166666666667</v>
      </c>
      <c r="K425" s="31">
        <v>2075</v>
      </c>
      <c r="L425" s="31">
        <v>2025</v>
      </c>
      <c r="M425" s="31">
        <v>1.1497900000000001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9795.7000000000007</v>
      </c>
      <c r="D426" s="36">
        <v>9819.2333333333336</v>
      </c>
      <c r="E426" s="36">
        <v>9709.4666666666672</v>
      </c>
      <c r="F426" s="36">
        <v>9623.2333333333336</v>
      </c>
      <c r="G426" s="36">
        <v>9513.4666666666672</v>
      </c>
      <c r="H426" s="36">
        <v>9905.4666666666672</v>
      </c>
      <c r="I426" s="36">
        <v>10015.233333333334</v>
      </c>
      <c r="J426" s="36">
        <v>10101.466666666667</v>
      </c>
      <c r="K426" s="31">
        <v>9929</v>
      </c>
      <c r="L426" s="31">
        <v>9733</v>
      </c>
      <c r="M426" s="31">
        <v>0.71977000000000002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637.70000000000005</v>
      </c>
      <c r="D427" s="36">
        <v>638.30000000000007</v>
      </c>
      <c r="E427" s="36">
        <v>632.50000000000011</v>
      </c>
      <c r="F427" s="36">
        <v>627.30000000000007</v>
      </c>
      <c r="G427" s="36">
        <v>621.50000000000011</v>
      </c>
      <c r="H427" s="36">
        <v>643.50000000000011</v>
      </c>
      <c r="I427" s="36">
        <v>649.30000000000007</v>
      </c>
      <c r="J427" s="36">
        <v>654.50000000000011</v>
      </c>
      <c r="K427" s="31">
        <v>644.1</v>
      </c>
      <c r="L427" s="31">
        <v>633.1</v>
      </c>
      <c r="M427" s="31">
        <v>9.6815800000000003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602.6</v>
      </c>
      <c r="D428" s="36">
        <v>590.86666666666667</v>
      </c>
      <c r="E428" s="36">
        <v>576.73333333333335</v>
      </c>
      <c r="F428" s="36">
        <v>550.86666666666667</v>
      </c>
      <c r="G428" s="36">
        <v>536.73333333333335</v>
      </c>
      <c r="H428" s="36">
        <v>616.73333333333335</v>
      </c>
      <c r="I428" s="36">
        <v>630.86666666666679</v>
      </c>
      <c r="J428" s="36">
        <v>656.73333333333335</v>
      </c>
      <c r="K428" s="31">
        <v>605</v>
      </c>
      <c r="L428" s="31">
        <v>565</v>
      </c>
      <c r="M428" s="31">
        <v>20.94584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528.70000000000005</v>
      </c>
      <c r="D429" s="36">
        <v>527.83333333333337</v>
      </c>
      <c r="E429" s="36">
        <v>525.01666666666677</v>
      </c>
      <c r="F429" s="36">
        <v>521.33333333333337</v>
      </c>
      <c r="G429" s="36">
        <v>518.51666666666677</v>
      </c>
      <c r="H429" s="36">
        <v>531.51666666666677</v>
      </c>
      <c r="I429" s="36">
        <v>534.33333333333337</v>
      </c>
      <c r="J429" s="36">
        <v>538.01666666666677</v>
      </c>
      <c r="K429" s="31">
        <v>530.65</v>
      </c>
      <c r="L429" s="31">
        <v>524.15</v>
      </c>
      <c r="M429" s="31">
        <v>8.0321800000000003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843.75</v>
      </c>
      <c r="D430" s="36">
        <v>846.4</v>
      </c>
      <c r="E430" s="36">
        <v>839.69999999999993</v>
      </c>
      <c r="F430" s="36">
        <v>835.65</v>
      </c>
      <c r="G430" s="36">
        <v>828.94999999999993</v>
      </c>
      <c r="H430" s="36">
        <v>850.44999999999993</v>
      </c>
      <c r="I430" s="36">
        <v>857.15</v>
      </c>
      <c r="J430" s="36">
        <v>861.19999999999993</v>
      </c>
      <c r="K430" s="31">
        <v>853.1</v>
      </c>
      <c r="L430" s="31">
        <v>842.35</v>
      </c>
      <c r="M430" s="31">
        <v>139.85352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154.03</v>
      </c>
      <c r="D431" s="36">
        <v>152.94333333333336</v>
      </c>
      <c r="E431" s="36">
        <v>151.5866666666667</v>
      </c>
      <c r="F431" s="36">
        <v>149.14333333333335</v>
      </c>
      <c r="G431" s="36">
        <v>147.78666666666669</v>
      </c>
      <c r="H431" s="36">
        <v>155.38666666666671</v>
      </c>
      <c r="I431" s="36">
        <v>156.74333333333334</v>
      </c>
      <c r="J431" s="36">
        <v>159.18666666666672</v>
      </c>
      <c r="K431" s="31">
        <v>154.30000000000001</v>
      </c>
      <c r="L431" s="31">
        <v>150.5</v>
      </c>
      <c r="M431" s="31">
        <v>284.56396000000001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737.3</v>
      </c>
      <c r="D432" s="36">
        <v>745.25</v>
      </c>
      <c r="E432" s="36">
        <v>727.05</v>
      </c>
      <c r="F432" s="36">
        <v>716.8</v>
      </c>
      <c r="G432" s="36">
        <v>698.59999999999991</v>
      </c>
      <c r="H432" s="36">
        <v>755.5</v>
      </c>
      <c r="I432" s="36">
        <v>773.7</v>
      </c>
      <c r="J432" s="36">
        <v>783.95</v>
      </c>
      <c r="K432" s="31">
        <v>763.45</v>
      </c>
      <c r="L432" s="31">
        <v>735</v>
      </c>
      <c r="M432" s="31">
        <v>6.5374800000000004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136.52000000000001</v>
      </c>
      <c r="D433" s="36">
        <v>136.64333333333332</v>
      </c>
      <c r="E433" s="36">
        <v>134.28666666666663</v>
      </c>
      <c r="F433" s="36">
        <v>132.05333333333331</v>
      </c>
      <c r="G433" s="36">
        <v>129.69666666666663</v>
      </c>
      <c r="H433" s="36">
        <v>138.87666666666664</v>
      </c>
      <c r="I433" s="36">
        <v>141.23333333333332</v>
      </c>
      <c r="J433" s="36">
        <v>143.46666666666664</v>
      </c>
      <c r="K433" s="31">
        <v>139</v>
      </c>
      <c r="L433" s="31">
        <v>134.41</v>
      </c>
      <c r="M433" s="31">
        <v>23.871949999999998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496.35</v>
      </c>
      <c r="D434" s="36">
        <v>489.88333333333338</v>
      </c>
      <c r="E434" s="36">
        <v>476.76666666666677</v>
      </c>
      <c r="F434" s="36">
        <v>457.18333333333339</v>
      </c>
      <c r="G434" s="36">
        <v>444.06666666666678</v>
      </c>
      <c r="H434" s="36">
        <v>509.46666666666675</v>
      </c>
      <c r="I434" s="36">
        <v>522.58333333333348</v>
      </c>
      <c r="J434" s="36">
        <v>542.16666666666674</v>
      </c>
      <c r="K434" s="31">
        <v>503</v>
      </c>
      <c r="L434" s="31">
        <v>470.3</v>
      </c>
      <c r="M434" s="31">
        <v>15.729699999999999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238.11</v>
      </c>
      <c r="D435" s="36">
        <v>236.92</v>
      </c>
      <c r="E435" s="36">
        <v>232.43999999999997</v>
      </c>
      <c r="F435" s="36">
        <v>226.76999999999998</v>
      </c>
      <c r="G435" s="36">
        <v>222.28999999999996</v>
      </c>
      <c r="H435" s="36">
        <v>242.58999999999997</v>
      </c>
      <c r="I435" s="36">
        <v>247.07</v>
      </c>
      <c r="J435" s="36">
        <v>252.73999999999998</v>
      </c>
      <c r="K435" s="31">
        <v>241.4</v>
      </c>
      <c r="L435" s="31">
        <v>231.25</v>
      </c>
      <c r="M435" s="31">
        <v>15.28819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1471</v>
      </c>
      <c r="D436" s="36">
        <v>1475.3166666666666</v>
      </c>
      <c r="E436" s="36">
        <v>1462.6833333333332</v>
      </c>
      <c r="F436" s="36">
        <v>1454.3666666666666</v>
      </c>
      <c r="G436" s="36">
        <v>1441.7333333333331</v>
      </c>
      <c r="H436" s="36">
        <v>1483.6333333333332</v>
      </c>
      <c r="I436" s="36">
        <v>1496.2666666666664</v>
      </c>
      <c r="J436" s="36">
        <v>1504.5833333333333</v>
      </c>
      <c r="K436" s="31">
        <v>1487.95</v>
      </c>
      <c r="L436" s="31">
        <v>1467</v>
      </c>
      <c r="M436" s="31">
        <v>41.683750000000003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770.95</v>
      </c>
      <c r="D437" s="36">
        <v>771.9666666666667</v>
      </c>
      <c r="E437" s="36">
        <v>764.98333333333335</v>
      </c>
      <c r="F437" s="36">
        <v>759.01666666666665</v>
      </c>
      <c r="G437" s="36">
        <v>752.0333333333333</v>
      </c>
      <c r="H437" s="36">
        <v>777.93333333333339</v>
      </c>
      <c r="I437" s="36">
        <v>784.91666666666674</v>
      </c>
      <c r="J437" s="36">
        <v>790.88333333333344</v>
      </c>
      <c r="K437" s="31">
        <v>778.95</v>
      </c>
      <c r="L437" s="31">
        <v>766</v>
      </c>
      <c r="M437" s="31">
        <v>14.67963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4700.25</v>
      </c>
      <c r="D438" s="36">
        <v>4712.5166666666664</v>
      </c>
      <c r="E438" s="36">
        <v>4645.2833333333328</v>
      </c>
      <c r="F438" s="36">
        <v>4590.3166666666666</v>
      </c>
      <c r="G438" s="36">
        <v>4523.083333333333</v>
      </c>
      <c r="H438" s="36">
        <v>4767.4833333333327</v>
      </c>
      <c r="I438" s="36">
        <v>4834.7166666666662</v>
      </c>
      <c r="J438" s="36">
        <v>4889.6833333333325</v>
      </c>
      <c r="K438" s="31">
        <v>4779.75</v>
      </c>
      <c r="L438" s="31">
        <v>4657.55</v>
      </c>
      <c r="M438" s="31">
        <v>1.3975299999999999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1300</v>
      </c>
      <c r="D439" s="36">
        <v>1299.9666666666667</v>
      </c>
      <c r="E439" s="36">
        <v>1282.9333333333334</v>
      </c>
      <c r="F439" s="36">
        <v>1265.8666666666668</v>
      </c>
      <c r="G439" s="36">
        <v>1248.8333333333335</v>
      </c>
      <c r="H439" s="36">
        <v>1317.0333333333333</v>
      </c>
      <c r="I439" s="36">
        <v>1334.0666666666666</v>
      </c>
      <c r="J439" s="36">
        <v>1351.1333333333332</v>
      </c>
      <c r="K439" s="31">
        <v>1317</v>
      </c>
      <c r="L439" s="31">
        <v>1282.9000000000001</v>
      </c>
      <c r="M439" s="31">
        <v>3.2148400000000001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601.65</v>
      </c>
      <c r="D440" s="36">
        <v>604.96666666666658</v>
      </c>
      <c r="E440" s="36">
        <v>594.48333333333312</v>
      </c>
      <c r="F440" s="36">
        <v>587.31666666666649</v>
      </c>
      <c r="G440" s="36">
        <v>576.83333333333303</v>
      </c>
      <c r="H440" s="36">
        <v>612.13333333333321</v>
      </c>
      <c r="I440" s="36">
        <v>622.61666666666656</v>
      </c>
      <c r="J440" s="36">
        <v>629.7833333333333</v>
      </c>
      <c r="K440" s="31">
        <v>615.45000000000005</v>
      </c>
      <c r="L440" s="31">
        <v>597.79999999999995</v>
      </c>
      <c r="M440" s="31">
        <v>15.234719999999999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6149.55</v>
      </c>
      <c r="D441" s="36">
        <v>6139.8166666666666</v>
      </c>
      <c r="E441" s="36">
        <v>6079.7333333333336</v>
      </c>
      <c r="F441" s="36">
        <v>6009.916666666667</v>
      </c>
      <c r="G441" s="36">
        <v>5949.8333333333339</v>
      </c>
      <c r="H441" s="36">
        <v>6209.6333333333332</v>
      </c>
      <c r="I441" s="36">
        <v>6269.7166666666672</v>
      </c>
      <c r="J441" s="36">
        <v>6339.5333333333328</v>
      </c>
      <c r="K441" s="31">
        <v>6199.9</v>
      </c>
      <c r="L441" s="31">
        <v>6070</v>
      </c>
      <c r="M441" s="31">
        <v>0.94694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724.1</v>
      </c>
      <c r="D442" s="36">
        <v>724.5</v>
      </c>
      <c r="E442" s="36">
        <v>710.1</v>
      </c>
      <c r="F442" s="36">
        <v>696.1</v>
      </c>
      <c r="G442" s="36">
        <v>681.7</v>
      </c>
      <c r="H442" s="36">
        <v>738.5</v>
      </c>
      <c r="I442" s="36">
        <v>752.90000000000009</v>
      </c>
      <c r="J442" s="36">
        <v>766.9</v>
      </c>
      <c r="K442" s="31">
        <v>738.9</v>
      </c>
      <c r="L442" s="31">
        <v>710.5</v>
      </c>
      <c r="M442" s="31">
        <v>2.63287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50.53</v>
      </c>
      <c r="D443" s="36">
        <v>50.473333333333336</v>
      </c>
      <c r="E443" s="36">
        <v>49.606666666666669</v>
      </c>
      <c r="F443" s="36">
        <v>48.68333333333333</v>
      </c>
      <c r="G443" s="36">
        <v>47.816666666666663</v>
      </c>
      <c r="H443" s="36">
        <v>51.396666666666675</v>
      </c>
      <c r="I443" s="36">
        <v>52.263333333333335</v>
      </c>
      <c r="J443" s="36">
        <v>53.186666666666682</v>
      </c>
      <c r="K443" s="31">
        <v>51.34</v>
      </c>
      <c r="L443" s="31">
        <v>49.55</v>
      </c>
      <c r="M443" s="31">
        <v>990.70182999999997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650.6</v>
      </c>
      <c r="D444" s="36">
        <v>653.19999999999993</v>
      </c>
      <c r="E444" s="36">
        <v>642.39999999999986</v>
      </c>
      <c r="F444" s="36">
        <v>634.19999999999993</v>
      </c>
      <c r="G444" s="36">
        <v>623.39999999999986</v>
      </c>
      <c r="H444" s="36">
        <v>661.39999999999986</v>
      </c>
      <c r="I444" s="36">
        <v>672.19999999999982</v>
      </c>
      <c r="J444" s="36">
        <v>680.39999999999986</v>
      </c>
      <c r="K444" s="31">
        <v>664</v>
      </c>
      <c r="L444" s="31">
        <v>645</v>
      </c>
      <c r="M444" s="31">
        <v>11.475289999999999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713.1</v>
      </c>
      <c r="D445" s="36">
        <v>712.56666666666672</v>
      </c>
      <c r="E445" s="36">
        <v>706.68333333333339</v>
      </c>
      <c r="F445" s="36">
        <v>700.26666666666665</v>
      </c>
      <c r="G445" s="36">
        <v>694.38333333333333</v>
      </c>
      <c r="H445" s="36">
        <v>718.98333333333346</v>
      </c>
      <c r="I445" s="36">
        <v>724.8666666666669</v>
      </c>
      <c r="J445" s="36">
        <v>731.28333333333353</v>
      </c>
      <c r="K445" s="31">
        <v>718.45</v>
      </c>
      <c r="L445" s="31">
        <v>706.15</v>
      </c>
      <c r="M445" s="31">
        <v>7.7204800000000002</v>
      </c>
      <c r="N445" s="1"/>
      <c r="O445" s="1"/>
    </row>
    <row r="446" spans="1:15" ht="12.75" customHeight="1">
      <c r="A446" s="33">
        <v>436</v>
      </c>
      <c r="B446" s="53" t="s">
        <v>836</v>
      </c>
      <c r="C446" s="31">
        <v>479.9</v>
      </c>
      <c r="D446" s="36">
        <v>479.2</v>
      </c>
      <c r="E446" s="36">
        <v>472.45</v>
      </c>
      <c r="F446" s="36">
        <v>465</v>
      </c>
      <c r="G446" s="36">
        <v>458.25</v>
      </c>
      <c r="H446" s="36">
        <v>486.65</v>
      </c>
      <c r="I446" s="36">
        <v>493.4</v>
      </c>
      <c r="J446" s="36">
        <v>500.84999999999997</v>
      </c>
      <c r="K446" s="31">
        <v>485.95</v>
      </c>
      <c r="L446" s="31">
        <v>471.75</v>
      </c>
      <c r="M446" s="31">
        <v>5.3853600000000004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42.69</v>
      </c>
      <c r="D447" s="36">
        <v>42.856666666666662</v>
      </c>
      <c r="E447" s="36">
        <v>42.433333333333323</v>
      </c>
      <c r="F447" s="36">
        <v>42.176666666666662</v>
      </c>
      <c r="G447" s="36">
        <v>41.753333333333323</v>
      </c>
      <c r="H447" s="36">
        <v>43.113333333333323</v>
      </c>
      <c r="I447" s="36">
        <v>43.536666666666655</v>
      </c>
      <c r="J447" s="36">
        <v>43.793333333333322</v>
      </c>
      <c r="K447" s="31">
        <v>43.28</v>
      </c>
      <c r="L447" s="31">
        <v>42.6</v>
      </c>
      <c r="M447" s="31">
        <v>88.342349999999996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2427.9499999999998</v>
      </c>
      <c r="D448" s="36">
        <v>2421.9166666666665</v>
      </c>
      <c r="E448" s="36">
        <v>2394.5333333333328</v>
      </c>
      <c r="F448" s="36">
        <v>2361.1166666666663</v>
      </c>
      <c r="G448" s="36">
        <v>2333.7333333333327</v>
      </c>
      <c r="H448" s="36">
        <v>2455.333333333333</v>
      </c>
      <c r="I448" s="36">
        <v>2482.7166666666672</v>
      </c>
      <c r="J448" s="36">
        <v>2516.1333333333332</v>
      </c>
      <c r="K448" s="31">
        <v>2449.3000000000002</v>
      </c>
      <c r="L448" s="31">
        <v>2388.5</v>
      </c>
      <c r="M448" s="31">
        <v>7.5963799999999999</v>
      </c>
      <c r="N448" s="1"/>
      <c r="O448" s="1"/>
    </row>
    <row r="449" spans="1:15" ht="12.75" customHeight="1">
      <c r="A449" s="33">
        <v>439</v>
      </c>
      <c r="B449" s="53" t="s">
        <v>887</v>
      </c>
      <c r="C449" s="31">
        <v>188.1</v>
      </c>
      <c r="D449" s="36">
        <v>183.91666666666666</v>
      </c>
      <c r="E449" s="36">
        <v>179.33333333333331</v>
      </c>
      <c r="F449" s="36">
        <v>170.56666666666666</v>
      </c>
      <c r="G449" s="36">
        <v>165.98333333333332</v>
      </c>
      <c r="H449" s="36">
        <v>192.68333333333331</v>
      </c>
      <c r="I449" s="36">
        <v>197.26666666666662</v>
      </c>
      <c r="J449" s="36">
        <v>206.0333333333333</v>
      </c>
      <c r="K449" s="31">
        <v>188.5</v>
      </c>
      <c r="L449" s="31">
        <v>175.15</v>
      </c>
      <c r="M449" s="31">
        <v>107.86913</v>
      </c>
      <c r="N449" s="1"/>
      <c r="O449" s="1"/>
    </row>
    <row r="450" spans="1:15" ht="12.75" customHeight="1">
      <c r="A450" s="33">
        <v>440</v>
      </c>
      <c r="B450" s="53" t="s">
        <v>888</v>
      </c>
      <c r="C450" s="31">
        <v>486.8</v>
      </c>
      <c r="D450" s="36">
        <v>485.36666666666662</v>
      </c>
      <c r="E450" s="36">
        <v>471.48333333333323</v>
      </c>
      <c r="F450" s="36">
        <v>456.16666666666663</v>
      </c>
      <c r="G450" s="36">
        <v>442.28333333333325</v>
      </c>
      <c r="H450" s="36">
        <v>500.68333333333322</v>
      </c>
      <c r="I450" s="36">
        <v>514.56666666666661</v>
      </c>
      <c r="J450" s="36">
        <v>529.88333333333321</v>
      </c>
      <c r="K450" s="31">
        <v>499.25</v>
      </c>
      <c r="L450" s="31">
        <v>470.05</v>
      </c>
      <c r="M450" s="31">
        <v>5.0416499999999997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945.55</v>
      </c>
      <c r="D451" s="36">
        <v>949.51666666666677</v>
      </c>
      <c r="E451" s="36">
        <v>939.03333333333353</v>
      </c>
      <c r="F451" s="36">
        <v>932.51666666666677</v>
      </c>
      <c r="G451" s="36">
        <v>922.03333333333353</v>
      </c>
      <c r="H451" s="36">
        <v>956.03333333333353</v>
      </c>
      <c r="I451" s="36">
        <v>966.51666666666688</v>
      </c>
      <c r="J451" s="36">
        <v>973.03333333333353</v>
      </c>
      <c r="K451" s="31">
        <v>960</v>
      </c>
      <c r="L451" s="31">
        <v>943</v>
      </c>
      <c r="M451" s="31">
        <v>2.4508399999999999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1154</v>
      </c>
      <c r="D452" s="36">
        <v>1140.2</v>
      </c>
      <c r="E452" s="36">
        <v>1119.1000000000001</v>
      </c>
      <c r="F452" s="36">
        <v>1084.2</v>
      </c>
      <c r="G452" s="36">
        <v>1063.1000000000001</v>
      </c>
      <c r="H452" s="36">
        <v>1175.1000000000001</v>
      </c>
      <c r="I452" s="36">
        <v>1196.2</v>
      </c>
      <c r="J452" s="36">
        <v>1231.1000000000001</v>
      </c>
      <c r="K452" s="31">
        <v>1161.3</v>
      </c>
      <c r="L452" s="31">
        <v>1105.3</v>
      </c>
      <c r="M452" s="31">
        <v>60.002130000000001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1865.2</v>
      </c>
      <c r="D453" s="36">
        <v>1854.7</v>
      </c>
      <c r="E453" s="36">
        <v>1829.4</v>
      </c>
      <c r="F453" s="36">
        <v>1793.6000000000001</v>
      </c>
      <c r="G453" s="36">
        <v>1768.3000000000002</v>
      </c>
      <c r="H453" s="36">
        <v>1890.5</v>
      </c>
      <c r="I453" s="36">
        <v>1915.7999999999997</v>
      </c>
      <c r="J453" s="36">
        <v>1951.6</v>
      </c>
      <c r="K453" s="31">
        <v>1880</v>
      </c>
      <c r="L453" s="31">
        <v>1818.9</v>
      </c>
      <c r="M453" s="31">
        <v>5.3153899999999998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3787.25</v>
      </c>
      <c r="D454" s="36">
        <v>3792.4166666666665</v>
      </c>
      <c r="E454" s="36">
        <v>3774.8833333333332</v>
      </c>
      <c r="F454" s="36">
        <v>3762.5166666666669</v>
      </c>
      <c r="G454" s="36">
        <v>3744.9833333333336</v>
      </c>
      <c r="H454" s="36">
        <v>3804.7833333333328</v>
      </c>
      <c r="I454" s="36">
        <v>3822.3166666666666</v>
      </c>
      <c r="J454" s="36">
        <v>3834.6833333333325</v>
      </c>
      <c r="K454" s="31">
        <v>3809.95</v>
      </c>
      <c r="L454" s="31">
        <v>3780.05</v>
      </c>
      <c r="M454" s="31">
        <v>28.465260000000001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1103.25</v>
      </c>
      <c r="D455" s="36">
        <v>1102.5666666666666</v>
      </c>
      <c r="E455" s="36">
        <v>1096.7833333333333</v>
      </c>
      <c r="F455" s="36">
        <v>1090.3166666666666</v>
      </c>
      <c r="G455" s="36">
        <v>1084.5333333333333</v>
      </c>
      <c r="H455" s="36">
        <v>1109.0333333333333</v>
      </c>
      <c r="I455" s="36">
        <v>1114.8166666666666</v>
      </c>
      <c r="J455" s="36">
        <v>1121.2833333333333</v>
      </c>
      <c r="K455" s="31">
        <v>1108.3499999999999</v>
      </c>
      <c r="L455" s="31">
        <v>1096.0999999999999</v>
      </c>
      <c r="M455" s="31">
        <v>12.238720000000001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7230.55</v>
      </c>
      <c r="D456" s="36">
        <v>7230.833333333333</v>
      </c>
      <c r="E456" s="36">
        <v>7191.8166666666657</v>
      </c>
      <c r="F456" s="36">
        <v>7153.083333333333</v>
      </c>
      <c r="G456" s="36">
        <v>7114.0666666666657</v>
      </c>
      <c r="H456" s="36">
        <v>7269.5666666666657</v>
      </c>
      <c r="I456" s="36">
        <v>7308.5833333333339</v>
      </c>
      <c r="J456" s="36">
        <v>7347.3166666666657</v>
      </c>
      <c r="K456" s="31">
        <v>7269.85</v>
      </c>
      <c r="L456" s="31">
        <v>7192.1</v>
      </c>
      <c r="M456" s="31">
        <v>0.68328999999999995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6680</v>
      </c>
      <c r="D457" s="36">
        <v>6720.6833333333334</v>
      </c>
      <c r="E457" s="36">
        <v>6626.3666666666668</v>
      </c>
      <c r="F457" s="36">
        <v>6572.7333333333336</v>
      </c>
      <c r="G457" s="36">
        <v>6478.416666666667</v>
      </c>
      <c r="H457" s="36">
        <v>6774.3166666666666</v>
      </c>
      <c r="I457" s="36">
        <v>6868.6333333333341</v>
      </c>
      <c r="J457" s="36">
        <v>6922.2666666666664</v>
      </c>
      <c r="K457" s="31">
        <v>6815</v>
      </c>
      <c r="L457" s="31">
        <v>6667.05</v>
      </c>
      <c r="M457" s="31">
        <v>0.23674000000000001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657.45</v>
      </c>
      <c r="D458" s="36">
        <v>657.4</v>
      </c>
      <c r="E458" s="36">
        <v>652</v>
      </c>
      <c r="F458" s="36">
        <v>646.55000000000007</v>
      </c>
      <c r="G458" s="36">
        <v>641.15000000000009</v>
      </c>
      <c r="H458" s="36">
        <v>662.84999999999991</v>
      </c>
      <c r="I458" s="36">
        <v>668.24999999999977</v>
      </c>
      <c r="J458" s="36">
        <v>673.69999999999982</v>
      </c>
      <c r="K458" s="31">
        <v>662.8</v>
      </c>
      <c r="L458" s="31">
        <v>651.95000000000005</v>
      </c>
      <c r="M458" s="31">
        <v>15.554130000000001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978.25</v>
      </c>
      <c r="D459" s="36">
        <v>981</v>
      </c>
      <c r="E459" s="36">
        <v>973.6</v>
      </c>
      <c r="F459" s="36">
        <v>968.95</v>
      </c>
      <c r="G459" s="36">
        <v>961.55000000000007</v>
      </c>
      <c r="H459" s="36">
        <v>985.65</v>
      </c>
      <c r="I459" s="36">
        <v>993.05000000000007</v>
      </c>
      <c r="J459" s="36">
        <v>997.69999999999993</v>
      </c>
      <c r="K459" s="31">
        <v>988.4</v>
      </c>
      <c r="L459" s="31">
        <v>976.35</v>
      </c>
      <c r="M459" s="31">
        <v>72.995710000000003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443.65</v>
      </c>
      <c r="D460" s="36">
        <v>442.23333333333335</v>
      </c>
      <c r="E460" s="36">
        <v>437.9666666666667</v>
      </c>
      <c r="F460" s="36">
        <v>432.28333333333336</v>
      </c>
      <c r="G460" s="36">
        <v>428.01666666666671</v>
      </c>
      <c r="H460" s="36">
        <v>447.91666666666669</v>
      </c>
      <c r="I460" s="36">
        <v>452.18333333333334</v>
      </c>
      <c r="J460" s="36">
        <v>457.86666666666667</v>
      </c>
      <c r="K460" s="31">
        <v>446.5</v>
      </c>
      <c r="L460" s="31">
        <v>436.55</v>
      </c>
      <c r="M460" s="31">
        <v>80.587950000000006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182.28</v>
      </c>
      <c r="D461" s="36">
        <v>181.53333333333333</v>
      </c>
      <c r="E461" s="36">
        <v>180.11666666666667</v>
      </c>
      <c r="F461" s="36">
        <v>177.95333333333335</v>
      </c>
      <c r="G461" s="36">
        <v>176.53666666666669</v>
      </c>
      <c r="H461" s="36">
        <v>183.69666666666666</v>
      </c>
      <c r="I461" s="36">
        <v>185.11333333333334</v>
      </c>
      <c r="J461" s="36">
        <v>187.27666666666664</v>
      </c>
      <c r="K461" s="31">
        <v>182.95</v>
      </c>
      <c r="L461" s="31">
        <v>179.37</v>
      </c>
      <c r="M461" s="31">
        <v>388.37493999999998</v>
      </c>
      <c r="N461" s="1"/>
      <c r="O461" s="1"/>
    </row>
    <row r="462" spans="1:15" ht="12.75" customHeight="1">
      <c r="A462" s="33">
        <v>452</v>
      </c>
      <c r="B462" s="53" t="s">
        <v>889</v>
      </c>
      <c r="C462" s="31">
        <v>1010.35</v>
      </c>
      <c r="D462" s="36">
        <v>1013.9833333333332</v>
      </c>
      <c r="E462" s="36">
        <v>1000.6166666666666</v>
      </c>
      <c r="F462" s="36">
        <v>990.88333333333333</v>
      </c>
      <c r="G462" s="36">
        <v>977.51666666666665</v>
      </c>
      <c r="H462" s="36">
        <v>1023.7166666666665</v>
      </c>
      <c r="I462" s="36">
        <v>1037.083333333333</v>
      </c>
      <c r="J462" s="36">
        <v>1046.8166666666664</v>
      </c>
      <c r="K462" s="31">
        <v>1027.3499999999999</v>
      </c>
      <c r="L462" s="31">
        <v>1004.25</v>
      </c>
      <c r="M462" s="31">
        <v>23.917249999999999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79.959999999999994</v>
      </c>
      <c r="D463" s="36">
        <v>79.323333333333338</v>
      </c>
      <c r="E463" s="36">
        <v>77.446666666666673</v>
      </c>
      <c r="F463" s="36">
        <v>74.933333333333337</v>
      </c>
      <c r="G463" s="36">
        <v>73.056666666666672</v>
      </c>
      <c r="H463" s="36">
        <v>81.836666666666673</v>
      </c>
      <c r="I463" s="36">
        <v>83.713333333333338</v>
      </c>
      <c r="J463" s="36">
        <v>86.226666666666674</v>
      </c>
      <c r="K463" s="31">
        <v>81.2</v>
      </c>
      <c r="L463" s="31">
        <v>76.81</v>
      </c>
      <c r="M463" s="31">
        <v>78.007300000000001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1393.1</v>
      </c>
      <c r="D464" s="36">
        <v>1387.8500000000001</v>
      </c>
      <c r="E464" s="36">
        <v>1376.7000000000003</v>
      </c>
      <c r="F464" s="36">
        <v>1360.3000000000002</v>
      </c>
      <c r="G464" s="36">
        <v>1349.1500000000003</v>
      </c>
      <c r="H464" s="36">
        <v>1404.2500000000002</v>
      </c>
      <c r="I464" s="36">
        <v>1415.4000000000003</v>
      </c>
      <c r="J464" s="36">
        <v>1431.8000000000002</v>
      </c>
      <c r="K464" s="31">
        <v>1399</v>
      </c>
      <c r="L464" s="31">
        <v>1371.45</v>
      </c>
      <c r="M464" s="31">
        <v>19.8719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1418.4</v>
      </c>
      <c r="D465" s="36">
        <v>1432.8833333333332</v>
      </c>
      <c r="E465" s="36">
        <v>1385.7666666666664</v>
      </c>
      <c r="F465" s="36">
        <v>1353.1333333333332</v>
      </c>
      <c r="G465" s="36">
        <v>1306.0166666666664</v>
      </c>
      <c r="H465" s="36">
        <v>1465.5166666666664</v>
      </c>
      <c r="I465" s="36">
        <v>1512.6333333333332</v>
      </c>
      <c r="J465" s="36">
        <v>1545.2666666666664</v>
      </c>
      <c r="K465" s="31">
        <v>1480</v>
      </c>
      <c r="L465" s="31">
        <v>1400.25</v>
      </c>
      <c r="M465" s="31">
        <v>13.98687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251.09</v>
      </c>
      <c r="D466" s="36">
        <v>247.4666666666667</v>
      </c>
      <c r="E466" s="36">
        <v>240.93333333333339</v>
      </c>
      <c r="F466" s="36">
        <v>230.7766666666667</v>
      </c>
      <c r="G466" s="36">
        <v>224.2433333333334</v>
      </c>
      <c r="H466" s="36">
        <v>257.62333333333339</v>
      </c>
      <c r="I466" s="36">
        <v>264.15666666666669</v>
      </c>
      <c r="J466" s="36">
        <v>274.31333333333339</v>
      </c>
      <c r="K466" s="31">
        <v>254</v>
      </c>
      <c r="L466" s="31">
        <v>237.31</v>
      </c>
      <c r="M466" s="31">
        <v>45.307679999999998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867.9</v>
      </c>
      <c r="D467" s="36">
        <v>864.9666666666667</v>
      </c>
      <c r="E467" s="36">
        <v>854.93333333333339</v>
      </c>
      <c r="F467" s="36">
        <v>841.9666666666667</v>
      </c>
      <c r="G467" s="36">
        <v>831.93333333333339</v>
      </c>
      <c r="H467" s="36">
        <v>877.93333333333339</v>
      </c>
      <c r="I467" s="36">
        <v>887.9666666666667</v>
      </c>
      <c r="J467" s="36">
        <v>900.93333333333339</v>
      </c>
      <c r="K467" s="31">
        <v>875</v>
      </c>
      <c r="L467" s="31">
        <v>852</v>
      </c>
      <c r="M467" s="31">
        <v>5.4561000000000002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5140.1499999999996</v>
      </c>
      <c r="D468" s="36">
        <v>5131.7</v>
      </c>
      <c r="E468" s="36">
        <v>5088.5</v>
      </c>
      <c r="F468" s="36">
        <v>5036.8500000000004</v>
      </c>
      <c r="G468" s="36">
        <v>4993.6500000000005</v>
      </c>
      <c r="H468" s="36">
        <v>5183.3499999999995</v>
      </c>
      <c r="I468" s="36">
        <v>5226.5499999999984</v>
      </c>
      <c r="J468" s="36">
        <v>5278.1999999999989</v>
      </c>
      <c r="K468" s="31">
        <v>5174.8999999999996</v>
      </c>
      <c r="L468" s="31">
        <v>5080.05</v>
      </c>
      <c r="M468" s="31">
        <v>0.81766000000000005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4562.55</v>
      </c>
      <c r="D469" s="36">
        <v>4606.6500000000005</v>
      </c>
      <c r="E469" s="36">
        <v>4506.9000000000015</v>
      </c>
      <c r="F469" s="36">
        <v>4451.2500000000009</v>
      </c>
      <c r="G469" s="36">
        <v>4351.5000000000018</v>
      </c>
      <c r="H469" s="36">
        <v>4662.3000000000011</v>
      </c>
      <c r="I469" s="36">
        <v>4762.0499999999993</v>
      </c>
      <c r="J469" s="36">
        <v>4817.7000000000007</v>
      </c>
      <c r="K469" s="31">
        <v>4706.3999999999996</v>
      </c>
      <c r="L469" s="31">
        <v>4551</v>
      </c>
      <c r="M469" s="31">
        <v>0.79405999999999999</v>
      </c>
      <c r="N469" s="1"/>
      <c r="O469" s="1"/>
    </row>
    <row r="470" spans="1:15" ht="12.75" customHeight="1">
      <c r="A470" s="33">
        <v>460</v>
      </c>
      <c r="B470" s="53" t="s">
        <v>890</v>
      </c>
      <c r="C470" s="31">
        <v>1495.1</v>
      </c>
      <c r="D470" s="36">
        <v>1490.5333333333335</v>
      </c>
      <c r="E470" s="36">
        <v>1471.5666666666671</v>
      </c>
      <c r="F470" s="36">
        <v>1448.0333333333335</v>
      </c>
      <c r="G470" s="36">
        <v>1429.0666666666671</v>
      </c>
      <c r="H470" s="36">
        <v>1514.0666666666671</v>
      </c>
      <c r="I470" s="36">
        <v>1533.0333333333338</v>
      </c>
      <c r="J470" s="36">
        <v>1556.5666666666671</v>
      </c>
      <c r="K470" s="31">
        <v>1509.5</v>
      </c>
      <c r="L470" s="31">
        <v>1467</v>
      </c>
      <c r="M470" s="31">
        <v>12.07709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3435.95</v>
      </c>
      <c r="D471" s="36">
        <v>3448.0166666666664</v>
      </c>
      <c r="E471" s="36">
        <v>3406.0333333333328</v>
      </c>
      <c r="F471" s="36">
        <v>3376.1166666666663</v>
      </c>
      <c r="G471" s="36">
        <v>3334.1333333333328</v>
      </c>
      <c r="H471" s="36">
        <v>3477.9333333333329</v>
      </c>
      <c r="I471" s="36">
        <v>3519.9166666666665</v>
      </c>
      <c r="J471" s="36">
        <v>3549.833333333333</v>
      </c>
      <c r="K471" s="31">
        <v>3490</v>
      </c>
      <c r="L471" s="31">
        <v>3418.1</v>
      </c>
      <c r="M471" s="31">
        <v>23.774319999999999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2858.1</v>
      </c>
      <c r="D472" s="36">
        <v>2865.3333333333335</v>
      </c>
      <c r="E472" s="36">
        <v>2830.8666666666668</v>
      </c>
      <c r="F472" s="36">
        <v>2803.6333333333332</v>
      </c>
      <c r="G472" s="36">
        <v>2769.1666666666665</v>
      </c>
      <c r="H472" s="36">
        <v>2892.5666666666671</v>
      </c>
      <c r="I472" s="36">
        <v>2927.0333333333333</v>
      </c>
      <c r="J472" s="36">
        <v>2954.2666666666673</v>
      </c>
      <c r="K472" s="31">
        <v>2899.8</v>
      </c>
      <c r="L472" s="31">
        <v>2838.1</v>
      </c>
      <c r="M472" s="31">
        <v>1.5468900000000001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1596.1</v>
      </c>
      <c r="D473" s="36">
        <v>1599.25</v>
      </c>
      <c r="E473" s="36">
        <v>1584.7</v>
      </c>
      <c r="F473" s="36">
        <v>1573.3</v>
      </c>
      <c r="G473" s="36">
        <v>1558.75</v>
      </c>
      <c r="H473" s="36">
        <v>1610.65</v>
      </c>
      <c r="I473" s="36">
        <v>1625.2000000000003</v>
      </c>
      <c r="J473" s="36">
        <v>1636.6000000000001</v>
      </c>
      <c r="K473" s="31">
        <v>1613.8</v>
      </c>
      <c r="L473" s="31">
        <v>1587.85</v>
      </c>
      <c r="M473" s="31">
        <v>1.5492999999999999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5337.15</v>
      </c>
      <c r="D474" s="36">
        <v>5354.7333333333336</v>
      </c>
      <c r="E474" s="36">
        <v>5287.4666666666672</v>
      </c>
      <c r="F474" s="36">
        <v>5237.7833333333338</v>
      </c>
      <c r="G474" s="36">
        <v>5170.5166666666673</v>
      </c>
      <c r="H474" s="36">
        <v>5404.416666666667</v>
      </c>
      <c r="I474" s="36">
        <v>5471.6833333333334</v>
      </c>
      <c r="J474" s="36">
        <v>5521.3666666666668</v>
      </c>
      <c r="K474" s="31">
        <v>5422</v>
      </c>
      <c r="L474" s="31">
        <v>5305.05</v>
      </c>
      <c r="M474" s="31">
        <v>5.16737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39.28</v>
      </c>
      <c r="D475" s="36">
        <v>39.213333333333331</v>
      </c>
      <c r="E475" s="36">
        <v>38.266666666666666</v>
      </c>
      <c r="F475" s="36">
        <v>37.253333333333337</v>
      </c>
      <c r="G475" s="36">
        <v>36.306666666666672</v>
      </c>
      <c r="H475" s="36">
        <v>40.226666666666659</v>
      </c>
      <c r="I475" s="36">
        <v>41.173333333333332</v>
      </c>
      <c r="J475" s="36">
        <v>42.186666666666653</v>
      </c>
      <c r="K475" s="31">
        <v>40.159999999999997</v>
      </c>
      <c r="L475" s="31">
        <v>38.200000000000003</v>
      </c>
      <c r="M475" s="31">
        <v>142.61917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417.25</v>
      </c>
      <c r="D476" s="36">
        <v>417.36666666666662</v>
      </c>
      <c r="E476" s="36">
        <v>410.53333333333325</v>
      </c>
      <c r="F476" s="36">
        <v>403.81666666666661</v>
      </c>
      <c r="G476" s="36">
        <v>396.98333333333323</v>
      </c>
      <c r="H476" s="36">
        <v>424.08333333333326</v>
      </c>
      <c r="I476" s="36">
        <v>430.91666666666663</v>
      </c>
      <c r="J476" s="36">
        <v>437.63333333333327</v>
      </c>
      <c r="K476" s="31">
        <v>424.2</v>
      </c>
      <c r="L476" s="31">
        <v>410.65</v>
      </c>
      <c r="M476" s="31">
        <v>22.83568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591</v>
      </c>
      <c r="D477" s="36">
        <v>592.11666666666667</v>
      </c>
      <c r="E477" s="36">
        <v>584.18333333333339</v>
      </c>
      <c r="F477" s="36">
        <v>577.36666666666667</v>
      </c>
      <c r="G477" s="36">
        <v>569.43333333333339</v>
      </c>
      <c r="H477" s="36">
        <v>598.93333333333339</v>
      </c>
      <c r="I477" s="36">
        <v>606.86666666666656</v>
      </c>
      <c r="J477" s="31">
        <v>613.68333333333339</v>
      </c>
      <c r="K477" s="31">
        <v>600.04999999999995</v>
      </c>
      <c r="L477" s="31">
        <v>585.29999999999995</v>
      </c>
      <c r="M477" s="53">
        <v>6.8243299999999998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4213.3999999999996</v>
      </c>
      <c r="D478" s="36">
        <v>4243.1833333333334</v>
      </c>
      <c r="E478" s="36">
        <v>4142.2166666666672</v>
      </c>
      <c r="F478" s="36">
        <v>4071.0333333333338</v>
      </c>
      <c r="G478" s="36">
        <v>3970.0666666666675</v>
      </c>
      <c r="H478" s="36">
        <v>4314.3666666666668</v>
      </c>
      <c r="I478" s="36">
        <v>4415.3333333333321</v>
      </c>
      <c r="J478" s="31">
        <v>4486.5166666666664</v>
      </c>
      <c r="K478" s="31">
        <v>4344.1499999999996</v>
      </c>
      <c r="L478" s="31">
        <v>4172</v>
      </c>
      <c r="M478" s="53">
        <v>1.84232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57.42</v>
      </c>
      <c r="D479" s="36">
        <v>57.646666666666668</v>
      </c>
      <c r="E479" s="36">
        <v>56.193333333333335</v>
      </c>
      <c r="F479" s="36">
        <v>54.966666666666669</v>
      </c>
      <c r="G479" s="36">
        <v>53.513333333333335</v>
      </c>
      <c r="H479" s="36">
        <v>58.873333333333335</v>
      </c>
      <c r="I479" s="36">
        <v>60.326666666666668</v>
      </c>
      <c r="J479" s="36">
        <v>61.553333333333335</v>
      </c>
      <c r="K479" s="31">
        <v>59.1</v>
      </c>
      <c r="L479" s="31">
        <v>56.42</v>
      </c>
      <c r="M479" s="31">
        <v>266.78575000000001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1079</v>
      </c>
      <c r="D480" s="36">
        <v>1112.3666666666666</v>
      </c>
      <c r="E480" s="36">
        <v>1036.7333333333331</v>
      </c>
      <c r="F480" s="36">
        <v>994.46666666666647</v>
      </c>
      <c r="G480" s="36">
        <v>918.83333333333303</v>
      </c>
      <c r="H480" s="36">
        <v>1154.6333333333332</v>
      </c>
      <c r="I480" s="36">
        <v>1230.2666666666669</v>
      </c>
      <c r="J480" s="31">
        <v>1272.5333333333333</v>
      </c>
      <c r="K480" s="31">
        <v>1188</v>
      </c>
      <c r="L480" s="31">
        <v>1070.0999999999999</v>
      </c>
      <c r="M480" s="53">
        <v>42.143479999999997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569</v>
      </c>
      <c r="D481" s="36">
        <v>567.1</v>
      </c>
      <c r="E481" s="36">
        <v>556.5</v>
      </c>
      <c r="F481" s="36">
        <v>544</v>
      </c>
      <c r="G481" s="36">
        <v>533.4</v>
      </c>
      <c r="H481" s="36">
        <v>579.6</v>
      </c>
      <c r="I481" s="36">
        <v>590.20000000000016</v>
      </c>
      <c r="J481" s="36">
        <v>602.70000000000005</v>
      </c>
      <c r="K481" s="31">
        <v>577.70000000000005</v>
      </c>
      <c r="L481" s="31">
        <v>554.6</v>
      </c>
      <c r="M481" s="31">
        <v>74.729020000000006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1024.3499999999999</v>
      </c>
      <c r="D482" s="36">
        <v>1029.1166666666666</v>
      </c>
      <c r="E482" s="36">
        <v>1012.2333333333331</v>
      </c>
      <c r="F482" s="36">
        <v>1000.1166666666666</v>
      </c>
      <c r="G482" s="36">
        <v>983.23333333333312</v>
      </c>
      <c r="H482" s="36">
        <v>1041.2333333333331</v>
      </c>
      <c r="I482" s="36">
        <v>1058.1166666666668</v>
      </c>
      <c r="J482" s="36">
        <v>1070.2333333333331</v>
      </c>
      <c r="K482" s="31">
        <v>1046</v>
      </c>
      <c r="L482" s="31">
        <v>1017</v>
      </c>
      <c r="M482" s="31">
        <v>1.3642099999999999</v>
      </c>
      <c r="N482" s="1"/>
      <c r="O482" s="1"/>
    </row>
    <row r="483" spans="1:15" ht="12.75" customHeight="1">
      <c r="A483" s="33">
        <v>473</v>
      </c>
      <c r="B483" s="31" t="s">
        <v>837</v>
      </c>
      <c r="C483" s="31">
        <v>48.76</v>
      </c>
      <c r="D483" s="36">
        <v>49.226666666666667</v>
      </c>
      <c r="E483" s="36">
        <v>47.733333333333334</v>
      </c>
      <c r="F483" s="36">
        <v>46.706666666666671</v>
      </c>
      <c r="G483" s="36">
        <v>45.213333333333338</v>
      </c>
      <c r="H483" s="36">
        <v>50.25333333333333</v>
      </c>
      <c r="I483" s="36">
        <v>51.746666666666655</v>
      </c>
      <c r="J483" s="36">
        <v>52.773333333333326</v>
      </c>
      <c r="K483" s="31">
        <v>50.72</v>
      </c>
      <c r="L483" s="31">
        <v>48.2</v>
      </c>
      <c r="M483" s="31">
        <v>275.43831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10903.2</v>
      </c>
      <c r="D484" s="36">
        <v>10984.166666666666</v>
      </c>
      <c r="E484" s="36">
        <v>10794.433333333332</v>
      </c>
      <c r="F484" s="36">
        <v>10685.666666666666</v>
      </c>
      <c r="G484" s="36">
        <v>10495.933333333332</v>
      </c>
      <c r="H484" s="36">
        <v>11092.933333333332</v>
      </c>
      <c r="I484" s="36">
        <v>11282.666666666666</v>
      </c>
      <c r="J484" s="36">
        <v>11391.433333333332</v>
      </c>
      <c r="K484" s="31">
        <v>11173.9</v>
      </c>
      <c r="L484" s="31">
        <v>10875.4</v>
      </c>
      <c r="M484" s="31">
        <v>4.4536899999999999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145.91</v>
      </c>
      <c r="D485" s="36">
        <v>146.61666666666667</v>
      </c>
      <c r="E485" s="36">
        <v>144.29333333333335</v>
      </c>
      <c r="F485" s="36">
        <v>142.67666666666668</v>
      </c>
      <c r="G485" s="36">
        <v>140.35333333333335</v>
      </c>
      <c r="H485" s="36">
        <v>148.23333333333335</v>
      </c>
      <c r="I485" s="36">
        <v>150.55666666666667</v>
      </c>
      <c r="J485" s="36">
        <v>152.17333333333335</v>
      </c>
      <c r="K485" s="31">
        <v>148.94</v>
      </c>
      <c r="L485" s="31">
        <v>145</v>
      </c>
      <c r="M485" s="31">
        <v>111.32478999999999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2090.4</v>
      </c>
      <c r="D486" s="36">
        <v>2098.8833333333332</v>
      </c>
      <c r="E486" s="36">
        <v>2074.4166666666665</v>
      </c>
      <c r="F486" s="36">
        <v>2058.4333333333334</v>
      </c>
      <c r="G486" s="36">
        <v>2033.9666666666667</v>
      </c>
      <c r="H486" s="36">
        <v>2114.8666666666663</v>
      </c>
      <c r="I486" s="36">
        <v>2139.3333333333335</v>
      </c>
      <c r="J486" s="36">
        <v>2155.3166666666662</v>
      </c>
      <c r="K486" s="31">
        <v>2123.35</v>
      </c>
      <c r="L486" s="31">
        <v>2082.9</v>
      </c>
      <c r="M486" s="31">
        <v>2.1476299999999999</v>
      </c>
      <c r="N486" s="1"/>
      <c r="O486" s="1"/>
    </row>
    <row r="487" spans="1:15" ht="12.75" customHeight="1">
      <c r="A487" s="33">
        <v>477</v>
      </c>
      <c r="B487" s="53" t="s">
        <v>1016</v>
      </c>
      <c r="C487" s="31">
        <v>1265.55</v>
      </c>
      <c r="D487" s="36">
        <v>1267.7666666666667</v>
      </c>
      <c r="E487" s="36">
        <v>1256.7833333333333</v>
      </c>
      <c r="F487" s="36">
        <v>1248.0166666666667</v>
      </c>
      <c r="G487" s="36">
        <v>1237.0333333333333</v>
      </c>
      <c r="H487" s="36">
        <v>1276.5333333333333</v>
      </c>
      <c r="I487" s="36">
        <v>1287.5166666666664</v>
      </c>
      <c r="J487" s="36">
        <v>1296.2833333333333</v>
      </c>
      <c r="K487" s="31">
        <v>1278.75</v>
      </c>
      <c r="L487" s="31">
        <v>1259</v>
      </c>
      <c r="M487" s="31">
        <v>3.8868100000000001</v>
      </c>
      <c r="N487" s="1"/>
      <c r="O487" s="1"/>
    </row>
    <row r="488" spans="1:15" ht="12.75" customHeight="1">
      <c r="A488" s="33">
        <v>478</v>
      </c>
      <c r="B488" s="53" t="s">
        <v>838</v>
      </c>
      <c r="C488" s="36">
        <v>392.6</v>
      </c>
      <c r="D488" s="36">
        <v>391.88333333333338</v>
      </c>
      <c r="E488" s="36">
        <v>383.86666666666679</v>
      </c>
      <c r="F488" s="36">
        <v>375.13333333333338</v>
      </c>
      <c r="G488" s="36">
        <v>367.11666666666679</v>
      </c>
      <c r="H488" s="36">
        <v>400.61666666666679</v>
      </c>
      <c r="I488" s="36">
        <v>408.63333333333333</v>
      </c>
      <c r="J488" s="36">
        <v>417.36666666666679</v>
      </c>
      <c r="K488" s="31">
        <v>399.9</v>
      </c>
      <c r="L488" s="31">
        <v>383.15</v>
      </c>
      <c r="M488" s="31">
        <v>14.559010000000001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412.15</v>
      </c>
      <c r="D489" s="36">
        <v>411.38333333333327</v>
      </c>
      <c r="E489" s="36">
        <v>408.31666666666655</v>
      </c>
      <c r="F489" s="36">
        <v>404.48333333333329</v>
      </c>
      <c r="G489" s="36">
        <v>401.41666666666657</v>
      </c>
      <c r="H489" s="36">
        <v>415.21666666666653</v>
      </c>
      <c r="I489" s="36">
        <v>418.28333333333325</v>
      </c>
      <c r="J489" s="36">
        <v>422.1166666666665</v>
      </c>
      <c r="K489" s="31">
        <v>414.45</v>
      </c>
      <c r="L489" s="31">
        <v>407.55</v>
      </c>
      <c r="M489" s="31">
        <v>7.5892499999999998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472.05</v>
      </c>
      <c r="D490" s="36">
        <v>472.84999999999997</v>
      </c>
      <c r="E490" s="36">
        <v>468.19999999999993</v>
      </c>
      <c r="F490" s="36">
        <v>464.34999999999997</v>
      </c>
      <c r="G490" s="36">
        <v>459.69999999999993</v>
      </c>
      <c r="H490" s="36">
        <v>476.69999999999993</v>
      </c>
      <c r="I490" s="36">
        <v>481.34999999999991</v>
      </c>
      <c r="J490" s="36">
        <v>485.19999999999993</v>
      </c>
      <c r="K490" s="31">
        <v>477.5</v>
      </c>
      <c r="L490" s="31">
        <v>469</v>
      </c>
      <c r="M490" s="31">
        <v>24.894860000000001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325.8</v>
      </c>
      <c r="D491" s="36">
        <v>325.60000000000002</v>
      </c>
      <c r="E491" s="36">
        <v>322.85000000000002</v>
      </c>
      <c r="F491" s="36">
        <v>319.89999999999998</v>
      </c>
      <c r="G491" s="36">
        <v>317.14999999999998</v>
      </c>
      <c r="H491" s="36">
        <v>328.55000000000007</v>
      </c>
      <c r="I491" s="36">
        <v>331.30000000000007</v>
      </c>
      <c r="J491" s="36">
        <v>334.25000000000011</v>
      </c>
      <c r="K491" s="31">
        <v>328.35</v>
      </c>
      <c r="L491" s="31">
        <v>322.64999999999998</v>
      </c>
      <c r="M491" s="31">
        <v>3.43425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478.1</v>
      </c>
      <c r="D492" s="36">
        <v>482.2</v>
      </c>
      <c r="E492" s="36">
        <v>471.4</v>
      </c>
      <c r="F492" s="36">
        <v>464.7</v>
      </c>
      <c r="G492" s="36">
        <v>453.9</v>
      </c>
      <c r="H492" s="36">
        <v>488.9</v>
      </c>
      <c r="I492" s="36">
        <v>499.70000000000005</v>
      </c>
      <c r="J492" s="36">
        <v>506.4</v>
      </c>
      <c r="K492" s="31">
        <v>493</v>
      </c>
      <c r="L492" s="31">
        <v>475.5</v>
      </c>
      <c r="M492" s="31">
        <v>1.1982600000000001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675.9</v>
      </c>
      <c r="D493" s="36">
        <v>679.43333333333328</v>
      </c>
      <c r="E493" s="36">
        <v>667.16666666666652</v>
      </c>
      <c r="F493" s="36">
        <v>658.43333333333328</v>
      </c>
      <c r="G493" s="36">
        <v>646.16666666666652</v>
      </c>
      <c r="H493" s="36">
        <v>688.16666666666652</v>
      </c>
      <c r="I493" s="36">
        <v>700.43333333333317</v>
      </c>
      <c r="J493" s="36">
        <v>709.16666666666652</v>
      </c>
      <c r="K493" s="31">
        <v>691.7</v>
      </c>
      <c r="L493" s="31">
        <v>670.7</v>
      </c>
      <c r="M493" s="31">
        <v>3.2027999999999999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1613.75</v>
      </c>
      <c r="D494" s="36">
        <v>1622.5833333333333</v>
      </c>
      <c r="E494" s="36">
        <v>1602.1666666666665</v>
      </c>
      <c r="F494" s="36">
        <v>1590.5833333333333</v>
      </c>
      <c r="G494" s="36">
        <v>1570.1666666666665</v>
      </c>
      <c r="H494" s="36">
        <v>1634.1666666666665</v>
      </c>
      <c r="I494" s="36">
        <v>1654.583333333333</v>
      </c>
      <c r="J494" s="36">
        <v>1666.1666666666665</v>
      </c>
      <c r="K494" s="31">
        <v>1643</v>
      </c>
      <c r="L494" s="31">
        <v>1611</v>
      </c>
      <c r="M494" s="31">
        <v>19.024260000000002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1154.2</v>
      </c>
      <c r="D495" s="36">
        <v>1163.05</v>
      </c>
      <c r="E495" s="36">
        <v>1137.1499999999999</v>
      </c>
      <c r="F495" s="36">
        <v>1120.0999999999999</v>
      </c>
      <c r="G495" s="36">
        <v>1094.1999999999998</v>
      </c>
      <c r="H495" s="36">
        <v>1180.0999999999999</v>
      </c>
      <c r="I495" s="36">
        <v>1206</v>
      </c>
      <c r="J495" s="36">
        <v>1223.05</v>
      </c>
      <c r="K495" s="31">
        <v>1188.95</v>
      </c>
      <c r="L495" s="31">
        <v>1146</v>
      </c>
      <c r="M495" s="31">
        <v>1.2927900000000001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469.95</v>
      </c>
      <c r="D496" s="36">
        <v>466.0333333333333</v>
      </c>
      <c r="E496" s="36">
        <v>453.06666666666661</v>
      </c>
      <c r="F496" s="36">
        <v>436.18333333333328</v>
      </c>
      <c r="G496" s="36">
        <v>423.21666666666658</v>
      </c>
      <c r="H496" s="36">
        <v>482.91666666666663</v>
      </c>
      <c r="I496" s="36">
        <v>495.88333333333333</v>
      </c>
      <c r="J496" s="36">
        <v>512.76666666666665</v>
      </c>
      <c r="K496" s="31">
        <v>479</v>
      </c>
      <c r="L496" s="31">
        <v>449.15</v>
      </c>
      <c r="M496" s="31">
        <v>285.30185999999998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771.25</v>
      </c>
      <c r="D497" s="36">
        <v>773.5</v>
      </c>
      <c r="E497" s="36">
        <v>760.95</v>
      </c>
      <c r="F497" s="36">
        <v>750.65000000000009</v>
      </c>
      <c r="G497" s="36">
        <v>738.10000000000014</v>
      </c>
      <c r="H497" s="36">
        <v>783.8</v>
      </c>
      <c r="I497" s="36">
        <v>796.34999999999991</v>
      </c>
      <c r="J497" s="36">
        <v>806.64999999999986</v>
      </c>
      <c r="K497" s="31">
        <v>786.05</v>
      </c>
      <c r="L497" s="31">
        <v>763.2</v>
      </c>
      <c r="M497" s="31">
        <v>3.8732000000000002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16.53</v>
      </c>
      <c r="D498" s="36">
        <v>16.650000000000002</v>
      </c>
      <c r="E498" s="36">
        <v>16.330000000000005</v>
      </c>
      <c r="F498" s="36">
        <v>16.130000000000003</v>
      </c>
      <c r="G498" s="36">
        <v>15.810000000000006</v>
      </c>
      <c r="H498" s="36">
        <v>16.850000000000005</v>
      </c>
      <c r="I498" s="36">
        <v>17.170000000000005</v>
      </c>
      <c r="J498" s="36">
        <v>17.370000000000005</v>
      </c>
      <c r="K498" s="31">
        <v>16.97</v>
      </c>
      <c r="L498" s="31">
        <v>16.45</v>
      </c>
      <c r="M498" s="31">
        <v>7454.1681699999999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1484.05</v>
      </c>
      <c r="D499" s="36">
        <v>1486.5166666666667</v>
      </c>
      <c r="E499" s="36">
        <v>1468.5333333333333</v>
      </c>
      <c r="F499" s="36">
        <v>1453.0166666666667</v>
      </c>
      <c r="G499" s="36">
        <v>1435.0333333333333</v>
      </c>
      <c r="H499" s="36">
        <v>1502.0333333333333</v>
      </c>
      <c r="I499" s="36">
        <v>1520.0166666666664</v>
      </c>
      <c r="J499" s="31">
        <v>1535.5333333333333</v>
      </c>
      <c r="K499" s="31">
        <v>1504.5</v>
      </c>
      <c r="L499" s="31">
        <v>1471</v>
      </c>
      <c r="M499" s="53">
        <v>12.499930000000001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526.75</v>
      </c>
      <c r="D500" s="36">
        <v>525.54999999999995</v>
      </c>
      <c r="E500" s="36">
        <v>515.99999999999989</v>
      </c>
      <c r="F500" s="36">
        <v>505.24999999999989</v>
      </c>
      <c r="G500" s="36">
        <v>495.69999999999982</v>
      </c>
      <c r="H500" s="36">
        <v>536.29999999999995</v>
      </c>
      <c r="I500" s="36">
        <v>545.85000000000014</v>
      </c>
      <c r="J500" s="31">
        <v>556.6</v>
      </c>
      <c r="K500" s="31">
        <v>535.1</v>
      </c>
      <c r="L500" s="31">
        <v>514.79999999999995</v>
      </c>
      <c r="M500" s="53">
        <v>24.259150000000002</v>
      </c>
      <c r="N500" s="1"/>
      <c r="O500" s="1"/>
    </row>
    <row r="501" spans="1:15" ht="12.75" customHeight="1">
      <c r="A501" s="33">
        <v>491</v>
      </c>
      <c r="B501" s="53" t="s">
        <v>839</v>
      </c>
      <c r="C501" s="53">
        <v>146.27000000000001</v>
      </c>
      <c r="D501" s="36">
        <v>145.72333333333336</v>
      </c>
      <c r="E501" s="36">
        <v>143.6466666666667</v>
      </c>
      <c r="F501" s="36">
        <v>141.02333333333334</v>
      </c>
      <c r="G501" s="36">
        <v>138.94666666666669</v>
      </c>
      <c r="H501" s="36">
        <v>148.34666666666672</v>
      </c>
      <c r="I501" s="36">
        <v>150.42333333333337</v>
      </c>
      <c r="J501" s="36">
        <v>153.04666666666674</v>
      </c>
      <c r="K501" s="31">
        <v>147.80000000000001</v>
      </c>
      <c r="L501" s="31">
        <v>143.1</v>
      </c>
      <c r="M501" s="31">
        <v>20.396820000000002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819.95</v>
      </c>
      <c r="D502" s="36">
        <v>821.2166666666667</v>
      </c>
      <c r="E502" s="36">
        <v>809.43333333333339</v>
      </c>
      <c r="F502" s="36">
        <v>798.91666666666674</v>
      </c>
      <c r="G502" s="36">
        <v>787.13333333333344</v>
      </c>
      <c r="H502" s="36">
        <v>831.73333333333335</v>
      </c>
      <c r="I502" s="36">
        <v>843.51666666666665</v>
      </c>
      <c r="J502" s="36">
        <v>854.0333333333333</v>
      </c>
      <c r="K502" s="31">
        <v>833</v>
      </c>
      <c r="L502" s="31">
        <v>810.7</v>
      </c>
      <c r="M502" s="31">
        <v>1.0331300000000001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1820.55</v>
      </c>
      <c r="D503" s="36">
        <v>1823.7</v>
      </c>
      <c r="E503" s="36">
        <v>1807.8500000000001</v>
      </c>
      <c r="F503" s="36">
        <v>1795.15</v>
      </c>
      <c r="G503" s="36">
        <v>1779.3000000000002</v>
      </c>
      <c r="H503" s="36">
        <v>1836.4</v>
      </c>
      <c r="I503" s="36">
        <v>1852.25</v>
      </c>
      <c r="J503" s="31">
        <v>1864.95</v>
      </c>
      <c r="K503" s="31">
        <v>1839.55</v>
      </c>
      <c r="L503" s="31">
        <v>1811</v>
      </c>
      <c r="M503" s="53">
        <v>0.50172000000000005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490.4</v>
      </c>
      <c r="D504" s="36">
        <v>492.05</v>
      </c>
      <c r="E504" s="36">
        <v>486.6</v>
      </c>
      <c r="F504" s="36">
        <v>482.8</v>
      </c>
      <c r="G504" s="36">
        <v>477.35</v>
      </c>
      <c r="H504" s="36">
        <v>495.85</v>
      </c>
      <c r="I504" s="36">
        <v>501.29999999999995</v>
      </c>
      <c r="J504" s="36">
        <v>505.1</v>
      </c>
      <c r="K504" s="31">
        <v>497.5</v>
      </c>
      <c r="L504" s="31">
        <v>488.25</v>
      </c>
      <c r="M504" s="31">
        <v>62.855629999999998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23.96</v>
      </c>
      <c r="D505" s="200">
        <v>24.13</v>
      </c>
      <c r="E505" s="200">
        <v>23.61</v>
      </c>
      <c r="F505" s="200">
        <v>23.26</v>
      </c>
      <c r="G505" s="200">
        <v>22.740000000000002</v>
      </c>
      <c r="H505" s="200">
        <v>24.479999999999997</v>
      </c>
      <c r="I505" s="200">
        <v>25</v>
      </c>
      <c r="J505" s="200">
        <v>25.349999999999994</v>
      </c>
      <c r="K505" s="201">
        <v>24.65</v>
      </c>
      <c r="L505" s="201">
        <v>23.78</v>
      </c>
      <c r="M505" s="201">
        <v>1699.3530599999999</v>
      </c>
      <c r="N505" s="1"/>
      <c r="O505" s="1"/>
    </row>
    <row r="506" spans="1:15" ht="12.75" customHeight="1">
      <c r="A506" s="33">
        <v>496</v>
      </c>
      <c r="B506" s="279" t="s">
        <v>516</v>
      </c>
      <c r="C506" s="279">
        <v>15960.1</v>
      </c>
      <c r="D506" s="280">
        <v>16094.716666666667</v>
      </c>
      <c r="E506" s="280">
        <v>15764.383333333335</v>
      </c>
      <c r="F506" s="280">
        <v>15568.666666666668</v>
      </c>
      <c r="G506" s="280">
        <v>15238.333333333336</v>
      </c>
      <c r="H506" s="280">
        <v>16290.433333333334</v>
      </c>
      <c r="I506" s="280">
        <v>16620.766666666666</v>
      </c>
      <c r="J506" s="280">
        <v>16816.483333333334</v>
      </c>
      <c r="K506" s="281">
        <v>16425.05</v>
      </c>
      <c r="L506" s="281">
        <v>15899</v>
      </c>
      <c r="M506" s="281">
        <v>0.432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155.59</v>
      </c>
      <c r="D507" s="215">
        <v>155.59666666666666</v>
      </c>
      <c r="E507" s="215">
        <v>154.39333333333332</v>
      </c>
      <c r="F507" s="215">
        <v>153.19666666666666</v>
      </c>
      <c r="G507" s="215">
        <v>151.99333333333331</v>
      </c>
      <c r="H507" s="215">
        <v>156.79333333333332</v>
      </c>
      <c r="I507" s="215">
        <v>157.99666666666664</v>
      </c>
      <c r="J507" s="215">
        <v>159.19333333333333</v>
      </c>
      <c r="K507" s="213">
        <v>156.80000000000001</v>
      </c>
      <c r="L507" s="213">
        <v>154.4</v>
      </c>
      <c r="M507" s="213">
        <v>90.589039999999997</v>
      </c>
      <c r="N507" s="198"/>
      <c r="O507" s="198"/>
    </row>
    <row r="508" spans="1:15" ht="12.75" customHeight="1">
      <c r="A508" s="33">
        <v>498</v>
      </c>
      <c r="B508" s="282" t="s">
        <v>517</v>
      </c>
      <c r="C508" s="282">
        <v>720.9</v>
      </c>
      <c r="D508" s="282">
        <v>716.63333333333333</v>
      </c>
      <c r="E508" s="282">
        <v>709.26666666666665</v>
      </c>
      <c r="F508" s="282">
        <v>697.63333333333333</v>
      </c>
      <c r="G508" s="282">
        <v>690.26666666666665</v>
      </c>
      <c r="H508" s="282">
        <v>728.26666666666665</v>
      </c>
      <c r="I508" s="282">
        <v>735.63333333333321</v>
      </c>
      <c r="J508" s="282">
        <v>747.26666666666665</v>
      </c>
      <c r="K508" s="282">
        <v>724</v>
      </c>
      <c r="L508" s="282">
        <v>705</v>
      </c>
      <c r="M508" s="282">
        <v>7.4047499999999999</v>
      </c>
      <c r="N508" s="198"/>
      <c r="O508" s="198"/>
    </row>
    <row r="509" spans="1:15" ht="12.75" customHeight="1">
      <c r="A509" s="278">
        <v>499</v>
      </c>
      <c r="B509" s="284" t="s">
        <v>301</v>
      </c>
      <c r="C509" s="284">
        <v>197.05</v>
      </c>
      <c r="D509" s="284">
        <v>197.95000000000002</v>
      </c>
      <c r="E509" s="284">
        <v>194.10000000000002</v>
      </c>
      <c r="F509" s="284">
        <v>191.15</v>
      </c>
      <c r="G509" s="284">
        <v>187.3</v>
      </c>
      <c r="H509" s="284">
        <v>200.90000000000003</v>
      </c>
      <c r="I509" s="284">
        <v>204.75</v>
      </c>
      <c r="J509" s="284">
        <v>207.70000000000005</v>
      </c>
      <c r="K509" s="284">
        <v>201.8</v>
      </c>
      <c r="L509" s="284">
        <v>195</v>
      </c>
      <c r="M509" s="284">
        <v>443.95213999999999</v>
      </c>
      <c r="N509" s="198"/>
      <c r="O509" s="198"/>
    </row>
    <row r="510" spans="1:15" ht="12.75" customHeight="1">
      <c r="A510" s="213">
        <v>500</v>
      </c>
      <c r="B510" s="282" t="s">
        <v>237</v>
      </c>
      <c r="C510" s="282">
        <v>1088.6500000000001</v>
      </c>
      <c r="D510" s="282">
        <v>1077.0333333333335</v>
      </c>
      <c r="E510" s="282">
        <v>1061.616666666667</v>
      </c>
      <c r="F510" s="282">
        <v>1034.5833333333335</v>
      </c>
      <c r="G510" s="282">
        <v>1019.166666666667</v>
      </c>
      <c r="H510" s="282">
        <v>1104.0666666666671</v>
      </c>
      <c r="I510" s="282">
        <v>1119.4833333333336</v>
      </c>
      <c r="J510" s="282">
        <v>1146.5166666666671</v>
      </c>
      <c r="K510" s="282">
        <v>1092.45</v>
      </c>
      <c r="L510" s="282">
        <v>1050</v>
      </c>
      <c r="M510" s="282">
        <v>12.82696</v>
      </c>
      <c r="N510" s="198"/>
      <c r="O510" s="198"/>
    </row>
    <row r="511" spans="1:15" ht="12.75" customHeight="1">
      <c r="A511" s="213">
        <v>501</v>
      </c>
      <c r="B511" s="285" t="s">
        <v>891</v>
      </c>
      <c r="C511" s="285">
        <v>2375.1</v>
      </c>
      <c r="D511" s="285">
        <v>2370.2000000000003</v>
      </c>
      <c r="E511" s="285">
        <v>2343.4000000000005</v>
      </c>
      <c r="F511" s="285">
        <v>2311.7000000000003</v>
      </c>
      <c r="G511" s="285">
        <v>2284.9000000000005</v>
      </c>
      <c r="H511" s="285">
        <v>2401.9000000000005</v>
      </c>
      <c r="I511" s="285">
        <v>2428.7000000000007</v>
      </c>
      <c r="J511" s="285">
        <v>2460.4000000000005</v>
      </c>
      <c r="K511" s="285">
        <v>2397</v>
      </c>
      <c r="L511" s="285">
        <v>2338.5</v>
      </c>
      <c r="M511" s="285">
        <v>1.2578499999999999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1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70"/>
      <c r="B5" s="371"/>
      <c r="C5" s="370"/>
      <c r="D5" s="371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72" t="s">
        <v>520</v>
      </c>
      <c r="C7" s="372"/>
      <c r="D7" s="7">
        <f>Main!B10</f>
        <v>45464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45463</v>
      </c>
      <c r="B10" s="32">
        <v>544190</v>
      </c>
      <c r="C10" s="31" t="s">
        <v>1186</v>
      </c>
      <c r="D10" s="31" t="s">
        <v>973</v>
      </c>
      <c r="E10" s="31" t="s">
        <v>530</v>
      </c>
      <c r="F10" s="84">
        <v>32000</v>
      </c>
      <c r="G10" s="32">
        <v>47.42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45463</v>
      </c>
      <c r="B11" s="32">
        <v>544190</v>
      </c>
      <c r="C11" s="31" t="s">
        <v>1186</v>
      </c>
      <c r="D11" s="31" t="s">
        <v>973</v>
      </c>
      <c r="E11" s="31" t="s">
        <v>529</v>
      </c>
      <c r="F11" s="84">
        <v>100000</v>
      </c>
      <c r="G11" s="32">
        <v>47.17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45463</v>
      </c>
      <c r="B12" s="32">
        <v>538351</v>
      </c>
      <c r="C12" s="31" t="s">
        <v>1187</v>
      </c>
      <c r="D12" s="31" t="s">
        <v>1188</v>
      </c>
      <c r="E12" s="31" t="s">
        <v>529</v>
      </c>
      <c r="F12" s="84">
        <v>167256</v>
      </c>
      <c r="G12" s="32">
        <v>10.62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45463</v>
      </c>
      <c r="B13" s="32">
        <v>538351</v>
      </c>
      <c r="C13" s="31" t="s">
        <v>1187</v>
      </c>
      <c r="D13" s="31" t="s">
        <v>1162</v>
      </c>
      <c r="E13" s="31" t="s">
        <v>530</v>
      </c>
      <c r="F13" s="84">
        <v>109840</v>
      </c>
      <c r="G13" s="32">
        <v>10.5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45463</v>
      </c>
      <c r="B14" s="32">
        <v>538351</v>
      </c>
      <c r="C14" s="31" t="s">
        <v>1187</v>
      </c>
      <c r="D14" s="31" t="s">
        <v>1162</v>
      </c>
      <c r="E14" s="31" t="s">
        <v>529</v>
      </c>
      <c r="F14" s="84">
        <v>3000</v>
      </c>
      <c r="G14" s="32">
        <v>10.46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45463</v>
      </c>
      <c r="B15" s="32">
        <v>538351</v>
      </c>
      <c r="C15" s="31" t="s">
        <v>1187</v>
      </c>
      <c r="D15" s="31" t="s">
        <v>1093</v>
      </c>
      <c r="E15" s="31" t="s">
        <v>529</v>
      </c>
      <c r="F15" s="84">
        <v>115068</v>
      </c>
      <c r="G15" s="32">
        <v>10.96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45463</v>
      </c>
      <c r="B16" s="32">
        <v>519532</v>
      </c>
      <c r="C16" s="31" t="s">
        <v>1189</v>
      </c>
      <c r="D16" s="31" t="s">
        <v>1190</v>
      </c>
      <c r="E16" s="31" t="s">
        <v>529</v>
      </c>
      <c r="F16" s="84">
        <v>115058</v>
      </c>
      <c r="G16" s="32">
        <v>17.13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45463</v>
      </c>
      <c r="B17" s="32">
        <v>512149</v>
      </c>
      <c r="C17" s="31" t="s">
        <v>1124</v>
      </c>
      <c r="D17" s="31" t="s">
        <v>1125</v>
      </c>
      <c r="E17" s="31" t="s">
        <v>530</v>
      </c>
      <c r="F17" s="84">
        <v>22568119</v>
      </c>
      <c r="G17" s="32">
        <v>1.03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45463</v>
      </c>
      <c r="B18" s="32">
        <v>511664</v>
      </c>
      <c r="C18" s="31" t="s">
        <v>1094</v>
      </c>
      <c r="D18" s="31" t="s">
        <v>1191</v>
      </c>
      <c r="E18" s="31" t="s">
        <v>530</v>
      </c>
      <c r="F18" s="84">
        <v>62214</v>
      </c>
      <c r="G18" s="32">
        <v>6.86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45463</v>
      </c>
      <c r="B19" s="32">
        <v>511664</v>
      </c>
      <c r="C19" s="31" t="s">
        <v>1094</v>
      </c>
      <c r="D19" s="31" t="s">
        <v>1191</v>
      </c>
      <c r="E19" s="31" t="s">
        <v>529</v>
      </c>
      <c r="F19" s="84">
        <v>41296</v>
      </c>
      <c r="G19" s="32">
        <v>6.75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45463</v>
      </c>
      <c r="B20" s="32">
        <v>511664</v>
      </c>
      <c r="C20" s="31" t="s">
        <v>1094</v>
      </c>
      <c r="D20" s="31" t="s">
        <v>1145</v>
      </c>
      <c r="E20" s="31" t="s">
        <v>530</v>
      </c>
      <c r="F20" s="84">
        <v>78076</v>
      </c>
      <c r="G20" s="32">
        <v>6.79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45463</v>
      </c>
      <c r="B21" s="32">
        <v>511664</v>
      </c>
      <c r="C21" s="31" t="s">
        <v>1094</v>
      </c>
      <c r="D21" s="31" t="s">
        <v>1145</v>
      </c>
      <c r="E21" s="31" t="s">
        <v>529</v>
      </c>
      <c r="F21" s="84">
        <v>78076</v>
      </c>
      <c r="G21" s="32">
        <v>6.08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45463</v>
      </c>
      <c r="B22" s="32">
        <v>511664</v>
      </c>
      <c r="C22" s="31" t="s">
        <v>1094</v>
      </c>
      <c r="D22" s="31" t="s">
        <v>1126</v>
      </c>
      <c r="E22" s="31" t="s">
        <v>530</v>
      </c>
      <c r="F22" s="84">
        <v>169378</v>
      </c>
      <c r="G22" s="32">
        <v>6.17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45463</v>
      </c>
      <c r="B23" s="32">
        <v>511664</v>
      </c>
      <c r="C23" s="31" t="s">
        <v>1094</v>
      </c>
      <c r="D23" s="31" t="s">
        <v>1192</v>
      </c>
      <c r="E23" s="31" t="s">
        <v>530</v>
      </c>
      <c r="F23" s="84">
        <v>5</v>
      </c>
      <c r="G23" s="32">
        <v>6.1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45463</v>
      </c>
      <c r="B24" s="32">
        <v>511664</v>
      </c>
      <c r="C24" s="31" t="s">
        <v>1094</v>
      </c>
      <c r="D24" s="31" t="s">
        <v>1126</v>
      </c>
      <c r="E24" s="31" t="s">
        <v>529</v>
      </c>
      <c r="F24" s="84">
        <v>52559</v>
      </c>
      <c r="G24" s="32">
        <v>6.85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45463</v>
      </c>
      <c r="B25" s="32">
        <v>511664</v>
      </c>
      <c r="C25" s="31" t="s">
        <v>1094</v>
      </c>
      <c r="D25" s="31" t="s">
        <v>1192</v>
      </c>
      <c r="E25" s="31" t="s">
        <v>529</v>
      </c>
      <c r="F25" s="84">
        <v>100000</v>
      </c>
      <c r="G25" s="32">
        <v>6.78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45463</v>
      </c>
      <c r="B26" s="32">
        <v>542155</v>
      </c>
      <c r="C26" s="31" t="s">
        <v>1072</v>
      </c>
      <c r="D26" s="31" t="s">
        <v>1193</v>
      </c>
      <c r="E26" s="31" t="s">
        <v>529</v>
      </c>
      <c r="F26" s="84">
        <v>100000</v>
      </c>
      <c r="G26" s="32">
        <v>3.21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45463</v>
      </c>
      <c r="B27" s="32">
        <v>542155</v>
      </c>
      <c r="C27" s="31" t="s">
        <v>1072</v>
      </c>
      <c r="D27" s="31" t="s">
        <v>1073</v>
      </c>
      <c r="E27" s="31" t="s">
        <v>530</v>
      </c>
      <c r="F27" s="84">
        <v>148000</v>
      </c>
      <c r="G27" s="32">
        <v>3.07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45463</v>
      </c>
      <c r="B28" s="32">
        <v>531364</v>
      </c>
      <c r="C28" s="31" t="s">
        <v>1194</v>
      </c>
      <c r="D28" s="31" t="s">
        <v>1195</v>
      </c>
      <c r="E28" s="31" t="s">
        <v>530</v>
      </c>
      <c r="F28" s="84">
        <v>92500</v>
      </c>
      <c r="G28" s="32">
        <v>53.82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45463</v>
      </c>
      <c r="B29" s="32">
        <v>531364</v>
      </c>
      <c r="C29" s="31" t="s">
        <v>1194</v>
      </c>
      <c r="D29" s="31" t="s">
        <v>1196</v>
      </c>
      <c r="E29" s="31" t="s">
        <v>529</v>
      </c>
      <c r="F29" s="84">
        <v>112690</v>
      </c>
      <c r="G29" s="32">
        <v>53.92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45463</v>
      </c>
      <c r="B30" s="32">
        <v>531259</v>
      </c>
      <c r="C30" s="31" t="s">
        <v>1197</v>
      </c>
      <c r="D30" s="31" t="s">
        <v>1198</v>
      </c>
      <c r="E30" s="31" t="s">
        <v>529</v>
      </c>
      <c r="F30" s="84">
        <v>690000</v>
      </c>
      <c r="G30" s="32">
        <v>10.81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45463</v>
      </c>
      <c r="B31" s="32">
        <v>531259</v>
      </c>
      <c r="C31" s="31" t="s">
        <v>1197</v>
      </c>
      <c r="D31" s="31" t="s">
        <v>1199</v>
      </c>
      <c r="E31" s="31" t="s">
        <v>530</v>
      </c>
      <c r="F31" s="84">
        <v>703843</v>
      </c>
      <c r="G31" s="32">
        <v>10.81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45463</v>
      </c>
      <c r="B32" s="32">
        <v>540190</v>
      </c>
      <c r="C32" s="31" t="s">
        <v>1075</v>
      </c>
      <c r="D32" s="31" t="s">
        <v>1047</v>
      </c>
      <c r="E32" s="31" t="s">
        <v>530</v>
      </c>
      <c r="F32" s="84">
        <v>1500000</v>
      </c>
      <c r="G32" s="32">
        <v>6.05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45463</v>
      </c>
      <c r="B33" s="32">
        <v>540190</v>
      </c>
      <c r="C33" s="31" t="s">
        <v>1075</v>
      </c>
      <c r="D33" s="31" t="s">
        <v>1076</v>
      </c>
      <c r="E33" s="31" t="s">
        <v>529</v>
      </c>
      <c r="F33" s="84">
        <v>1500000</v>
      </c>
      <c r="G33" s="32">
        <v>6.05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45463</v>
      </c>
      <c r="B34" s="32">
        <v>539492</v>
      </c>
      <c r="C34" s="31" t="s">
        <v>1200</v>
      </c>
      <c r="D34" s="31" t="s">
        <v>1201</v>
      </c>
      <c r="E34" s="31" t="s">
        <v>529</v>
      </c>
      <c r="F34" s="84">
        <v>60000</v>
      </c>
      <c r="G34" s="32">
        <v>17.78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45463</v>
      </c>
      <c r="B35" s="32">
        <v>544156</v>
      </c>
      <c r="C35" s="31" t="s">
        <v>1202</v>
      </c>
      <c r="D35" s="31" t="s">
        <v>1203</v>
      </c>
      <c r="E35" s="31" t="s">
        <v>529</v>
      </c>
      <c r="F35" s="84">
        <v>33000</v>
      </c>
      <c r="G35" s="32">
        <v>53.89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45463</v>
      </c>
      <c r="B36" s="32">
        <v>544156</v>
      </c>
      <c r="C36" s="31" t="s">
        <v>1202</v>
      </c>
      <c r="D36" s="31" t="s">
        <v>1204</v>
      </c>
      <c r="E36" s="31" t="s">
        <v>529</v>
      </c>
      <c r="F36" s="84">
        <v>84000</v>
      </c>
      <c r="G36" s="32">
        <v>50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45463</v>
      </c>
      <c r="B37" s="32">
        <v>544156</v>
      </c>
      <c r="C37" s="31" t="s">
        <v>1202</v>
      </c>
      <c r="D37" s="31" t="s">
        <v>1204</v>
      </c>
      <c r="E37" s="31" t="s">
        <v>530</v>
      </c>
      <c r="F37" s="84">
        <v>75000</v>
      </c>
      <c r="G37" s="32">
        <v>49.9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45463</v>
      </c>
      <c r="B38" s="32">
        <v>544156</v>
      </c>
      <c r="C38" s="31" t="s">
        <v>1202</v>
      </c>
      <c r="D38" s="31" t="s">
        <v>1205</v>
      </c>
      <c r="E38" s="31" t="s">
        <v>529</v>
      </c>
      <c r="F38" s="84">
        <v>27000</v>
      </c>
      <c r="G38" s="32">
        <v>51.38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45463</v>
      </c>
      <c r="B39" s="32">
        <v>531744</v>
      </c>
      <c r="C39" s="31" t="s">
        <v>1206</v>
      </c>
      <c r="D39" s="31" t="s">
        <v>1207</v>
      </c>
      <c r="E39" s="31" t="s">
        <v>530</v>
      </c>
      <c r="F39" s="84">
        <v>36100</v>
      </c>
      <c r="G39" s="32">
        <v>122.64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45463</v>
      </c>
      <c r="B40" s="32">
        <v>531758</v>
      </c>
      <c r="C40" s="31" t="s">
        <v>1208</v>
      </c>
      <c r="D40" s="31" t="s">
        <v>1209</v>
      </c>
      <c r="E40" s="31" t="s">
        <v>530</v>
      </c>
      <c r="F40" s="84">
        <v>40000</v>
      </c>
      <c r="G40" s="32">
        <v>14.35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45463</v>
      </c>
      <c r="B41" s="32">
        <v>531758</v>
      </c>
      <c r="C41" s="31" t="s">
        <v>1208</v>
      </c>
      <c r="D41" s="31" t="s">
        <v>1210</v>
      </c>
      <c r="E41" s="31" t="s">
        <v>530</v>
      </c>
      <c r="F41" s="84">
        <v>50000</v>
      </c>
      <c r="G41" s="32">
        <v>14.35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45463</v>
      </c>
      <c r="B42" s="32">
        <v>531758</v>
      </c>
      <c r="C42" s="31" t="s">
        <v>1208</v>
      </c>
      <c r="D42" s="31" t="s">
        <v>1211</v>
      </c>
      <c r="E42" s="31" t="s">
        <v>530</v>
      </c>
      <c r="F42" s="84">
        <v>48000</v>
      </c>
      <c r="G42" s="32">
        <v>14.35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45463</v>
      </c>
      <c r="B43" s="32">
        <v>531758</v>
      </c>
      <c r="C43" s="31" t="s">
        <v>1208</v>
      </c>
      <c r="D43" s="31" t="s">
        <v>1212</v>
      </c>
      <c r="E43" s="31" t="s">
        <v>530</v>
      </c>
      <c r="F43" s="84">
        <v>35000</v>
      </c>
      <c r="G43" s="32">
        <v>14.35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45463</v>
      </c>
      <c r="B44" s="32">
        <v>531758</v>
      </c>
      <c r="C44" s="31" t="s">
        <v>1208</v>
      </c>
      <c r="D44" s="31" t="s">
        <v>1213</v>
      </c>
      <c r="E44" s="31" t="s">
        <v>529</v>
      </c>
      <c r="F44" s="84">
        <v>140522</v>
      </c>
      <c r="G44" s="32">
        <v>14.35</v>
      </c>
      <c r="H44" s="32" t="s">
        <v>325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45463</v>
      </c>
      <c r="B45" s="32">
        <v>531758</v>
      </c>
      <c r="C45" s="31" t="s">
        <v>1208</v>
      </c>
      <c r="D45" s="31" t="s">
        <v>1214</v>
      </c>
      <c r="E45" s="31" t="s">
        <v>529</v>
      </c>
      <c r="F45" s="84">
        <v>111555</v>
      </c>
      <c r="G45" s="32">
        <v>14.35</v>
      </c>
      <c r="H45" s="32" t="s">
        <v>325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45463</v>
      </c>
      <c r="B46" s="32">
        <v>531758</v>
      </c>
      <c r="C46" s="31" t="s">
        <v>1208</v>
      </c>
      <c r="D46" s="31" t="s">
        <v>1215</v>
      </c>
      <c r="E46" s="31" t="s">
        <v>530</v>
      </c>
      <c r="F46" s="84">
        <v>40000</v>
      </c>
      <c r="G46" s="32">
        <v>14.35</v>
      </c>
      <c r="H46" s="32" t="s">
        <v>325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45463</v>
      </c>
      <c r="B47" s="32">
        <v>513536</v>
      </c>
      <c r="C47" s="31" t="s">
        <v>1216</v>
      </c>
      <c r="D47" s="31" t="s">
        <v>1217</v>
      </c>
      <c r="E47" s="31" t="s">
        <v>529</v>
      </c>
      <c r="F47" s="84">
        <v>1377710</v>
      </c>
      <c r="G47" s="32">
        <v>14</v>
      </c>
      <c r="H47" s="32" t="s">
        <v>325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45463</v>
      </c>
      <c r="B48" s="32">
        <v>513536</v>
      </c>
      <c r="C48" s="31" t="s">
        <v>1216</v>
      </c>
      <c r="D48" s="31" t="s">
        <v>1218</v>
      </c>
      <c r="E48" s="31" t="s">
        <v>529</v>
      </c>
      <c r="F48" s="84">
        <v>1350000</v>
      </c>
      <c r="G48" s="32">
        <v>14</v>
      </c>
      <c r="H48" s="32" t="s">
        <v>325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45463</v>
      </c>
      <c r="B49" s="32">
        <v>513536</v>
      </c>
      <c r="C49" s="31" t="s">
        <v>1216</v>
      </c>
      <c r="D49" s="31" t="s">
        <v>1219</v>
      </c>
      <c r="E49" s="31" t="s">
        <v>529</v>
      </c>
      <c r="F49" s="84">
        <v>430000</v>
      </c>
      <c r="G49" s="32">
        <v>14.27</v>
      </c>
      <c r="H49" s="32" t="s">
        <v>325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45463</v>
      </c>
      <c r="B50" s="32">
        <v>513536</v>
      </c>
      <c r="C50" s="31" t="s">
        <v>1216</v>
      </c>
      <c r="D50" s="31" t="s">
        <v>1219</v>
      </c>
      <c r="E50" s="31" t="s">
        <v>530</v>
      </c>
      <c r="F50" s="84">
        <v>430000</v>
      </c>
      <c r="G50" s="32">
        <v>14.27</v>
      </c>
      <c r="H50" s="32" t="s">
        <v>325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45463</v>
      </c>
      <c r="B51" s="32">
        <v>513536</v>
      </c>
      <c r="C51" s="31" t="s">
        <v>1216</v>
      </c>
      <c r="D51" s="31" t="s">
        <v>1220</v>
      </c>
      <c r="E51" s="31" t="s">
        <v>530</v>
      </c>
      <c r="F51" s="84">
        <v>3500000</v>
      </c>
      <c r="G51" s="32">
        <v>14.01</v>
      </c>
      <c r="H51" s="32" t="s">
        <v>325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45463</v>
      </c>
      <c r="B52" s="32">
        <v>513536</v>
      </c>
      <c r="C52" s="31" t="s">
        <v>1216</v>
      </c>
      <c r="D52" s="31" t="s">
        <v>1221</v>
      </c>
      <c r="E52" s="31" t="s">
        <v>530</v>
      </c>
      <c r="F52" s="84">
        <v>423450</v>
      </c>
      <c r="G52" s="32">
        <v>14.28</v>
      </c>
      <c r="H52" s="32" t="s">
        <v>325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45463</v>
      </c>
      <c r="B53" s="32">
        <v>513536</v>
      </c>
      <c r="C53" s="31" t="s">
        <v>1216</v>
      </c>
      <c r="D53" s="31" t="s">
        <v>1221</v>
      </c>
      <c r="E53" s="31" t="s">
        <v>529</v>
      </c>
      <c r="F53" s="84">
        <v>423450</v>
      </c>
      <c r="G53" s="32">
        <v>14.25</v>
      </c>
      <c r="H53" s="32" t="s">
        <v>325</v>
      </c>
    </row>
    <row r="54" spans="1:28" ht="15" customHeight="1">
      <c r="A54" s="83">
        <v>45463</v>
      </c>
      <c r="B54" s="32">
        <v>513536</v>
      </c>
      <c r="C54" s="31" t="s">
        <v>1216</v>
      </c>
      <c r="D54" s="31" t="s">
        <v>1222</v>
      </c>
      <c r="E54" s="31" t="s">
        <v>529</v>
      </c>
      <c r="F54" s="84">
        <v>500000</v>
      </c>
      <c r="G54" s="32">
        <v>14.01</v>
      </c>
      <c r="H54" s="32" t="s">
        <v>325</v>
      </c>
    </row>
    <row r="55" spans="1:28" ht="15" customHeight="1">
      <c r="A55" s="83">
        <v>45463</v>
      </c>
      <c r="B55" s="32">
        <v>513536</v>
      </c>
      <c r="C55" s="31" t="s">
        <v>1216</v>
      </c>
      <c r="D55" s="31" t="s">
        <v>1223</v>
      </c>
      <c r="E55" s="31" t="s">
        <v>530</v>
      </c>
      <c r="F55" s="84">
        <v>440000</v>
      </c>
      <c r="G55" s="32">
        <v>14.27</v>
      </c>
      <c r="H55" s="32" t="s">
        <v>325</v>
      </c>
    </row>
    <row r="56" spans="1:28" ht="15" customHeight="1">
      <c r="A56" s="83">
        <v>45463</v>
      </c>
      <c r="B56" s="32">
        <v>513536</v>
      </c>
      <c r="C56" s="31" t="s">
        <v>1216</v>
      </c>
      <c r="D56" s="31" t="s">
        <v>1223</v>
      </c>
      <c r="E56" s="31" t="s">
        <v>529</v>
      </c>
      <c r="F56" s="84">
        <v>440000</v>
      </c>
      <c r="G56" s="32">
        <v>14.27</v>
      </c>
      <c r="H56" s="32" t="s">
        <v>325</v>
      </c>
    </row>
    <row r="57" spans="1:28" ht="15" customHeight="1">
      <c r="A57" s="83">
        <v>45463</v>
      </c>
      <c r="B57" s="32">
        <v>530663</v>
      </c>
      <c r="C57" s="31" t="s">
        <v>1127</v>
      </c>
      <c r="D57" s="31" t="s">
        <v>1224</v>
      </c>
      <c r="E57" s="31" t="s">
        <v>530</v>
      </c>
      <c r="F57" s="84">
        <v>468494</v>
      </c>
      <c r="G57" s="32">
        <v>1.94</v>
      </c>
      <c r="H57" s="32" t="s">
        <v>325</v>
      </c>
    </row>
    <row r="58" spans="1:28" ht="15" customHeight="1">
      <c r="A58" s="83">
        <v>45463</v>
      </c>
      <c r="B58" s="32">
        <v>544108</v>
      </c>
      <c r="C58" s="31" t="s">
        <v>1225</v>
      </c>
      <c r="D58" s="31" t="s">
        <v>1226</v>
      </c>
      <c r="E58" s="31" t="s">
        <v>529</v>
      </c>
      <c r="F58" s="84">
        <v>20400</v>
      </c>
      <c r="G58" s="32">
        <v>150.04</v>
      </c>
      <c r="H58" s="32" t="s">
        <v>325</v>
      </c>
    </row>
    <row r="59" spans="1:28" ht="15" customHeight="1">
      <c r="A59" s="83">
        <v>45463</v>
      </c>
      <c r="B59" s="32">
        <v>544108</v>
      </c>
      <c r="C59" s="31" t="s">
        <v>1225</v>
      </c>
      <c r="D59" s="31" t="s">
        <v>1226</v>
      </c>
      <c r="E59" s="31" t="s">
        <v>530</v>
      </c>
      <c r="F59" s="84">
        <v>16800</v>
      </c>
      <c r="G59" s="32">
        <v>158.53</v>
      </c>
      <c r="H59" s="32" t="s">
        <v>325</v>
      </c>
    </row>
    <row r="60" spans="1:28" ht="15" customHeight="1">
      <c r="A60" s="83">
        <v>45463</v>
      </c>
      <c r="B60" s="32">
        <v>513337</v>
      </c>
      <c r="C60" s="31" t="s">
        <v>1128</v>
      </c>
      <c r="D60" s="31" t="s">
        <v>1044</v>
      </c>
      <c r="E60" s="31" t="s">
        <v>529</v>
      </c>
      <c r="F60" s="84">
        <v>639794</v>
      </c>
      <c r="G60" s="32">
        <v>15.37</v>
      </c>
      <c r="H60" s="32" t="s">
        <v>325</v>
      </c>
    </row>
    <row r="61" spans="1:28" ht="15" customHeight="1">
      <c r="A61" s="83">
        <v>45463</v>
      </c>
      <c r="B61" s="32">
        <v>539449</v>
      </c>
      <c r="C61" s="31" t="s">
        <v>1129</v>
      </c>
      <c r="D61" s="31" t="s">
        <v>1130</v>
      </c>
      <c r="E61" s="31" t="s">
        <v>530</v>
      </c>
      <c r="F61" s="84">
        <v>15175</v>
      </c>
      <c r="G61" s="32">
        <v>47.5</v>
      </c>
      <c r="H61" s="32" t="s">
        <v>325</v>
      </c>
    </row>
    <row r="62" spans="1:28" ht="15" customHeight="1">
      <c r="A62" s="83">
        <v>45463</v>
      </c>
      <c r="B62" s="32">
        <v>532745</v>
      </c>
      <c r="C62" s="31" t="s">
        <v>1095</v>
      </c>
      <c r="D62" s="31" t="s">
        <v>1038</v>
      </c>
      <c r="E62" s="31" t="s">
        <v>530</v>
      </c>
      <c r="F62" s="84">
        <v>130691</v>
      </c>
      <c r="G62" s="32">
        <v>20.5</v>
      </c>
      <c r="H62" s="32" t="s">
        <v>325</v>
      </c>
    </row>
    <row r="63" spans="1:28" ht="15" customHeight="1">
      <c r="A63" s="83">
        <v>45463</v>
      </c>
      <c r="B63" s="32">
        <v>532745</v>
      </c>
      <c r="C63" s="31" t="s">
        <v>1095</v>
      </c>
      <c r="D63" s="31" t="s">
        <v>973</v>
      </c>
      <c r="E63" s="31" t="s">
        <v>530</v>
      </c>
      <c r="F63" s="84">
        <v>310284</v>
      </c>
      <c r="G63" s="32">
        <v>22.45</v>
      </c>
      <c r="H63" s="32" t="s">
        <v>325</v>
      </c>
    </row>
    <row r="64" spans="1:28" ht="15" customHeight="1">
      <c r="A64" s="83">
        <v>45463</v>
      </c>
      <c r="B64" s="32">
        <v>532745</v>
      </c>
      <c r="C64" s="31" t="s">
        <v>1095</v>
      </c>
      <c r="D64" s="31" t="s">
        <v>973</v>
      </c>
      <c r="E64" s="31" t="s">
        <v>529</v>
      </c>
      <c r="F64" s="84">
        <v>2</v>
      </c>
      <c r="G64" s="32">
        <v>23.25</v>
      </c>
      <c r="H64" s="32" t="s">
        <v>325</v>
      </c>
    </row>
    <row r="65" spans="1:8" ht="15" customHeight="1">
      <c r="A65" s="83">
        <v>45463</v>
      </c>
      <c r="B65" s="32">
        <v>532745</v>
      </c>
      <c r="C65" s="31" t="s">
        <v>1095</v>
      </c>
      <c r="D65" s="31" t="s">
        <v>1078</v>
      </c>
      <c r="E65" s="31" t="s">
        <v>530</v>
      </c>
      <c r="F65" s="84">
        <v>250000</v>
      </c>
      <c r="G65" s="32">
        <v>20.88</v>
      </c>
      <c r="H65" s="32" t="s">
        <v>325</v>
      </c>
    </row>
    <row r="66" spans="1:8" ht="15" customHeight="1">
      <c r="A66" s="83">
        <v>45463</v>
      </c>
      <c r="B66" s="32">
        <v>532745</v>
      </c>
      <c r="C66" s="31" t="s">
        <v>1095</v>
      </c>
      <c r="D66" s="31" t="s">
        <v>1227</v>
      </c>
      <c r="E66" s="31" t="s">
        <v>529</v>
      </c>
      <c r="F66" s="84">
        <v>200000</v>
      </c>
      <c r="G66" s="32">
        <v>20.5</v>
      </c>
      <c r="H66" s="32" t="s">
        <v>325</v>
      </c>
    </row>
    <row r="67" spans="1:8" ht="15" customHeight="1">
      <c r="A67" s="83">
        <v>45463</v>
      </c>
      <c r="B67" s="32">
        <v>532745</v>
      </c>
      <c r="C67" s="31" t="s">
        <v>1095</v>
      </c>
      <c r="D67" s="31" t="s">
        <v>1227</v>
      </c>
      <c r="E67" s="31" t="s">
        <v>530</v>
      </c>
      <c r="F67" s="84">
        <v>200000</v>
      </c>
      <c r="G67" s="32">
        <v>23.3</v>
      </c>
      <c r="H67" s="32" t="s">
        <v>325</v>
      </c>
    </row>
    <row r="68" spans="1:8" ht="15" customHeight="1">
      <c r="A68" s="83">
        <v>45463</v>
      </c>
      <c r="B68" s="32">
        <v>532745</v>
      </c>
      <c r="C68" s="31" t="s">
        <v>1095</v>
      </c>
      <c r="D68" s="31" t="s">
        <v>1228</v>
      </c>
      <c r="E68" s="31" t="s">
        <v>529</v>
      </c>
      <c r="F68" s="84">
        <v>125000</v>
      </c>
      <c r="G68" s="32">
        <v>23.43</v>
      </c>
      <c r="H68" s="32" t="s">
        <v>325</v>
      </c>
    </row>
    <row r="69" spans="1:8" ht="15" customHeight="1">
      <c r="A69" s="83">
        <v>45463</v>
      </c>
      <c r="B69" s="32">
        <v>539175</v>
      </c>
      <c r="C69" s="31" t="s">
        <v>1131</v>
      </c>
      <c r="D69" s="31" t="s">
        <v>1229</v>
      </c>
      <c r="E69" s="31" t="s">
        <v>530</v>
      </c>
      <c r="F69" s="84">
        <v>159836</v>
      </c>
      <c r="G69" s="32">
        <v>16.59</v>
      </c>
      <c r="H69" s="32" t="s">
        <v>325</v>
      </c>
    </row>
    <row r="70" spans="1:8" ht="15" customHeight="1">
      <c r="A70" s="83">
        <v>45463</v>
      </c>
      <c r="B70" s="32">
        <v>539175</v>
      </c>
      <c r="C70" s="31" t="s">
        <v>1131</v>
      </c>
      <c r="D70" s="31" t="s">
        <v>1188</v>
      </c>
      <c r="E70" s="31" t="s">
        <v>530</v>
      </c>
      <c r="F70" s="84">
        <v>201379</v>
      </c>
      <c r="G70" s="32">
        <v>16.59</v>
      </c>
      <c r="H70" s="32" t="s">
        <v>325</v>
      </c>
    </row>
    <row r="71" spans="1:8" ht="15" customHeight="1">
      <c r="A71" s="83">
        <v>45463</v>
      </c>
      <c r="B71" s="32">
        <v>539175</v>
      </c>
      <c r="C71" s="31" t="s">
        <v>1131</v>
      </c>
      <c r="D71" s="31" t="s">
        <v>1230</v>
      </c>
      <c r="E71" s="31" t="s">
        <v>530</v>
      </c>
      <c r="F71" s="84">
        <v>41902</v>
      </c>
      <c r="G71" s="32">
        <v>16.59</v>
      </c>
      <c r="H71" s="32" t="s">
        <v>325</v>
      </c>
    </row>
    <row r="72" spans="1:8" ht="15" customHeight="1">
      <c r="A72" s="83">
        <v>45463</v>
      </c>
      <c r="B72" s="32">
        <v>539175</v>
      </c>
      <c r="C72" s="31" t="s">
        <v>1131</v>
      </c>
      <c r="D72" s="31" t="s">
        <v>1231</v>
      </c>
      <c r="E72" s="31" t="s">
        <v>529</v>
      </c>
      <c r="F72" s="84">
        <v>602700</v>
      </c>
      <c r="G72" s="32">
        <v>16.59</v>
      </c>
      <c r="H72" s="32" t="s">
        <v>325</v>
      </c>
    </row>
    <row r="73" spans="1:8" ht="15" customHeight="1">
      <c r="A73" s="83">
        <v>45463</v>
      </c>
      <c r="B73" s="32">
        <v>539175</v>
      </c>
      <c r="C73" s="31" t="s">
        <v>1131</v>
      </c>
      <c r="D73" s="31" t="s">
        <v>1093</v>
      </c>
      <c r="E73" s="31" t="s">
        <v>530</v>
      </c>
      <c r="F73" s="84">
        <v>638959</v>
      </c>
      <c r="G73" s="32">
        <v>16.59</v>
      </c>
      <c r="H73" s="32" t="s">
        <v>325</v>
      </c>
    </row>
    <row r="74" spans="1:8" ht="15" customHeight="1">
      <c r="A74" s="83">
        <v>45463</v>
      </c>
      <c r="B74" s="32">
        <v>539175</v>
      </c>
      <c r="C74" s="31" t="s">
        <v>1131</v>
      </c>
      <c r="D74" s="31" t="s">
        <v>1232</v>
      </c>
      <c r="E74" s="31" t="s">
        <v>530</v>
      </c>
      <c r="F74" s="84">
        <v>345415</v>
      </c>
      <c r="G74" s="32">
        <v>16.59</v>
      </c>
      <c r="H74" s="32" t="s">
        <v>325</v>
      </c>
    </row>
    <row r="75" spans="1:8" ht="15" customHeight="1">
      <c r="A75" s="83">
        <v>45463</v>
      </c>
      <c r="B75" s="32">
        <v>539175</v>
      </c>
      <c r="C75" s="31" t="s">
        <v>1131</v>
      </c>
      <c r="D75" s="31" t="s">
        <v>1233</v>
      </c>
      <c r="E75" s="31" t="s">
        <v>530</v>
      </c>
      <c r="F75" s="84">
        <v>623146</v>
      </c>
      <c r="G75" s="32">
        <v>16.59</v>
      </c>
      <c r="H75" s="32" t="s">
        <v>325</v>
      </c>
    </row>
    <row r="76" spans="1:8" ht="15" customHeight="1">
      <c r="A76" s="83">
        <v>45463</v>
      </c>
      <c r="B76" s="32">
        <v>539175</v>
      </c>
      <c r="C76" s="31" t="s">
        <v>1131</v>
      </c>
      <c r="D76" s="31" t="s">
        <v>1234</v>
      </c>
      <c r="E76" s="31" t="s">
        <v>529</v>
      </c>
      <c r="F76" s="84">
        <v>699632</v>
      </c>
      <c r="G76" s="32">
        <v>16.59</v>
      </c>
      <c r="H76" s="32" t="s">
        <v>325</v>
      </c>
    </row>
    <row r="77" spans="1:8" ht="15" customHeight="1">
      <c r="A77" s="83">
        <v>45463</v>
      </c>
      <c r="B77" s="32">
        <v>543806</v>
      </c>
      <c r="C77" s="31" t="s">
        <v>1235</v>
      </c>
      <c r="D77" s="31" t="s">
        <v>1190</v>
      </c>
      <c r="E77" s="31" t="s">
        <v>529</v>
      </c>
      <c r="F77" s="84">
        <v>30000</v>
      </c>
      <c r="G77" s="32">
        <v>104.93</v>
      </c>
      <c r="H77" s="32" t="s">
        <v>325</v>
      </c>
    </row>
    <row r="78" spans="1:8" ht="15" customHeight="1">
      <c r="A78" s="83">
        <v>45463</v>
      </c>
      <c r="B78" s="32">
        <v>543806</v>
      </c>
      <c r="C78" s="31" t="s">
        <v>1235</v>
      </c>
      <c r="D78" s="31" t="s">
        <v>1236</v>
      </c>
      <c r="E78" s="31" t="s">
        <v>530</v>
      </c>
      <c r="F78" s="84">
        <v>28000</v>
      </c>
      <c r="G78" s="32">
        <v>101.47</v>
      </c>
      <c r="H78" s="32" t="s">
        <v>325</v>
      </c>
    </row>
    <row r="79" spans="1:8" ht="15" customHeight="1">
      <c r="A79" s="83">
        <v>45463</v>
      </c>
      <c r="B79" s="32">
        <v>543806</v>
      </c>
      <c r="C79" s="31" t="s">
        <v>1235</v>
      </c>
      <c r="D79" s="31" t="s">
        <v>1236</v>
      </c>
      <c r="E79" s="31" t="s">
        <v>529</v>
      </c>
      <c r="F79" s="84">
        <v>28000</v>
      </c>
      <c r="G79" s="32">
        <v>101.56</v>
      </c>
      <c r="H79" s="32" t="s">
        <v>325</v>
      </c>
    </row>
    <row r="80" spans="1:8" ht="15" customHeight="1">
      <c r="A80" s="83">
        <v>45463</v>
      </c>
      <c r="B80" s="32">
        <v>543806</v>
      </c>
      <c r="C80" s="31" t="s">
        <v>1235</v>
      </c>
      <c r="D80" s="31" t="s">
        <v>1237</v>
      </c>
      <c r="E80" s="31" t="s">
        <v>529</v>
      </c>
      <c r="F80" s="84">
        <v>28000</v>
      </c>
      <c r="G80" s="32">
        <v>105.5</v>
      </c>
      <c r="H80" s="32" t="s">
        <v>325</v>
      </c>
    </row>
    <row r="81" spans="1:8" ht="15" customHeight="1">
      <c r="A81" s="83">
        <v>45463</v>
      </c>
      <c r="B81" s="32">
        <v>544160</v>
      </c>
      <c r="C81" s="31" t="s">
        <v>1238</v>
      </c>
      <c r="D81" s="31" t="s">
        <v>1239</v>
      </c>
      <c r="E81" s="31" t="s">
        <v>529</v>
      </c>
      <c r="F81" s="84">
        <v>40000</v>
      </c>
      <c r="G81" s="32">
        <v>72.13</v>
      </c>
      <c r="H81" s="32" t="s">
        <v>325</v>
      </c>
    </row>
    <row r="82" spans="1:8" ht="15" customHeight="1">
      <c r="A82" s="83">
        <v>45463</v>
      </c>
      <c r="B82" s="32">
        <v>570004</v>
      </c>
      <c r="C82" s="31" t="s">
        <v>1240</v>
      </c>
      <c r="D82" s="31" t="s">
        <v>1241</v>
      </c>
      <c r="E82" s="31" t="s">
        <v>530</v>
      </c>
      <c r="F82" s="84">
        <v>200000</v>
      </c>
      <c r="G82" s="32">
        <v>41.25</v>
      </c>
      <c r="H82" s="32" t="s">
        <v>325</v>
      </c>
    </row>
    <row r="83" spans="1:8" ht="15" customHeight="1">
      <c r="A83" s="83">
        <v>45463</v>
      </c>
      <c r="B83" s="32">
        <v>514322</v>
      </c>
      <c r="C83" s="31" t="s">
        <v>1242</v>
      </c>
      <c r="D83" s="31" t="s">
        <v>1243</v>
      </c>
      <c r="E83" s="31" t="s">
        <v>530</v>
      </c>
      <c r="F83" s="84">
        <v>72000</v>
      </c>
      <c r="G83" s="32">
        <v>64.5</v>
      </c>
      <c r="H83" s="32" t="s">
        <v>325</v>
      </c>
    </row>
    <row r="84" spans="1:8" ht="15" customHeight="1">
      <c r="A84" s="83">
        <v>45463</v>
      </c>
      <c r="B84" s="32">
        <v>514322</v>
      </c>
      <c r="C84" s="31" t="s">
        <v>1242</v>
      </c>
      <c r="D84" s="31" t="s">
        <v>1244</v>
      </c>
      <c r="E84" s="31" t="s">
        <v>530</v>
      </c>
      <c r="F84" s="84">
        <v>62000</v>
      </c>
      <c r="G84" s="32">
        <v>64.53</v>
      </c>
      <c r="H84" s="32" t="s">
        <v>325</v>
      </c>
    </row>
    <row r="85" spans="1:8" ht="15" customHeight="1">
      <c r="A85" s="83">
        <v>45463</v>
      </c>
      <c r="B85" s="32">
        <v>514322</v>
      </c>
      <c r="C85" s="31" t="s">
        <v>1242</v>
      </c>
      <c r="D85" s="31" t="s">
        <v>1245</v>
      </c>
      <c r="E85" s="31" t="s">
        <v>529</v>
      </c>
      <c r="F85" s="84">
        <v>72000</v>
      </c>
      <c r="G85" s="32">
        <v>64.5</v>
      </c>
      <c r="H85" s="32" t="s">
        <v>325</v>
      </c>
    </row>
    <row r="86" spans="1:8" ht="15" customHeight="1">
      <c r="A86" s="83">
        <v>45463</v>
      </c>
      <c r="B86" s="32">
        <v>514322</v>
      </c>
      <c r="C86" s="31" t="s">
        <v>1242</v>
      </c>
      <c r="D86" s="31" t="s">
        <v>1246</v>
      </c>
      <c r="E86" s="31" t="s">
        <v>529</v>
      </c>
      <c r="F86" s="84">
        <v>58509</v>
      </c>
      <c r="G86" s="32">
        <v>64.5</v>
      </c>
      <c r="H86" s="32" t="s">
        <v>325</v>
      </c>
    </row>
    <row r="87" spans="1:8" ht="15" customHeight="1">
      <c r="A87" s="83">
        <v>45463</v>
      </c>
      <c r="B87" s="32">
        <v>531784</v>
      </c>
      <c r="C87" s="31" t="s">
        <v>1247</v>
      </c>
      <c r="D87" s="31" t="s">
        <v>1248</v>
      </c>
      <c r="E87" s="31" t="s">
        <v>530</v>
      </c>
      <c r="F87" s="84">
        <v>850000</v>
      </c>
      <c r="G87" s="32">
        <v>1.44</v>
      </c>
      <c r="H87" s="32" t="s">
        <v>325</v>
      </c>
    </row>
    <row r="88" spans="1:8" ht="15" customHeight="1">
      <c r="A88" s="83">
        <v>45463</v>
      </c>
      <c r="B88" s="32">
        <v>531784</v>
      </c>
      <c r="C88" s="31" t="s">
        <v>1247</v>
      </c>
      <c r="D88" s="31" t="s">
        <v>1248</v>
      </c>
      <c r="E88" s="31" t="s">
        <v>529</v>
      </c>
      <c r="F88" s="84">
        <v>850000</v>
      </c>
      <c r="G88" s="32">
        <v>1.44</v>
      </c>
      <c r="H88" s="32" t="s">
        <v>325</v>
      </c>
    </row>
    <row r="89" spans="1:8" ht="15" customHeight="1">
      <c r="A89" s="83">
        <v>45463</v>
      </c>
      <c r="B89" s="32">
        <v>531784</v>
      </c>
      <c r="C89" s="31" t="s">
        <v>1247</v>
      </c>
      <c r="D89" s="31" t="s">
        <v>1249</v>
      </c>
      <c r="E89" s="31" t="s">
        <v>530</v>
      </c>
      <c r="F89" s="84">
        <v>1050000</v>
      </c>
      <c r="G89" s="32">
        <v>1.44</v>
      </c>
      <c r="H89" s="32" t="s">
        <v>325</v>
      </c>
    </row>
    <row r="90" spans="1:8" ht="15" customHeight="1">
      <c r="A90" s="83">
        <v>45463</v>
      </c>
      <c r="B90" s="32">
        <v>531784</v>
      </c>
      <c r="C90" s="31" t="s">
        <v>1247</v>
      </c>
      <c r="D90" s="31" t="s">
        <v>1250</v>
      </c>
      <c r="E90" s="31" t="s">
        <v>530</v>
      </c>
      <c r="F90" s="84">
        <v>971128</v>
      </c>
      <c r="G90" s="32">
        <v>1.44</v>
      </c>
      <c r="H90" s="32" t="s">
        <v>325</v>
      </c>
    </row>
    <row r="91" spans="1:8" ht="15" customHeight="1">
      <c r="A91" s="83">
        <v>45463</v>
      </c>
      <c r="B91" s="32">
        <v>544188</v>
      </c>
      <c r="C91" s="31" t="s">
        <v>1251</v>
      </c>
      <c r="D91" s="31" t="s">
        <v>1038</v>
      </c>
      <c r="E91" s="31" t="s">
        <v>530</v>
      </c>
      <c r="F91" s="84">
        <v>40000</v>
      </c>
      <c r="G91" s="32">
        <v>60.29</v>
      </c>
      <c r="H91" s="32" t="s">
        <v>325</v>
      </c>
    </row>
    <row r="92" spans="1:8" ht="15" customHeight="1">
      <c r="A92" s="83">
        <v>45463</v>
      </c>
      <c r="B92" s="32">
        <v>544188</v>
      </c>
      <c r="C92" s="31" t="s">
        <v>1251</v>
      </c>
      <c r="D92" s="31" t="s">
        <v>973</v>
      </c>
      <c r="E92" s="31" t="s">
        <v>530</v>
      </c>
      <c r="F92" s="84">
        <v>16000</v>
      </c>
      <c r="G92" s="32">
        <v>60</v>
      </c>
      <c r="H92" s="32" t="s">
        <v>325</v>
      </c>
    </row>
    <row r="93" spans="1:8" ht="15" customHeight="1">
      <c r="A93" s="83">
        <v>45463</v>
      </c>
      <c r="B93" s="32">
        <v>544188</v>
      </c>
      <c r="C93" s="31" t="s">
        <v>1251</v>
      </c>
      <c r="D93" s="31" t="s">
        <v>1038</v>
      </c>
      <c r="E93" s="31" t="s">
        <v>529</v>
      </c>
      <c r="F93" s="84">
        <v>64000</v>
      </c>
      <c r="G93" s="32">
        <v>54.7</v>
      </c>
      <c r="H93" s="32" t="s">
        <v>325</v>
      </c>
    </row>
    <row r="94" spans="1:8" ht="15" customHeight="1">
      <c r="A94" s="83">
        <v>45463</v>
      </c>
      <c r="B94" s="32">
        <v>544188</v>
      </c>
      <c r="C94" s="31" t="s">
        <v>1251</v>
      </c>
      <c r="D94" s="31" t="s">
        <v>973</v>
      </c>
      <c r="E94" s="31" t="s">
        <v>529</v>
      </c>
      <c r="F94" s="84">
        <v>116000</v>
      </c>
      <c r="G94" s="32">
        <v>56.54</v>
      </c>
      <c r="H94" s="32" t="s">
        <v>325</v>
      </c>
    </row>
    <row r="95" spans="1:8" ht="15" customHeight="1">
      <c r="A95" s="83">
        <v>45463</v>
      </c>
      <c r="B95" s="32">
        <v>544188</v>
      </c>
      <c r="C95" s="31" t="s">
        <v>1251</v>
      </c>
      <c r="D95" s="31" t="s">
        <v>1252</v>
      </c>
      <c r="E95" s="31" t="s">
        <v>530</v>
      </c>
      <c r="F95" s="84">
        <v>52000</v>
      </c>
      <c r="G95" s="32">
        <v>60.29</v>
      </c>
      <c r="H95" s="32" t="s">
        <v>325</v>
      </c>
    </row>
    <row r="96" spans="1:8" ht="15" customHeight="1">
      <c r="A96" s="83">
        <v>45463</v>
      </c>
      <c r="B96" s="32">
        <v>544188</v>
      </c>
      <c r="C96" s="31" t="s">
        <v>1251</v>
      </c>
      <c r="D96" s="31" t="s">
        <v>1046</v>
      </c>
      <c r="E96" s="31" t="s">
        <v>530</v>
      </c>
      <c r="F96" s="84">
        <v>36000</v>
      </c>
      <c r="G96" s="32">
        <v>58.8</v>
      </c>
      <c r="H96" s="32" t="s">
        <v>325</v>
      </c>
    </row>
    <row r="97" spans="1:8" ht="15" customHeight="1">
      <c r="A97" s="83">
        <v>45463</v>
      </c>
      <c r="B97" s="32">
        <v>544188</v>
      </c>
      <c r="C97" s="31" t="s">
        <v>1251</v>
      </c>
      <c r="D97" s="31" t="s">
        <v>1253</v>
      </c>
      <c r="E97" s="31" t="s">
        <v>530</v>
      </c>
      <c r="F97" s="84">
        <v>80000</v>
      </c>
      <c r="G97" s="32">
        <v>57.13</v>
      </c>
      <c r="H97" s="32" t="s">
        <v>325</v>
      </c>
    </row>
    <row r="98" spans="1:8" ht="15" customHeight="1">
      <c r="A98" s="83">
        <v>45463</v>
      </c>
      <c r="B98" s="32">
        <v>544188</v>
      </c>
      <c r="C98" s="31" t="s">
        <v>1251</v>
      </c>
      <c r="D98" s="31" t="s">
        <v>1254</v>
      </c>
      <c r="E98" s="31" t="s">
        <v>529</v>
      </c>
      <c r="F98" s="84">
        <v>60000</v>
      </c>
      <c r="G98" s="32">
        <v>60.29</v>
      </c>
      <c r="H98" s="32" t="s">
        <v>325</v>
      </c>
    </row>
    <row r="99" spans="1:8" ht="15" customHeight="1">
      <c r="A99" s="83">
        <v>45463</v>
      </c>
      <c r="B99" s="32">
        <v>544188</v>
      </c>
      <c r="C99" s="31" t="s">
        <v>1251</v>
      </c>
      <c r="D99" s="31" t="s">
        <v>1255</v>
      </c>
      <c r="E99" s="31" t="s">
        <v>530</v>
      </c>
      <c r="F99" s="84">
        <v>36000</v>
      </c>
      <c r="G99" s="32">
        <v>54.55</v>
      </c>
      <c r="H99" s="32" t="s">
        <v>325</v>
      </c>
    </row>
    <row r="100" spans="1:8" ht="15" customHeight="1">
      <c r="A100" s="83">
        <v>45463</v>
      </c>
      <c r="B100" s="32">
        <v>544188</v>
      </c>
      <c r="C100" s="31" t="s">
        <v>1251</v>
      </c>
      <c r="D100" s="31" t="s">
        <v>1256</v>
      </c>
      <c r="E100" s="31" t="s">
        <v>529</v>
      </c>
      <c r="F100" s="84">
        <v>40000</v>
      </c>
      <c r="G100" s="32">
        <v>60.29</v>
      </c>
      <c r="H100" s="32" t="s">
        <v>325</v>
      </c>
    </row>
    <row r="101" spans="1:8" ht="15" customHeight="1">
      <c r="A101" s="83">
        <v>45463</v>
      </c>
      <c r="B101" s="32">
        <v>544188</v>
      </c>
      <c r="C101" s="31" t="s">
        <v>1251</v>
      </c>
      <c r="D101" s="31" t="s">
        <v>1257</v>
      </c>
      <c r="E101" s="31" t="s">
        <v>530</v>
      </c>
      <c r="F101" s="84">
        <v>52000</v>
      </c>
      <c r="G101" s="32">
        <v>60.29</v>
      </c>
      <c r="H101" s="32" t="s">
        <v>325</v>
      </c>
    </row>
    <row r="102" spans="1:8" ht="15" customHeight="1">
      <c r="A102" s="83">
        <v>45463</v>
      </c>
      <c r="B102" s="32">
        <v>544188</v>
      </c>
      <c r="C102" s="31" t="s">
        <v>1251</v>
      </c>
      <c r="D102" s="31" t="s">
        <v>1144</v>
      </c>
      <c r="E102" s="31" t="s">
        <v>530</v>
      </c>
      <c r="F102" s="84">
        <v>116000</v>
      </c>
      <c r="G102" s="32">
        <v>60.29</v>
      </c>
      <c r="H102" s="32" t="s">
        <v>325</v>
      </c>
    </row>
    <row r="103" spans="1:8" ht="15" customHeight="1">
      <c r="A103" s="83">
        <v>45463</v>
      </c>
      <c r="B103" s="32">
        <v>544188</v>
      </c>
      <c r="C103" s="31" t="s">
        <v>1251</v>
      </c>
      <c r="D103" s="31" t="s">
        <v>1144</v>
      </c>
      <c r="E103" s="31" t="s">
        <v>529</v>
      </c>
      <c r="F103" s="84">
        <v>12000</v>
      </c>
      <c r="G103" s="32">
        <v>55.85</v>
      </c>
      <c r="H103" s="32" t="s">
        <v>325</v>
      </c>
    </row>
    <row r="104" spans="1:8" ht="15" customHeight="1">
      <c r="A104" s="83">
        <v>45463</v>
      </c>
      <c r="B104" s="32">
        <v>535910</v>
      </c>
      <c r="C104" s="31" t="s">
        <v>1056</v>
      </c>
      <c r="D104" s="31" t="s">
        <v>1038</v>
      </c>
      <c r="E104" s="31" t="s">
        <v>529</v>
      </c>
      <c r="F104" s="84">
        <v>60787</v>
      </c>
      <c r="G104" s="32">
        <v>116.3</v>
      </c>
      <c r="H104" s="32" t="s">
        <v>325</v>
      </c>
    </row>
    <row r="105" spans="1:8" ht="15" customHeight="1">
      <c r="A105" s="83">
        <v>45463</v>
      </c>
      <c r="B105" s="32">
        <v>535910</v>
      </c>
      <c r="C105" s="31" t="s">
        <v>1056</v>
      </c>
      <c r="D105" s="31" t="s">
        <v>973</v>
      </c>
      <c r="E105" s="31" t="s">
        <v>530</v>
      </c>
      <c r="F105" s="84">
        <v>117343</v>
      </c>
      <c r="G105" s="32">
        <v>116.3</v>
      </c>
      <c r="H105" s="32" t="s">
        <v>325</v>
      </c>
    </row>
    <row r="106" spans="1:8" ht="15" customHeight="1">
      <c r="A106" s="83">
        <v>45463</v>
      </c>
      <c r="B106" s="32">
        <v>535910</v>
      </c>
      <c r="C106" s="31" t="s">
        <v>1056</v>
      </c>
      <c r="D106" s="31" t="s">
        <v>1038</v>
      </c>
      <c r="E106" s="31" t="s">
        <v>530</v>
      </c>
      <c r="F106" s="84">
        <v>60787</v>
      </c>
      <c r="G106" s="32">
        <v>116.35</v>
      </c>
      <c r="H106" s="32" t="s">
        <v>325</v>
      </c>
    </row>
    <row r="107" spans="1:8" ht="15" customHeight="1">
      <c r="A107" s="83">
        <v>45463</v>
      </c>
      <c r="B107" s="32">
        <v>539767</v>
      </c>
      <c r="C107" s="31" t="s">
        <v>1132</v>
      </c>
      <c r="D107" s="31" t="s">
        <v>1133</v>
      </c>
      <c r="E107" s="31" t="s">
        <v>529</v>
      </c>
      <c r="F107" s="84">
        <v>19953</v>
      </c>
      <c r="G107" s="32">
        <v>17.5</v>
      </c>
      <c r="H107" s="32" t="s">
        <v>325</v>
      </c>
    </row>
    <row r="108" spans="1:8" ht="15" customHeight="1">
      <c r="A108" s="83">
        <v>45463</v>
      </c>
      <c r="B108" s="32">
        <v>539767</v>
      </c>
      <c r="C108" s="31" t="s">
        <v>1132</v>
      </c>
      <c r="D108" s="31" t="s">
        <v>1258</v>
      </c>
      <c r="E108" s="31" t="s">
        <v>530</v>
      </c>
      <c r="F108" s="84">
        <v>19953</v>
      </c>
      <c r="G108" s="32">
        <v>17.5</v>
      </c>
      <c r="H108" s="32" t="s">
        <v>325</v>
      </c>
    </row>
    <row r="109" spans="1:8" ht="15" customHeight="1">
      <c r="A109" s="83">
        <v>45463</v>
      </c>
      <c r="B109" s="32">
        <v>531453</v>
      </c>
      <c r="C109" s="31" t="s">
        <v>1259</v>
      </c>
      <c r="D109" s="31" t="s">
        <v>1260</v>
      </c>
      <c r="E109" s="31" t="s">
        <v>530</v>
      </c>
      <c r="F109" s="84">
        <v>88560</v>
      </c>
      <c r="G109" s="32">
        <v>27.96</v>
      </c>
      <c r="H109" s="32" t="s">
        <v>325</v>
      </c>
    </row>
    <row r="110" spans="1:8" ht="15" customHeight="1">
      <c r="A110" s="83">
        <v>45463</v>
      </c>
      <c r="B110" s="32">
        <v>530167</v>
      </c>
      <c r="C110" s="31" t="s">
        <v>1261</v>
      </c>
      <c r="D110" s="31" t="s">
        <v>1262</v>
      </c>
      <c r="E110" s="31" t="s">
        <v>529</v>
      </c>
      <c r="F110" s="84">
        <v>17649</v>
      </c>
      <c r="G110" s="32">
        <v>36.1</v>
      </c>
      <c r="H110" s="32" t="s">
        <v>325</v>
      </c>
    </row>
    <row r="111" spans="1:8" ht="15" customHeight="1">
      <c r="A111" s="83">
        <v>45463</v>
      </c>
      <c r="B111" s="32">
        <v>532407</v>
      </c>
      <c r="C111" s="31" t="s">
        <v>1263</v>
      </c>
      <c r="D111" s="31" t="s">
        <v>1264</v>
      </c>
      <c r="E111" s="31" t="s">
        <v>530</v>
      </c>
      <c r="F111" s="84">
        <v>1049887</v>
      </c>
      <c r="G111" s="32">
        <v>276.16000000000003</v>
      </c>
      <c r="H111" s="32" t="s">
        <v>325</v>
      </c>
    </row>
    <row r="112" spans="1:8" ht="15" customHeight="1">
      <c r="A112" s="83">
        <v>45463</v>
      </c>
      <c r="B112" s="32">
        <v>532407</v>
      </c>
      <c r="C112" s="31" t="s">
        <v>1263</v>
      </c>
      <c r="D112" s="31" t="s">
        <v>1264</v>
      </c>
      <c r="E112" s="31" t="s">
        <v>529</v>
      </c>
      <c r="F112" s="84">
        <v>1046431</v>
      </c>
      <c r="G112" s="32">
        <v>275.89999999999998</v>
      </c>
      <c r="H112" s="32" t="s">
        <v>325</v>
      </c>
    </row>
    <row r="113" spans="1:8" ht="15" customHeight="1">
      <c r="A113" s="83">
        <v>45463</v>
      </c>
      <c r="B113" s="32">
        <v>523242</v>
      </c>
      <c r="C113" s="31" t="s">
        <v>1134</v>
      </c>
      <c r="D113" s="31" t="s">
        <v>1074</v>
      </c>
      <c r="E113" s="31" t="s">
        <v>529</v>
      </c>
      <c r="F113" s="84">
        <v>68800</v>
      </c>
      <c r="G113" s="32">
        <v>7.26</v>
      </c>
      <c r="H113" s="32" t="s">
        <v>325</v>
      </c>
    </row>
    <row r="114" spans="1:8" ht="15" customHeight="1">
      <c r="A114" s="83">
        <v>45463</v>
      </c>
      <c r="B114" s="32">
        <v>523242</v>
      </c>
      <c r="C114" s="31" t="s">
        <v>1134</v>
      </c>
      <c r="D114" s="31" t="s">
        <v>1135</v>
      </c>
      <c r="E114" s="31" t="s">
        <v>530</v>
      </c>
      <c r="F114" s="84">
        <v>100000</v>
      </c>
      <c r="G114" s="32">
        <v>7.26</v>
      </c>
      <c r="H114" s="32" t="s">
        <v>325</v>
      </c>
    </row>
    <row r="115" spans="1:8" ht="15" customHeight="1">
      <c r="A115" s="83">
        <v>45463</v>
      </c>
      <c r="B115" s="32">
        <v>530557</v>
      </c>
      <c r="C115" s="31" t="s">
        <v>1096</v>
      </c>
      <c r="D115" s="31" t="s">
        <v>1097</v>
      </c>
      <c r="E115" s="31" t="s">
        <v>530</v>
      </c>
      <c r="F115" s="84">
        <v>10842030</v>
      </c>
      <c r="G115" s="32">
        <v>0.91</v>
      </c>
      <c r="H115" s="32" t="s">
        <v>325</v>
      </c>
    </row>
    <row r="116" spans="1:8" ht="15" customHeight="1">
      <c r="A116" s="83">
        <v>45463</v>
      </c>
      <c r="B116" s="32">
        <v>530557</v>
      </c>
      <c r="C116" s="31" t="s">
        <v>1096</v>
      </c>
      <c r="D116" s="31" t="s">
        <v>1097</v>
      </c>
      <c r="E116" s="31" t="s">
        <v>529</v>
      </c>
      <c r="F116" s="84">
        <v>12840385</v>
      </c>
      <c r="G116" s="32">
        <v>0.92</v>
      </c>
      <c r="H116" s="32" t="s">
        <v>325</v>
      </c>
    </row>
    <row r="117" spans="1:8" ht="15" customHeight="1">
      <c r="A117" s="83">
        <v>45463</v>
      </c>
      <c r="B117" s="32">
        <v>532340</v>
      </c>
      <c r="C117" s="31" t="s">
        <v>1265</v>
      </c>
      <c r="D117" s="31" t="s">
        <v>1266</v>
      </c>
      <c r="E117" s="31" t="s">
        <v>530</v>
      </c>
      <c r="F117" s="84">
        <v>50000</v>
      </c>
      <c r="G117" s="32">
        <v>4.05</v>
      </c>
      <c r="H117" s="32" t="s">
        <v>325</v>
      </c>
    </row>
    <row r="118" spans="1:8" ht="15" customHeight="1">
      <c r="A118" s="83">
        <v>45463</v>
      </c>
      <c r="B118" s="32">
        <v>531512</v>
      </c>
      <c r="C118" s="31" t="s">
        <v>1136</v>
      </c>
      <c r="D118" s="31" t="s">
        <v>1144</v>
      </c>
      <c r="E118" s="31" t="s">
        <v>529</v>
      </c>
      <c r="F118" s="84">
        <v>151512</v>
      </c>
      <c r="G118" s="32">
        <v>12.2</v>
      </c>
      <c r="H118" s="32" t="s">
        <v>325</v>
      </c>
    </row>
    <row r="119" spans="1:8" ht="15" customHeight="1">
      <c r="A119" s="83">
        <v>45463</v>
      </c>
      <c r="B119" s="32">
        <v>531512</v>
      </c>
      <c r="C119" s="31" t="s">
        <v>1136</v>
      </c>
      <c r="D119" s="31" t="s">
        <v>1144</v>
      </c>
      <c r="E119" s="31" t="s">
        <v>530</v>
      </c>
      <c r="F119" s="84">
        <v>151512</v>
      </c>
      <c r="G119" s="32">
        <v>12.08</v>
      </c>
      <c r="H119" s="32" t="s">
        <v>325</v>
      </c>
    </row>
    <row r="120" spans="1:8" ht="15" customHeight="1">
      <c r="A120" s="83">
        <v>45463</v>
      </c>
      <c r="B120" s="32">
        <v>531512</v>
      </c>
      <c r="C120" s="31" t="s">
        <v>1136</v>
      </c>
      <c r="D120" s="31" t="s">
        <v>1267</v>
      </c>
      <c r="E120" s="31" t="s">
        <v>530</v>
      </c>
      <c r="F120" s="84">
        <v>94500</v>
      </c>
      <c r="G120" s="32">
        <v>12.2</v>
      </c>
      <c r="H120" s="32" t="s">
        <v>325</v>
      </c>
    </row>
    <row r="121" spans="1:8" ht="15" customHeight="1">
      <c r="A121" s="83">
        <v>45463</v>
      </c>
      <c r="B121" s="32">
        <v>531512</v>
      </c>
      <c r="C121" s="31" t="s">
        <v>1136</v>
      </c>
      <c r="D121" s="31" t="s">
        <v>1268</v>
      </c>
      <c r="E121" s="31" t="s">
        <v>530</v>
      </c>
      <c r="F121" s="84">
        <v>200000</v>
      </c>
      <c r="G121" s="32">
        <v>12.2</v>
      </c>
      <c r="H121" s="32" t="s">
        <v>325</v>
      </c>
    </row>
    <row r="122" spans="1:8" ht="15" customHeight="1">
      <c r="A122" s="83">
        <v>45463</v>
      </c>
      <c r="B122" s="32">
        <v>531512</v>
      </c>
      <c r="C122" s="31" t="s">
        <v>1136</v>
      </c>
      <c r="D122" s="31" t="s">
        <v>1269</v>
      </c>
      <c r="E122" s="31" t="s">
        <v>530</v>
      </c>
      <c r="F122" s="84">
        <v>200000</v>
      </c>
      <c r="G122" s="32">
        <v>12.2</v>
      </c>
      <c r="H122" s="32" t="s">
        <v>325</v>
      </c>
    </row>
    <row r="123" spans="1:8" ht="15" customHeight="1">
      <c r="A123" s="83">
        <v>45463</v>
      </c>
      <c r="B123" s="32">
        <v>531512</v>
      </c>
      <c r="C123" s="31" t="s">
        <v>1136</v>
      </c>
      <c r="D123" s="31" t="s">
        <v>1270</v>
      </c>
      <c r="E123" s="31" t="s">
        <v>530</v>
      </c>
      <c r="F123" s="84">
        <v>93334</v>
      </c>
      <c r="G123" s="32">
        <v>12.2</v>
      </c>
      <c r="H123" s="32" t="s">
        <v>325</v>
      </c>
    </row>
    <row r="124" spans="1:8" ht="15" customHeight="1">
      <c r="A124" s="83">
        <v>45463</v>
      </c>
      <c r="B124" s="32">
        <v>531512</v>
      </c>
      <c r="C124" s="31" t="s">
        <v>1136</v>
      </c>
      <c r="D124" s="31" t="s">
        <v>1270</v>
      </c>
      <c r="E124" s="31" t="s">
        <v>529</v>
      </c>
      <c r="F124" s="84">
        <v>93334</v>
      </c>
      <c r="G124" s="32">
        <v>12.15</v>
      </c>
      <c r="H124" s="32" t="s">
        <v>325</v>
      </c>
    </row>
    <row r="125" spans="1:8" ht="15" customHeight="1">
      <c r="A125" s="83">
        <v>45463</v>
      </c>
      <c r="B125" s="32">
        <v>531512</v>
      </c>
      <c r="C125" s="31" t="s">
        <v>1136</v>
      </c>
      <c r="D125" s="31" t="s">
        <v>1099</v>
      </c>
      <c r="E125" s="31" t="s">
        <v>530</v>
      </c>
      <c r="F125" s="84">
        <v>510672</v>
      </c>
      <c r="G125" s="32">
        <v>12.03</v>
      </c>
      <c r="H125" s="32" t="s">
        <v>325</v>
      </c>
    </row>
    <row r="126" spans="1:8" ht="15" customHeight="1">
      <c r="A126" s="83">
        <v>45463</v>
      </c>
      <c r="B126" s="32">
        <v>531512</v>
      </c>
      <c r="C126" s="31" t="s">
        <v>1136</v>
      </c>
      <c r="D126" s="31" t="s">
        <v>1099</v>
      </c>
      <c r="E126" s="31" t="s">
        <v>529</v>
      </c>
      <c r="F126" s="84">
        <v>464752</v>
      </c>
      <c r="G126" s="32">
        <v>12.11</v>
      </c>
      <c r="H126" s="32" t="s">
        <v>325</v>
      </c>
    </row>
    <row r="127" spans="1:8" ht="15" customHeight="1">
      <c r="A127" s="83">
        <v>45463</v>
      </c>
      <c r="B127" s="32">
        <v>531512</v>
      </c>
      <c r="C127" s="31" t="s">
        <v>1136</v>
      </c>
      <c r="D127" s="31" t="s">
        <v>1271</v>
      </c>
      <c r="E127" s="31" t="s">
        <v>530</v>
      </c>
      <c r="F127" s="84">
        <v>75153</v>
      </c>
      <c r="G127" s="32">
        <v>12.2</v>
      </c>
      <c r="H127" s="32" t="s">
        <v>325</v>
      </c>
    </row>
    <row r="128" spans="1:8" ht="15" customHeight="1">
      <c r="A128" s="83">
        <v>45463</v>
      </c>
      <c r="B128" s="32">
        <v>531512</v>
      </c>
      <c r="C128" s="31" t="s">
        <v>1136</v>
      </c>
      <c r="D128" s="31" t="s">
        <v>1272</v>
      </c>
      <c r="E128" s="31" t="s">
        <v>529</v>
      </c>
      <c r="F128" s="84">
        <v>393000</v>
      </c>
      <c r="G128" s="32">
        <v>12</v>
      </c>
      <c r="H128" s="32" t="s">
        <v>325</v>
      </c>
    </row>
    <row r="129" spans="1:8" ht="15" customHeight="1">
      <c r="A129" s="83">
        <v>45463</v>
      </c>
      <c r="B129" s="32">
        <v>531512</v>
      </c>
      <c r="C129" s="31" t="s">
        <v>1136</v>
      </c>
      <c r="D129" s="31" t="s">
        <v>1100</v>
      </c>
      <c r="E129" s="31" t="s">
        <v>530</v>
      </c>
      <c r="F129" s="84">
        <v>63001</v>
      </c>
      <c r="G129" s="32">
        <v>11.94</v>
      </c>
      <c r="H129" s="32" t="s">
        <v>325</v>
      </c>
    </row>
    <row r="130" spans="1:8" ht="15" customHeight="1">
      <c r="A130" s="83">
        <v>45463</v>
      </c>
      <c r="B130" s="32">
        <v>531512</v>
      </c>
      <c r="C130" s="31" t="s">
        <v>1136</v>
      </c>
      <c r="D130" s="31" t="s">
        <v>1100</v>
      </c>
      <c r="E130" s="31" t="s">
        <v>529</v>
      </c>
      <c r="F130" s="84">
        <v>63001</v>
      </c>
      <c r="G130" s="32">
        <v>12.2</v>
      </c>
      <c r="H130" s="32" t="s">
        <v>325</v>
      </c>
    </row>
    <row r="131" spans="1:8" ht="15" customHeight="1">
      <c r="A131" s="83">
        <v>45463</v>
      </c>
      <c r="B131" s="32">
        <v>531512</v>
      </c>
      <c r="C131" s="31" t="s">
        <v>1136</v>
      </c>
      <c r="D131" s="31" t="s">
        <v>1273</v>
      </c>
      <c r="E131" s="31" t="s">
        <v>529</v>
      </c>
      <c r="F131" s="84">
        <v>69456</v>
      </c>
      <c r="G131" s="32">
        <v>12.17</v>
      </c>
      <c r="H131" s="32" t="s">
        <v>325</v>
      </c>
    </row>
    <row r="132" spans="1:8" ht="15" customHeight="1">
      <c r="A132" s="83">
        <v>45463</v>
      </c>
      <c r="B132" s="32">
        <v>531512</v>
      </c>
      <c r="C132" s="31" t="s">
        <v>1136</v>
      </c>
      <c r="D132" s="31" t="s">
        <v>1137</v>
      </c>
      <c r="E132" s="31" t="s">
        <v>529</v>
      </c>
      <c r="F132" s="84">
        <v>240000</v>
      </c>
      <c r="G132" s="32">
        <v>12.2</v>
      </c>
      <c r="H132" s="32" t="s">
        <v>325</v>
      </c>
    </row>
    <row r="133" spans="1:8" ht="15" customHeight="1">
      <c r="A133" s="83">
        <v>45463</v>
      </c>
      <c r="B133" s="32">
        <v>540198</v>
      </c>
      <c r="C133" s="31" t="s">
        <v>1274</v>
      </c>
      <c r="D133" s="31" t="s">
        <v>1275</v>
      </c>
      <c r="E133" s="31" t="s">
        <v>530</v>
      </c>
      <c r="F133" s="84">
        <v>27458</v>
      </c>
      <c r="G133" s="32">
        <v>39.869999999999997</v>
      </c>
      <c r="H133" s="32" t="s">
        <v>325</v>
      </c>
    </row>
    <row r="134" spans="1:8" ht="15" customHeight="1">
      <c r="A134" s="83">
        <v>45463</v>
      </c>
      <c r="B134" s="32">
        <v>541601</v>
      </c>
      <c r="C134" s="31" t="s">
        <v>1098</v>
      </c>
      <c r="D134" s="31" t="s">
        <v>1099</v>
      </c>
      <c r="E134" s="31" t="s">
        <v>529</v>
      </c>
      <c r="F134" s="84">
        <v>1878527</v>
      </c>
      <c r="G134" s="32">
        <v>5.94</v>
      </c>
      <c r="H134" s="32" t="s">
        <v>325</v>
      </c>
    </row>
    <row r="135" spans="1:8" ht="15" customHeight="1">
      <c r="A135" s="83">
        <v>45463</v>
      </c>
      <c r="B135" s="32">
        <v>541601</v>
      </c>
      <c r="C135" s="31" t="s">
        <v>1098</v>
      </c>
      <c r="D135" s="31" t="s">
        <v>1099</v>
      </c>
      <c r="E135" s="31" t="s">
        <v>530</v>
      </c>
      <c r="F135" s="84">
        <v>4892131</v>
      </c>
      <c r="G135" s="32">
        <v>5.94</v>
      </c>
      <c r="H135" s="32" t="s">
        <v>325</v>
      </c>
    </row>
    <row r="136" spans="1:8" ht="15" customHeight="1">
      <c r="A136" s="83">
        <v>45463</v>
      </c>
      <c r="B136" s="32">
        <v>538119</v>
      </c>
      <c r="C136" s="31" t="s">
        <v>1276</v>
      </c>
      <c r="D136" s="31" t="s">
        <v>1277</v>
      </c>
      <c r="E136" s="31" t="s">
        <v>529</v>
      </c>
      <c r="F136" s="84">
        <v>747859</v>
      </c>
      <c r="G136" s="32">
        <v>62.67</v>
      </c>
      <c r="H136" s="32" t="s">
        <v>325</v>
      </c>
    </row>
    <row r="137" spans="1:8" ht="15" customHeight="1">
      <c r="A137" s="83">
        <v>45463</v>
      </c>
      <c r="B137" s="32">
        <v>538119</v>
      </c>
      <c r="C137" s="31" t="s">
        <v>1276</v>
      </c>
      <c r="D137" s="31" t="s">
        <v>1278</v>
      </c>
      <c r="E137" s="31" t="s">
        <v>530</v>
      </c>
      <c r="F137" s="84">
        <v>750000</v>
      </c>
      <c r="G137" s="32">
        <v>62.67</v>
      </c>
      <c r="H137" s="32" t="s">
        <v>325</v>
      </c>
    </row>
    <row r="138" spans="1:8" ht="15" customHeight="1">
      <c r="A138" s="83">
        <v>45463</v>
      </c>
      <c r="B138" s="32">
        <v>543171</v>
      </c>
      <c r="C138" s="31" t="s">
        <v>1279</v>
      </c>
      <c r="D138" s="31" t="s">
        <v>1257</v>
      </c>
      <c r="E138" s="31" t="s">
        <v>529</v>
      </c>
      <c r="F138" s="84">
        <v>500000</v>
      </c>
      <c r="G138" s="32">
        <v>5.61</v>
      </c>
      <c r="H138" s="32" t="s">
        <v>325</v>
      </c>
    </row>
    <row r="139" spans="1:8" ht="15" customHeight="1">
      <c r="A139" s="83">
        <v>45463</v>
      </c>
      <c r="B139" s="32">
        <v>543171</v>
      </c>
      <c r="C139" s="31" t="s">
        <v>1279</v>
      </c>
      <c r="D139" s="31" t="s">
        <v>1257</v>
      </c>
      <c r="E139" s="31" t="s">
        <v>530</v>
      </c>
      <c r="F139" s="84">
        <v>397000</v>
      </c>
      <c r="G139" s="32">
        <v>5.63</v>
      </c>
      <c r="H139" s="32" t="s">
        <v>325</v>
      </c>
    </row>
    <row r="140" spans="1:8" ht="15" customHeight="1">
      <c r="A140" s="83">
        <v>45463</v>
      </c>
      <c r="B140" s="32">
        <v>543171</v>
      </c>
      <c r="C140" s="31" t="s">
        <v>1279</v>
      </c>
      <c r="D140" s="31" t="s">
        <v>1280</v>
      </c>
      <c r="E140" s="31" t="s">
        <v>530</v>
      </c>
      <c r="F140" s="84">
        <v>266863</v>
      </c>
      <c r="G140" s="32">
        <v>5.36</v>
      </c>
      <c r="H140" s="32" t="s">
        <v>325</v>
      </c>
    </row>
    <row r="141" spans="1:8" ht="15" customHeight="1">
      <c r="A141" s="83">
        <v>45463</v>
      </c>
      <c r="B141" s="32">
        <v>543171</v>
      </c>
      <c r="C141" s="31" t="s">
        <v>1279</v>
      </c>
      <c r="D141" s="31" t="s">
        <v>1280</v>
      </c>
      <c r="E141" s="31" t="s">
        <v>529</v>
      </c>
      <c r="F141" s="84">
        <v>311929</v>
      </c>
      <c r="G141" s="32">
        <v>5.36</v>
      </c>
      <c r="H141" s="32" t="s">
        <v>325</v>
      </c>
    </row>
    <row r="142" spans="1:8" ht="15" customHeight="1">
      <c r="A142" s="83">
        <v>45463</v>
      </c>
      <c r="B142" s="32">
        <v>543171</v>
      </c>
      <c r="C142" s="31" t="s">
        <v>1279</v>
      </c>
      <c r="D142" s="31" t="s">
        <v>1171</v>
      </c>
      <c r="E142" s="31" t="s">
        <v>529</v>
      </c>
      <c r="F142" s="84">
        <v>501124</v>
      </c>
      <c r="G142" s="32">
        <v>5.2</v>
      </c>
      <c r="H142" s="32" t="s">
        <v>325</v>
      </c>
    </row>
    <row r="143" spans="1:8" ht="15" customHeight="1">
      <c r="A143" s="83">
        <v>45463</v>
      </c>
      <c r="B143" s="32">
        <v>543171</v>
      </c>
      <c r="C143" s="31" t="s">
        <v>1279</v>
      </c>
      <c r="D143" s="31" t="s">
        <v>1171</v>
      </c>
      <c r="E143" s="31" t="s">
        <v>530</v>
      </c>
      <c r="F143" s="84">
        <v>939254</v>
      </c>
      <c r="G143" s="32">
        <v>5.38</v>
      </c>
      <c r="H143" s="32" t="s">
        <v>325</v>
      </c>
    </row>
    <row r="144" spans="1:8" ht="15" customHeight="1">
      <c r="A144" s="83">
        <v>45463</v>
      </c>
      <c r="B144" s="32">
        <v>543171</v>
      </c>
      <c r="C144" s="31" t="s">
        <v>1279</v>
      </c>
      <c r="D144" s="31" t="s">
        <v>1281</v>
      </c>
      <c r="E144" s="31" t="s">
        <v>530</v>
      </c>
      <c r="F144" s="84">
        <v>297737</v>
      </c>
      <c r="G144" s="32">
        <v>5.29</v>
      </c>
      <c r="H144" s="32" t="s">
        <v>325</v>
      </c>
    </row>
    <row r="145" spans="1:8" ht="15" customHeight="1">
      <c r="A145" s="83">
        <v>45463</v>
      </c>
      <c r="B145" s="32">
        <v>543171</v>
      </c>
      <c r="C145" s="31" t="s">
        <v>1279</v>
      </c>
      <c r="D145" s="31" t="s">
        <v>1281</v>
      </c>
      <c r="E145" s="31" t="s">
        <v>529</v>
      </c>
      <c r="F145" s="84">
        <v>250269</v>
      </c>
      <c r="G145" s="32">
        <v>5.3</v>
      </c>
      <c r="H145" s="32" t="s">
        <v>325</v>
      </c>
    </row>
    <row r="146" spans="1:8" ht="15" customHeight="1">
      <c r="A146" s="83">
        <v>45463</v>
      </c>
      <c r="B146" s="32">
        <v>543171</v>
      </c>
      <c r="C146" s="31" t="s">
        <v>1279</v>
      </c>
      <c r="D146" s="31" t="s">
        <v>1282</v>
      </c>
      <c r="E146" s="31" t="s">
        <v>530</v>
      </c>
      <c r="F146" s="84">
        <v>984397</v>
      </c>
      <c r="G146" s="32">
        <v>5.18</v>
      </c>
      <c r="H146" s="32" t="s">
        <v>325</v>
      </c>
    </row>
    <row r="147" spans="1:8" ht="15" customHeight="1">
      <c r="A147" s="83">
        <v>45463</v>
      </c>
      <c r="B147" s="32">
        <v>543171</v>
      </c>
      <c r="C147" s="31" t="s">
        <v>1279</v>
      </c>
      <c r="D147" s="31" t="s">
        <v>1264</v>
      </c>
      <c r="E147" s="31" t="s">
        <v>529</v>
      </c>
      <c r="F147" s="84">
        <v>292802</v>
      </c>
      <c r="G147" s="32">
        <v>5.31</v>
      </c>
      <c r="H147" s="32" t="s">
        <v>325</v>
      </c>
    </row>
    <row r="148" spans="1:8" ht="15" customHeight="1">
      <c r="A148" s="83">
        <v>45463</v>
      </c>
      <c r="B148" s="32">
        <v>543171</v>
      </c>
      <c r="C148" s="31" t="s">
        <v>1279</v>
      </c>
      <c r="D148" s="31" t="s">
        <v>1264</v>
      </c>
      <c r="E148" s="31" t="s">
        <v>530</v>
      </c>
      <c r="F148" s="84">
        <v>293284</v>
      </c>
      <c r="G148" s="32">
        <v>5.31</v>
      </c>
      <c r="H148" s="32" t="s">
        <v>325</v>
      </c>
    </row>
    <row r="149" spans="1:8" ht="15" customHeight="1">
      <c r="A149" s="83">
        <v>45463</v>
      </c>
      <c r="B149" s="32">
        <v>531893</v>
      </c>
      <c r="C149" s="31" t="s">
        <v>1029</v>
      </c>
      <c r="D149" s="31" t="s">
        <v>1044</v>
      </c>
      <c r="E149" s="31" t="s">
        <v>530</v>
      </c>
      <c r="F149" s="84">
        <v>3733315</v>
      </c>
      <c r="G149" s="32">
        <v>1</v>
      </c>
      <c r="H149" s="32" t="s">
        <v>325</v>
      </c>
    </row>
    <row r="150" spans="1:8" ht="15" customHeight="1">
      <c r="A150" s="83">
        <v>45463</v>
      </c>
      <c r="B150" s="32">
        <v>531893</v>
      </c>
      <c r="C150" s="31" t="s">
        <v>1029</v>
      </c>
      <c r="D150" s="31" t="s">
        <v>1044</v>
      </c>
      <c r="E150" s="31" t="s">
        <v>529</v>
      </c>
      <c r="F150" s="84">
        <v>1233315</v>
      </c>
      <c r="G150" s="32">
        <v>0.95</v>
      </c>
      <c r="H150" s="32" t="s">
        <v>325</v>
      </c>
    </row>
    <row r="151" spans="1:8" ht="15" customHeight="1">
      <c r="A151" s="83">
        <v>45463</v>
      </c>
      <c r="B151" s="32">
        <v>526081</v>
      </c>
      <c r="C151" s="31" t="s">
        <v>1077</v>
      </c>
      <c r="D151" s="31" t="s">
        <v>973</v>
      </c>
      <c r="E151" s="31" t="s">
        <v>530</v>
      </c>
      <c r="F151" s="84">
        <v>100000</v>
      </c>
      <c r="G151" s="32">
        <v>20.27</v>
      </c>
      <c r="H151" s="32" t="s">
        <v>325</v>
      </c>
    </row>
    <row r="152" spans="1:8" ht="15" customHeight="1">
      <c r="A152" s="83">
        <v>45463</v>
      </c>
      <c r="B152" s="32">
        <v>526081</v>
      </c>
      <c r="C152" s="31" t="s">
        <v>1077</v>
      </c>
      <c r="D152" s="31" t="s">
        <v>1283</v>
      </c>
      <c r="E152" s="31" t="s">
        <v>529</v>
      </c>
      <c r="F152" s="84">
        <v>50000</v>
      </c>
      <c r="G152" s="32">
        <v>20.48</v>
      </c>
      <c r="H152" s="32" t="s">
        <v>325</v>
      </c>
    </row>
    <row r="153" spans="1:8" ht="15" customHeight="1">
      <c r="A153" s="83">
        <v>45463</v>
      </c>
      <c r="B153" s="32">
        <v>543515</v>
      </c>
      <c r="C153" s="31" t="s">
        <v>1138</v>
      </c>
      <c r="D153" s="31" t="s">
        <v>1140</v>
      </c>
      <c r="E153" s="31" t="s">
        <v>530</v>
      </c>
      <c r="F153" s="84">
        <v>499500</v>
      </c>
      <c r="G153" s="32">
        <v>54.01</v>
      </c>
      <c r="H153" s="32" t="s">
        <v>325</v>
      </c>
    </row>
    <row r="154" spans="1:8" ht="15" customHeight="1">
      <c r="A154" s="83">
        <v>45463</v>
      </c>
      <c r="B154" s="32">
        <v>543515</v>
      </c>
      <c r="C154" s="31" t="s">
        <v>1138</v>
      </c>
      <c r="D154" s="31" t="s">
        <v>1139</v>
      </c>
      <c r="E154" s="31" t="s">
        <v>529</v>
      </c>
      <c r="F154" s="84">
        <v>472500</v>
      </c>
      <c r="G154" s="32">
        <v>54</v>
      </c>
      <c r="H154" s="32" t="s">
        <v>325</v>
      </c>
    </row>
    <row r="155" spans="1:8" ht="15" customHeight="1">
      <c r="A155" s="83">
        <v>45463</v>
      </c>
      <c r="B155" s="32">
        <v>531944</v>
      </c>
      <c r="C155" s="31" t="s">
        <v>1141</v>
      </c>
      <c r="D155" s="31" t="s">
        <v>1284</v>
      </c>
      <c r="E155" s="31" t="s">
        <v>529</v>
      </c>
      <c r="F155" s="84">
        <v>27000</v>
      </c>
      <c r="G155" s="32">
        <v>25.11</v>
      </c>
      <c r="H155" s="32" t="s">
        <v>325</v>
      </c>
    </row>
    <row r="156" spans="1:8" ht="15" customHeight="1">
      <c r="A156" s="83">
        <v>45463</v>
      </c>
      <c r="B156" s="32">
        <v>531370</v>
      </c>
      <c r="C156" s="31" t="s">
        <v>1285</v>
      </c>
      <c r="D156" s="31" t="s">
        <v>973</v>
      </c>
      <c r="E156" s="31" t="s">
        <v>529</v>
      </c>
      <c r="F156" s="84">
        <v>110074</v>
      </c>
      <c r="G156" s="32">
        <v>21.52</v>
      </c>
      <c r="H156" s="32" t="s">
        <v>325</v>
      </c>
    </row>
    <row r="157" spans="1:8" ht="15" customHeight="1">
      <c r="A157" s="83">
        <v>45463</v>
      </c>
      <c r="B157" s="32">
        <v>544171</v>
      </c>
      <c r="C157" s="31" t="s">
        <v>1142</v>
      </c>
      <c r="D157" s="31" t="s">
        <v>1143</v>
      </c>
      <c r="E157" s="31" t="s">
        <v>529</v>
      </c>
      <c r="F157" s="84">
        <v>68800</v>
      </c>
      <c r="G157" s="32">
        <v>176.68</v>
      </c>
      <c r="H157" s="32" t="s">
        <v>325</v>
      </c>
    </row>
    <row r="158" spans="1:8" ht="15" customHeight="1">
      <c r="A158" s="83">
        <v>45463</v>
      </c>
      <c r="B158" s="32">
        <v>544171</v>
      </c>
      <c r="C158" s="31" t="s">
        <v>1142</v>
      </c>
      <c r="D158" s="31" t="s">
        <v>1143</v>
      </c>
      <c r="E158" s="31" t="s">
        <v>530</v>
      </c>
      <c r="F158" s="84">
        <v>76800</v>
      </c>
      <c r="G158" s="32">
        <v>177.49</v>
      </c>
      <c r="H158" s="32" t="s">
        <v>325</v>
      </c>
    </row>
    <row r="159" spans="1:8" ht="15" customHeight="1">
      <c r="A159" s="83">
        <v>45463</v>
      </c>
      <c r="B159" s="32">
        <v>514197</v>
      </c>
      <c r="C159" s="31" t="s">
        <v>1286</v>
      </c>
      <c r="D159" s="31" t="s">
        <v>1287</v>
      </c>
      <c r="E159" s="31" t="s">
        <v>530</v>
      </c>
      <c r="F159" s="84">
        <v>180000</v>
      </c>
      <c r="G159" s="32">
        <v>30.75</v>
      </c>
      <c r="H159" s="32" t="s">
        <v>325</v>
      </c>
    </row>
    <row r="160" spans="1:8" ht="15" customHeight="1">
      <c r="A160" s="83">
        <v>45463</v>
      </c>
      <c r="B160" s="32">
        <v>531499</v>
      </c>
      <c r="C160" s="31" t="s">
        <v>1101</v>
      </c>
      <c r="D160" s="31" t="s">
        <v>1149</v>
      </c>
      <c r="E160" s="31" t="s">
        <v>530</v>
      </c>
      <c r="F160" s="84">
        <v>81198</v>
      </c>
      <c r="G160" s="32">
        <v>7.01</v>
      </c>
      <c r="H160" s="32" t="s">
        <v>325</v>
      </c>
    </row>
    <row r="161" spans="1:8" ht="15" customHeight="1">
      <c r="A161" s="83">
        <v>45463</v>
      </c>
      <c r="B161" s="32">
        <v>531499</v>
      </c>
      <c r="C161" s="31" t="s">
        <v>1101</v>
      </c>
      <c r="D161" s="31" t="s">
        <v>1150</v>
      </c>
      <c r="E161" s="31" t="s">
        <v>530</v>
      </c>
      <c r="F161" s="84">
        <v>1758</v>
      </c>
      <c r="G161" s="32">
        <v>7.43</v>
      </c>
      <c r="H161" s="32" t="s">
        <v>325</v>
      </c>
    </row>
    <row r="162" spans="1:8" ht="15" customHeight="1">
      <c r="A162" s="83">
        <v>45463</v>
      </c>
      <c r="B162" s="32">
        <v>531499</v>
      </c>
      <c r="C162" s="31" t="s">
        <v>1101</v>
      </c>
      <c r="D162" s="31" t="s">
        <v>1150</v>
      </c>
      <c r="E162" s="31" t="s">
        <v>529</v>
      </c>
      <c r="F162" s="84">
        <v>100000</v>
      </c>
      <c r="G162" s="32">
        <v>7.01</v>
      </c>
      <c r="H162" s="32" t="s">
        <v>325</v>
      </c>
    </row>
    <row r="163" spans="1:8" ht="15" customHeight="1">
      <c r="A163" s="83">
        <v>45463</v>
      </c>
      <c r="B163" s="32">
        <v>531499</v>
      </c>
      <c r="C163" s="31" t="s">
        <v>1101</v>
      </c>
      <c r="D163" s="31" t="s">
        <v>1149</v>
      </c>
      <c r="E163" s="31" t="s">
        <v>530</v>
      </c>
      <c r="F163" s="84">
        <v>168654</v>
      </c>
      <c r="G163" s="32">
        <v>7.01</v>
      </c>
      <c r="H163" s="32" t="s">
        <v>325</v>
      </c>
    </row>
    <row r="164" spans="1:8" ht="15" customHeight="1">
      <c r="A164" s="83">
        <v>45463</v>
      </c>
      <c r="B164" s="32">
        <v>531499</v>
      </c>
      <c r="C164" s="31" t="s">
        <v>1101</v>
      </c>
      <c r="D164" s="31" t="s">
        <v>1288</v>
      </c>
      <c r="E164" s="31" t="s">
        <v>530</v>
      </c>
      <c r="F164" s="84">
        <v>251061</v>
      </c>
      <c r="G164" s="32">
        <v>7.01</v>
      </c>
      <c r="H164" s="32" t="s">
        <v>325</v>
      </c>
    </row>
    <row r="165" spans="1:8" ht="15" customHeight="1">
      <c r="A165" s="83">
        <v>45463</v>
      </c>
      <c r="B165" s="32">
        <v>531499</v>
      </c>
      <c r="C165" s="31" t="s">
        <v>1101</v>
      </c>
      <c r="D165" s="31" t="s">
        <v>1148</v>
      </c>
      <c r="E165" s="31" t="s">
        <v>529</v>
      </c>
      <c r="F165" s="84">
        <v>100000</v>
      </c>
      <c r="G165" s="32">
        <v>7.01</v>
      </c>
      <c r="H165" s="32" t="s">
        <v>325</v>
      </c>
    </row>
    <row r="166" spans="1:8" ht="15" customHeight="1">
      <c r="A166" s="83">
        <v>45463</v>
      </c>
      <c r="B166" s="32">
        <v>531499</v>
      </c>
      <c r="C166" s="31" t="s">
        <v>1101</v>
      </c>
      <c r="D166" s="31" t="s">
        <v>1147</v>
      </c>
      <c r="E166" s="31" t="s">
        <v>529</v>
      </c>
      <c r="F166" s="84">
        <v>100000</v>
      </c>
      <c r="G166" s="32">
        <v>7.01</v>
      </c>
      <c r="H166" s="32" t="s">
        <v>325</v>
      </c>
    </row>
    <row r="167" spans="1:8" ht="15" customHeight="1">
      <c r="A167" s="83">
        <v>45463</v>
      </c>
      <c r="B167" s="32">
        <v>531499</v>
      </c>
      <c r="C167" s="31" t="s">
        <v>1101</v>
      </c>
      <c r="D167" s="31" t="s">
        <v>1146</v>
      </c>
      <c r="E167" s="31" t="s">
        <v>529</v>
      </c>
      <c r="F167" s="84">
        <v>102575</v>
      </c>
      <c r="G167" s="32">
        <v>7.01</v>
      </c>
      <c r="H167" s="32" t="s">
        <v>325</v>
      </c>
    </row>
    <row r="168" spans="1:8" ht="15" customHeight="1">
      <c r="A168" s="83">
        <v>45463</v>
      </c>
      <c r="B168" s="32">
        <v>531499</v>
      </c>
      <c r="C168" s="31" t="s">
        <v>1101</v>
      </c>
      <c r="D168" s="31" t="s">
        <v>1289</v>
      </c>
      <c r="E168" s="31" t="s">
        <v>529</v>
      </c>
      <c r="F168" s="84">
        <v>116418</v>
      </c>
      <c r="G168" s="32">
        <v>7.01</v>
      </c>
      <c r="H168" s="32" t="s">
        <v>325</v>
      </c>
    </row>
    <row r="169" spans="1:8" ht="15" customHeight="1">
      <c r="A169" s="83">
        <v>45463</v>
      </c>
      <c r="B169" s="32">
        <v>531499</v>
      </c>
      <c r="C169" s="31" t="s">
        <v>1101</v>
      </c>
      <c r="D169" s="31" t="s">
        <v>1145</v>
      </c>
      <c r="E169" s="31" t="s">
        <v>529</v>
      </c>
      <c r="F169" s="84">
        <v>4</v>
      </c>
      <c r="G169" s="32">
        <v>7.08</v>
      </c>
      <c r="H169" s="32" t="s">
        <v>325</v>
      </c>
    </row>
    <row r="170" spans="1:8" ht="15" customHeight="1">
      <c r="A170" s="83">
        <v>45463</v>
      </c>
      <c r="B170" s="32">
        <v>531499</v>
      </c>
      <c r="C170" s="31" t="s">
        <v>1101</v>
      </c>
      <c r="D170" s="31" t="s">
        <v>1145</v>
      </c>
      <c r="E170" s="31" t="s">
        <v>530</v>
      </c>
      <c r="F170" s="84">
        <v>54791</v>
      </c>
      <c r="G170" s="32">
        <v>7.04</v>
      </c>
      <c r="H170" s="32" t="s">
        <v>325</v>
      </c>
    </row>
    <row r="171" spans="1:8" ht="15" customHeight="1">
      <c r="A171" s="83">
        <v>45463</v>
      </c>
      <c r="B171" s="32">
        <v>521005</v>
      </c>
      <c r="C171" s="31" t="s">
        <v>1290</v>
      </c>
      <c r="D171" s="31" t="s">
        <v>1291</v>
      </c>
      <c r="E171" s="31" t="s">
        <v>530</v>
      </c>
      <c r="F171" s="84">
        <v>133379</v>
      </c>
      <c r="G171" s="32">
        <v>50.31</v>
      </c>
      <c r="H171" s="32" t="s">
        <v>325</v>
      </c>
    </row>
    <row r="172" spans="1:8" ht="15" customHeight="1">
      <c r="A172" s="83">
        <v>45463</v>
      </c>
      <c r="B172" s="32">
        <v>532035</v>
      </c>
      <c r="C172" s="31" t="s">
        <v>1151</v>
      </c>
      <c r="D172" s="31" t="s">
        <v>1292</v>
      </c>
      <c r="E172" s="31" t="s">
        <v>530</v>
      </c>
      <c r="F172" s="84">
        <v>139018</v>
      </c>
      <c r="G172" s="32">
        <v>4.87</v>
      </c>
      <c r="H172" s="32" t="s">
        <v>325</v>
      </c>
    </row>
    <row r="173" spans="1:8" ht="15" customHeight="1">
      <c r="A173" s="83">
        <v>45463</v>
      </c>
      <c r="B173" s="32">
        <v>543623</v>
      </c>
      <c r="C173" s="31" t="s">
        <v>1293</v>
      </c>
      <c r="D173" s="31" t="s">
        <v>1294</v>
      </c>
      <c r="E173" s="31" t="s">
        <v>530</v>
      </c>
      <c r="F173" s="84">
        <v>18000</v>
      </c>
      <c r="G173" s="32">
        <v>37.659999999999997</v>
      </c>
      <c r="H173" s="32" t="s">
        <v>325</v>
      </c>
    </row>
    <row r="174" spans="1:8" ht="15" customHeight="1">
      <c r="A174" s="83">
        <v>45463</v>
      </c>
      <c r="B174" s="32">
        <v>511523</v>
      </c>
      <c r="C174" s="31" t="s">
        <v>1295</v>
      </c>
      <c r="D174" s="31" t="s">
        <v>1296</v>
      </c>
      <c r="E174" s="31" t="s">
        <v>529</v>
      </c>
      <c r="F174" s="84">
        <v>217570</v>
      </c>
      <c r="G174" s="32">
        <v>22.42</v>
      </c>
      <c r="H174" s="32" t="s">
        <v>325</v>
      </c>
    </row>
    <row r="175" spans="1:8" ht="15" customHeight="1">
      <c r="A175" s="83">
        <v>45463</v>
      </c>
      <c r="B175" s="32">
        <v>533427</v>
      </c>
      <c r="C175" s="31" t="s">
        <v>1152</v>
      </c>
      <c r="D175" s="31" t="s">
        <v>1153</v>
      </c>
      <c r="E175" s="31" t="s">
        <v>530</v>
      </c>
      <c r="F175" s="84">
        <v>150000</v>
      </c>
      <c r="G175" s="32">
        <v>43</v>
      </c>
      <c r="H175" s="32" t="s">
        <v>325</v>
      </c>
    </row>
    <row r="176" spans="1:8" ht="15" customHeight="1">
      <c r="A176" s="83">
        <v>45463</v>
      </c>
      <c r="B176" s="32" t="s">
        <v>1102</v>
      </c>
      <c r="C176" s="31" t="s">
        <v>1103</v>
      </c>
      <c r="D176" s="31" t="s">
        <v>1297</v>
      </c>
      <c r="E176" s="31" t="s">
        <v>529</v>
      </c>
      <c r="F176" s="84">
        <v>1000000</v>
      </c>
      <c r="G176" s="32">
        <v>5.2</v>
      </c>
      <c r="H176" s="32" t="s">
        <v>847</v>
      </c>
    </row>
    <row r="177" spans="1:8" ht="15" customHeight="1">
      <c r="A177" s="83">
        <v>45463</v>
      </c>
      <c r="B177" s="32" t="s">
        <v>1155</v>
      </c>
      <c r="C177" s="31" t="s">
        <v>1156</v>
      </c>
      <c r="D177" s="31" t="s">
        <v>892</v>
      </c>
      <c r="E177" s="31" t="s">
        <v>529</v>
      </c>
      <c r="F177" s="84">
        <v>1399618</v>
      </c>
      <c r="G177" s="32">
        <v>125.61</v>
      </c>
      <c r="H177" s="32" t="s">
        <v>847</v>
      </c>
    </row>
    <row r="178" spans="1:8" ht="15" customHeight="1">
      <c r="A178" s="83">
        <v>45463</v>
      </c>
      <c r="B178" s="32" t="s">
        <v>1298</v>
      </c>
      <c r="C178" s="31" t="s">
        <v>1299</v>
      </c>
      <c r="D178" s="31" t="s">
        <v>892</v>
      </c>
      <c r="E178" s="31" t="s">
        <v>529</v>
      </c>
      <c r="F178" s="84">
        <v>441676</v>
      </c>
      <c r="G178" s="32">
        <v>116.95</v>
      </c>
      <c r="H178" s="32" t="s">
        <v>847</v>
      </c>
    </row>
    <row r="179" spans="1:8" ht="15" customHeight="1">
      <c r="A179" s="83">
        <v>45463</v>
      </c>
      <c r="B179" s="32" t="s">
        <v>1298</v>
      </c>
      <c r="C179" s="31" t="s">
        <v>1299</v>
      </c>
      <c r="D179" s="31" t="s">
        <v>1039</v>
      </c>
      <c r="E179" s="31" t="s">
        <v>529</v>
      </c>
      <c r="F179" s="84">
        <v>246959</v>
      </c>
      <c r="G179" s="32">
        <v>117.2</v>
      </c>
      <c r="H179" s="32" t="s">
        <v>847</v>
      </c>
    </row>
    <row r="180" spans="1:8" ht="15" customHeight="1">
      <c r="A180" s="83">
        <v>45463</v>
      </c>
      <c r="B180" s="32" t="s">
        <v>1298</v>
      </c>
      <c r="C180" s="31" t="s">
        <v>1299</v>
      </c>
      <c r="D180" s="31" t="s">
        <v>993</v>
      </c>
      <c r="E180" s="31" t="s">
        <v>529</v>
      </c>
      <c r="F180" s="84">
        <v>246277</v>
      </c>
      <c r="G180" s="32">
        <v>117.23</v>
      </c>
      <c r="H180" s="32" t="s">
        <v>847</v>
      </c>
    </row>
    <row r="181" spans="1:8" ht="15" customHeight="1">
      <c r="A181" s="83">
        <v>45463</v>
      </c>
      <c r="B181" s="32" t="s">
        <v>89</v>
      </c>
      <c r="C181" s="31" t="s">
        <v>1157</v>
      </c>
      <c r="D181" s="31" t="s">
        <v>993</v>
      </c>
      <c r="E181" s="31" t="s">
        <v>529</v>
      </c>
      <c r="F181" s="84">
        <v>2465816</v>
      </c>
      <c r="G181" s="32">
        <v>520.85</v>
      </c>
      <c r="H181" s="32" t="s">
        <v>847</v>
      </c>
    </row>
    <row r="182" spans="1:8" ht="15" customHeight="1">
      <c r="A182" s="83">
        <v>45463</v>
      </c>
      <c r="B182" s="32" t="s">
        <v>89</v>
      </c>
      <c r="C182" s="31" t="s">
        <v>1157</v>
      </c>
      <c r="D182" s="31" t="s">
        <v>892</v>
      </c>
      <c r="E182" s="31" t="s">
        <v>529</v>
      </c>
      <c r="F182" s="84">
        <v>3532813</v>
      </c>
      <c r="G182" s="32">
        <v>513.98</v>
      </c>
      <c r="H182" s="32" t="s">
        <v>847</v>
      </c>
    </row>
    <row r="183" spans="1:8" ht="15" customHeight="1">
      <c r="A183" s="83">
        <v>45463</v>
      </c>
      <c r="B183" s="32" t="s">
        <v>1300</v>
      </c>
      <c r="C183" s="31" t="s">
        <v>1301</v>
      </c>
      <c r="D183" s="31" t="s">
        <v>1302</v>
      </c>
      <c r="E183" s="31" t="s">
        <v>529</v>
      </c>
      <c r="F183" s="84">
        <v>99000</v>
      </c>
      <c r="G183" s="32">
        <v>2.1</v>
      </c>
      <c r="H183" s="32" t="s">
        <v>847</v>
      </c>
    </row>
    <row r="184" spans="1:8" ht="15" customHeight="1">
      <c r="A184" s="83">
        <v>45463</v>
      </c>
      <c r="B184" s="32" t="s">
        <v>1303</v>
      </c>
      <c r="C184" s="31" t="s">
        <v>1304</v>
      </c>
      <c r="D184" s="31" t="s">
        <v>892</v>
      </c>
      <c r="E184" s="31" t="s">
        <v>529</v>
      </c>
      <c r="F184" s="84">
        <v>158907</v>
      </c>
      <c r="G184" s="32">
        <v>774.23</v>
      </c>
      <c r="H184" s="32" t="s">
        <v>847</v>
      </c>
    </row>
    <row r="185" spans="1:8" ht="15" customHeight="1">
      <c r="A185" s="83">
        <v>45463</v>
      </c>
      <c r="B185" s="32" t="s">
        <v>98</v>
      </c>
      <c r="C185" s="31" t="s">
        <v>1305</v>
      </c>
      <c r="D185" s="31" t="s">
        <v>892</v>
      </c>
      <c r="E185" s="31" t="s">
        <v>529</v>
      </c>
      <c r="F185" s="84">
        <v>3962130</v>
      </c>
      <c r="G185" s="32">
        <v>164.95</v>
      </c>
      <c r="H185" s="32" t="s">
        <v>847</v>
      </c>
    </row>
    <row r="186" spans="1:8" ht="15" customHeight="1">
      <c r="A186" s="83">
        <v>45463</v>
      </c>
      <c r="B186" s="32" t="s">
        <v>1306</v>
      </c>
      <c r="C186" s="31" t="s">
        <v>1307</v>
      </c>
      <c r="D186" s="31" t="s">
        <v>993</v>
      </c>
      <c r="E186" s="31" t="s">
        <v>529</v>
      </c>
      <c r="F186" s="84">
        <v>1656245</v>
      </c>
      <c r="G186" s="32">
        <v>60.11</v>
      </c>
      <c r="H186" s="32" t="s">
        <v>847</v>
      </c>
    </row>
    <row r="187" spans="1:8" ht="15" customHeight="1">
      <c r="A187" s="83">
        <v>45463</v>
      </c>
      <c r="B187" s="32" t="s">
        <v>360</v>
      </c>
      <c r="C187" s="31" t="s">
        <v>1308</v>
      </c>
      <c r="D187" s="31" t="s">
        <v>892</v>
      </c>
      <c r="E187" s="31" t="s">
        <v>529</v>
      </c>
      <c r="F187" s="84">
        <v>1214905</v>
      </c>
      <c r="G187" s="32">
        <v>695.4</v>
      </c>
      <c r="H187" s="32" t="s">
        <v>847</v>
      </c>
    </row>
    <row r="188" spans="1:8" ht="15" customHeight="1">
      <c r="A188" s="83">
        <v>45463</v>
      </c>
      <c r="B188" s="32" t="s">
        <v>360</v>
      </c>
      <c r="C188" s="31" t="s">
        <v>1308</v>
      </c>
      <c r="D188" s="31" t="s">
        <v>993</v>
      </c>
      <c r="E188" s="31" t="s">
        <v>529</v>
      </c>
      <c r="F188" s="84">
        <v>829362</v>
      </c>
      <c r="G188" s="32">
        <v>712.19</v>
      </c>
      <c r="H188" s="32" t="s">
        <v>847</v>
      </c>
    </row>
    <row r="189" spans="1:8" ht="15" customHeight="1">
      <c r="A189" s="83">
        <v>45463</v>
      </c>
      <c r="B189" s="32" t="s">
        <v>360</v>
      </c>
      <c r="C189" s="31" t="s">
        <v>1308</v>
      </c>
      <c r="D189" s="31" t="s">
        <v>1039</v>
      </c>
      <c r="E189" s="31" t="s">
        <v>529</v>
      </c>
      <c r="F189" s="84">
        <v>754910</v>
      </c>
      <c r="G189" s="32">
        <v>699.17</v>
      </c>
      <c r="H189" s="32" t="s">
        <v>847</v>
      </c>
    </row>
    <row r="190" spans="1:8" ht="15" customHeight="1">
      <c r="A190" s="83">
        <v>45463</v>
      </c>
      <c r="B190" s="32" t="s">
        <v>1158</v>
      </c>
      <c r="C190" s="31" t="s">
        <v>1159</v>
      </c>
      <c r="D190" s="31" t="s">
        <v>892</v>
      </c>
      <c r="E190" s="31" t="s">
        <v>529</v>
      </c>
      <c r="F190" s="84">
        <v>845762</v>
      </c>
      <c r="G190" s="32">
        <v>372.81</v>
      </c>
      <c r="H190" s="32" t="s">
        <v>847</v>
      </c>
    </row>
    <row r="191" spans="1:8" ht="15" customHeight="1">
      <c r="A191" s="83">
        <v>45463</v>
      </c>
      <c r="B191" s="32" t="s">
        <v>1309</v>
      </c>
      <c r="C191" s="31" t="s">
        <v>1310</v>
      </c>
      <c r="D191" s="31" t="s">
        <v>973</v>
      </c>
      <c r="E191" s="31" t="s">
        <v>529</v>
      </c>
      <c r="F191" s="84">
        <v>306000</v>
      </c>
      <c r="G191" s="32">
        <v>378.9</v>
      </c>
      <c r="H191" s="32" t="s">
        <v>847</v>
      </c>
    </row>
    <row r="192" spans="1:8" ht="15" customHeight="1">
      <c r="A192" s="83">
        <v>45463</v>
      </c>
      <c r="B192" s="32" t="s">
        <v>1309</v>
      </c>
      <c r="C192" s="31" t="s">
        <v>1310</v>
      </c>
      <c r="D192" s="31" t="s">
        <v>1311</v>
      </c>
      <c r="E192" s="31" t="s">
        <v>529</v>
      </c>
      <c r="F192" s="84">
        <v>70500</v>
      </c>
      <c r="G192" s="32">
        <v>379.3</v>
      </c>
      <c r="H192" s="32" t="s">
        <v>847</v>
      </c>
    </row>
    <row r="193" spans="1:8" ht="15" customHeight="1">
      <c r="A193" s="83">
        <v>45463</v>
      </c>
      <c r="B193" s="32" t="s">
        <v>1160</v>
      </c>
      <c r="C193" s="31" t="s">
        <v>1161</v>
      </c>
      <c r="D193" s="31" t="s">
        <v>892</v>
      </c>
      <c r="E193" s="31" t="s">
        <v>529</v>
      </c>
      <c r="F193" s="84">
        <v>730826</v>
      </c>
      <c r="G193" s="32">
        <v>356.13</v>
      </c>
      <c r="H193" s="32" t="s">
        <v>847</v>
      </c>
    </row>
    <row r="194" spans="1:8" ht="15" customHeight="1">
      <c r="A194" s="83">
        <v>45463</v>
      </c>
      <c r="B194" s="32" t="s">
        <v>1160</v>
      </c>
      <c r="C194" s="31" t="s">
        <v>1161</v>
      </c>
      <c r="D194" s="31" t="s">
        <v>1312</v>
      </c>
      <c r="E194" s="31" t="s">
        <v>529</v>
      </c>
      <c r="F194" s="84">
        <v>1018308</v>
      </c>
      <c r="G194" s="32">
        <v>357.27</v>
      </c>
      <c r="H194" s="32" t="s">
        <v>847</v>
      </c>
    </row>
    <row r="195" spans="1:8" ht="15" customHeight="1">
      <c r="A195" s="83">
        <v>45463</v>
      </c>
      <c r="B195" s="32" t="s">
        <v>1313</v>
      </c>
      <c r="C195" s="31" t="s">
        <v>1314</v>
      </c>
      <c r="D195" s="31" t="s">
        <v>1315</v>
      </c>
      <c r="E195" s="31" t="s">
        <v>529</v>
      </c>
      <c r="F195" s="84">
        <v>48000</v>
      </c>
      <c r="G195" s="32">
        <v>109.23</v>
      </c>
      <c r="H195" s="32" t="s">
        <v>847</v>
      </c>
    </row>
    <row r="196" spans="1:8" ht="15" customHeight="1">
      <c r="A196" s="83">
        <v>45463</v>
      </c>
      <c r="B196" s="32" t="s">
        <v>1313</v>
      </c>
      <c r="C196" s="31" t="s">
        <v>1314</v>
      </c>
      <c r="D196" s="31" t="s">
        <v>1316</v>
      </c>
      <c r="E196" s="31" t="s">
        <v>529</v>
      </c>
      <c r="F196" s="84">
        <v>52500</v>
      </c>
      <c r="G196" s="32">
        <v>110.82</v>
      </c>
      <c r="H196" s="32" t="s">
        <v>847</v>
      </c>
    </row>
    <row r="197" spans="1:8" ht="15" customHeight="1">
      <c r="A197" s="83">
        <v>45463</v>
      </c>
      <c r="B197" s="32" t="s">
        <v>116</v>
      </c>
      <c r="C197" s="31" t="s">
        <v>1317</v>
      </c>
      <c r="D197" s="31" t="s">
        <v>1318</v>
      </c>
      <c r="E197" s="31" t="s">
        <v>529</v>
      </c>
      <c r="F197" s="84">
        <v>889924</v>
      </c>
      <c r="G197" s="32">
        <v>743.81</v>
      </c>
      <c r="H197" s="32" t="s">
        <v>847</v>
      </c>
    </row>
    <row r="198" spans="1:8" ht="15" customHeight="1">
      <c r="A198" s="83">
        <v>45463</v>
      </c>
      <c r="B198" s="32" t="s">
        <v>116</v>
      </c>
      <c r="C198" s="31" t="s">
        <v>1317</v>
      </c>
      <c r="D198" s="31" t="s">
        <v>892</v>
      </c>
      <c r="E198" s="31" t="s">
        <v>529</v>
      </c>
      <c r="F198" s="84">
        <v>2016203</v>
      </c>
      <c r="G198" s="32">
        <v>744.89</v>
      </c>
      <c r="H198" s="32" t="s">
        <v>847</v>
      </c>
    </row>
    <row r="199" spans="1:8" ht="15" customHeight="1">
      <c r="A199" s="83">
        <v>45463</v>
      </c>
      <c r="B199" s="32" t="s">
        <v>1319</v>
      </c>
      <c r="C199" s="31" t="s">
        <v>1320</v>
      </c>
      <c r="D199" s="31" t="s">
        <v>892</v>
      </c>
      <c r="E199" s="31" t="s">
        <v>529</v>
      </c>
      <c r="F199" s="84">
        <v>54826</v>
      </c>
      <c r="G199" s="32">
        <v>846.61</v>
      </c>
      <c r="H199" s="32" t="s">
        <v>847</v>
      </c>
    </row>
    <row r="200" spans="1:8" ht="15" customHeight="1">
      <c r="A200" s="83">
        <v>45463</v>
      </c>
      <c r="B200" s="32" t="s">
        <v>387</v>
      </c>
      <c r="C200" s="31" t="s">
        <v>1321</v>
      </c>
      <c r="D200" s="31" t="s">
        <v>1039</v>
      </c>
      <c r="E200" s="31" t="s">
        <v>529</v>
      </c>
      <c r="F200" s="84">
        <v>2635376</v>
      </c>
      <c r="G200" s="32">
        <v>260.48</v>
      </c>
      <c r="H200" s="32" t="s">
        <v>847</v>
      </c>
    </row>
    <row r="201" spans="1:8" ht="15" customHeight="1">
      <c r="A201" s="83">
        <v>45463</v>
      </c>
      <c r="B201" s="32" t="s">
        <v>387</v>
      </c>
      <c r="C201" s="31" t="s">
        <v>1321</v>
      </c>
      <c r="D201" s="31" t="s">
        <v>892</v>
      </c>
      <c r="E201" s="31" t="s">
        <v>529</v>
      </c>
      <c r="F201" s="84">
        <v>4175358</v>
      </c>
      <c r="G201" s="32">
        <v>260.13</v>
      </c>
      <c r="H201" s="32" t="s">
        <v>847</v>
      </c>
    </row>
    <row r="202" spans="1:8" ht="15" customHeight="1">
      <c r="A202" s="83">
        <v>45463</v>
      </c>
      <c r="B202" s="32" t="s">
        <v>387</v>
      </c>
      <c r="C202" s="31" t="s">
        <v>1321</v>
      </c>
      <c r="D202" s="31" t="s">
        <v>1081</v>
      </c>
      <c r="E202" s="31" t="s">
        <v>529</v>
      </c>
      <c r="F202" s="84">
        <v>2157658</v>
      </c>
      <c r="G202" s="32">
        <v>261.89</v>
      </c>
      <c r="H202" s="32" t="s">
        <v>847</v>
      </c>
    </row>
    <row r="203" spans="1:8" ht="15" customHeight="1">
      <c r="A203" s="83">
        <v>45463</v>
      </c>
      <c r="B203" s="32" t="s">
        <v>387</v>
      </c>
      <c r="C203" s="31" t="s">
        <v>1321</v>
      </c>
      <c r="D203" s="31" t="s">
        <v>1059</v>
      </c>
      <c r="E203" s="31" t="s">
        <v>529</v>
      </c>
      <c r="F203" s="84">
        <v>2822543</v>
      </c>
      <c r="G203" s="32">
        <v>263.70999999999998</v>
      </c>
      <c r="H203" s="32" t="s">
        <v>847</v>
      </c>
    </row>
    <row r="204" spans="1:8" ht="15" customHeight="1">
      <c r="A204" s="83">
        <v>45463</v>
      </c>
      <c r="B204" s="32" t="s">
        <v>387</v>
      </c>
      <c r="C204" s="31" t="s">
        <v>1321</v>
      </c>
      <c r="D204" s="31" t="s">
        <v>993</v>
      </c>
      <c r="E204" s="31" t="s">
        <v>529</v>
      </c>
      <c r="F204" s="84">
        <v>4212973</v>
      </c>
      <c r="G204" s="32">
        <v>260.10000000000002</v>
      </c>
      <c r="H204" s="32" t="s">
        <v>847</v>
      </c>
    </row>
    <row r="205" spans="1:8" ht="15" customHeight="1">
      <c r="A205" s="83">
        <v>45463</v>
      </c>
      <c r="B205" s="32" t="s">
        <v>1079</v>
      </c>
      <c r="C205" s="31" t="s">
        <v>1080</v>
      </c>
      <c r="D205" s="31" t="s">
        <v>1105</v>
      </c>
      <c r="E205" s="31" t="s">
        <v>529</v>
      </c>
      <c r="F205" s="84">
        <v>40000</v>
      </c>
      <c r="G205" s="32">
        <v>65.180000000000007</v>
      </c>
      <c r="H205" s="32" t="s">
        <v>847</v>
      </c>
    </row>
    <row r="206" spans="1:8" ht="15" customHeight="1">
      <c r="A206" s="83">
        <v>45463</v>
      </c>
      <c r="B206" s="32" t="s">
        <v>1079</v>
      </c>
      <c r="C206" s="31" t="s">
        <v>1080</v>
      </c>
      <c r="D206" s="31" t="s">
        <v>1106</v>
      </c>
      <c r="E206" s="31" t="s">
        <v>529</v>
      </c>
      <c r="F206" s="84">
        <v>104000</v>
      </c>
      <c r="G206" s="32">
        <v>62.11</v>
      </c>
      <c r="H206" s="32" t="s">
        <v>847</v>
      </c>
    </row>
    <row r="207" spans="1:8" ht="15" customHeight="1">
      <c r="A207" s="83">
        <v>45463</v>
      </c>
      <c r="B207" s="32" t="s">
        <v>1322</v>
      </c>
      <c r="C207" s="31" t="s">
        <v>1323</v>
      </c>
      <c r="D207" s="31" t="s">
        <v>1324</v>
      </c>
      <c r="E207" s="31" t="s">
        <v>529</v>
      </c>
      <c r="F207" s="84">
        <v>120000</v>
      </c>
      <c r="G207" s="32">
        <v>453.57</v>
      </c>
      <c r="H207" s="32" t="s">
        <v>847</v>
      </c>
    </row>
    <row r="208" spans="1:8" ht="15" customHeight="1">
      <c r="A208" s="83">
        <v>45463</v>
      </c>
      <c r="B208" s="32" t="s">
        <v>1325</v>
      </c>
      <c r="C208" s="31" t="s">
        <v>1326</v>
      </c>
      <c r="D208" s="31" t="s">
        <v>1039</v>
      </c>
      <c r="E208" s="31" t="s">
        <v>529</v>
      </c>
      <c r="F208" s="84">
        <v>3133122</v>
      </c>
      <c r="G208" s="32">
        <v>148.84</v>
      </c>
      <c r="H208" s="32" t="s">
        <v>847</v>
      </c>
    </row>
    <row r="209" spans="1:8" ht="15" customHeight="1">
      <c r="A209" s="83">
        <v>45463</v>
      </c>
      <c r="B209" s="32" t="s">
        <v>1325</v>
      </c>
      <c r="C209" s="31" t="s">
        <v>1326</v>
      </c>
      <c r="D209" s="31" t="s">
        <v>993</v>
      </c>
      <c r="E209" s="31" t="s">
        <v>529</v>
      </c>
      <c r="F209" s="84">
        <v>6329600</v>
      </c>
      <c r="G209" s="32">
        <v>151.30000000000001</v>
      </c>
      <c r="H209" s="32" t="s">
        <v>847</v>
      </c>
    </row>
    <row r="210" spans="1:8" ht="15" customHeight="1">
      <c r="A210" s="83">
        <v>45463</v>
      </c>
      <c r="B210" s="32" t="s">
        <v>1325</v>
      </c>
      <c r="C210" s="31" t="s">
        <v>1326</v>
      </c>
      <c r="D210" s="31" t="s">
        <v>892</v>
      </c>
      <c r="E210" s="31" t="s">
        <v>529</v>
      </c>
      <c r="F210" s="84">
        <v>4603968</v>
      </c>
      <c r="G210" s="32">
        <v>148.30000000000001</v>
      </c>
      <c r="H210" s="32" t="s">
        <v>847</v>
      </c>
    </row>
    <row r="211" spans="1:8" ht="15" customHeight="1">
      <c r="A211" s="83">
        <v>45463</v>
      </c>
      <c r="B211" s="32" t="s">
        <v>1325</v>
      </c>
      <c r="C211" s="31" t="s">
        <v>1326</v>
      </c>
      <c r="D211" s="31" t="s">
        <v>1327</v>
      </c>
      <c r="E211" s="31" t="s">
        <v>529</v>
      </c>
      <c r="F211" s="84">
        <v>3437792</v>
      </c>
      <c r="G211" s="32">
        <v>154.91999999999999</v>
      </c>
      <c r="H211" s="32" t="s">
        <v>847</v>
      </c>
    </row>
    <row r="212" spans="1:8" ht="15" customHeight="1">
      <c r="A212" s="83">
        <v>45463</v>
      </c>
      <c r="B212" s="32" t="s">
        <v>1325</v>
      </c>
      <c r="C212" s="31" t="s">
        <v>1326</v>
      </c>
      <c r="D212" s="31" t="s">
        <v>1328</v>
      </c>
      <c r="E212" s="31" t="s">
        <v>529</v>
      </c>
      <c r="F212" s="84">
        <v>3300000</v>
      </c>
      <c r="G212" s="32">
        <v>151.28</v>
      </c>
      <c r="H212" s="32" t="s">
        <v>847</v>
      </c>
    </row>
    <row r="213" spans="1:8" ht="15" customHeight="1">
      <c r="A213" s="83">
        <v>45463</v>
      </c>
      <c r="B213" s="32" t="s">
        <v>1163</v>
      </c>
      <c r="C213" s="31" t="s">
        <v>1164</v>
      </c>
      <c r="D213" s="31" t="s">
        <v>1100</v>
      </c>
      <c r="E213" s="31" t="s">
        <v>529</v>
      </c>
      <c r="F213" s="84">
        <v>87600</v>
      </c>
      <c r="G213" s="32">
        <v>218.09</v>
      </c>
      <c r="H213" s="32" t="s">
        <v>847</v>
      </c>
    </row>
    <row r="214" spans="1:8" ht="15" customHeight="1">
      <c r="A214" s="83">
        <v>45463</v>
      </c>
      <c r="B214" s="32" t="s">
        <v>1329</v>
      </c>
      <c r="C214" s="31" t="s">
        <v>1330</v>
      </c>
      <c r="D214" s="31" t="s">
        <v>1331</v>
      </c>
      <c r="E214" s="31" t="s">
        <v>529</v>
      </c>
      <c r="F214" s="84">
        <v>4606930</v>
      </c>
      <c r="G214" s="32">
        <v>40.090000000000003</v>
      </c>
      <c r="H214" s="32" t="s">
        <v>847</v>
      </c>
    </row>
    <row r="215" spans="1:8" ht="15" customHeight="1">
      <c r="A215" s="83">
        <v>45463</v>
      </c>
      <c r="B215" s="32" t="s">
        <v>1329</v>
      </c>
      <c r="C215" s="31" t="s">
        <v>1330</v>
      </c>
      <c r="D215" s="31" t="s">
        <v>993</v>
      </c>
      <c r="E215" s="31" t="s">
        <v>529</v>
      </c>
      <c r="F215" s="84">
        <v>2301623</v>
      </c>
      <c r="G215" s="32">
        <v>40.03</v>
      </c>
      <c r="H215" s="32" t="s">
        <v>847</v>
      </c>
    </row>
    <row r="216" spans="1:8" ht="15" customHeight="1">
      <c r="A216" s="83">
        <v>45463</v>
      </c>
      <c r="B216" s="32" t="s">
        <v>1329</v>
      </c>
      <c r="C216" s="31" t="s">
        <v>1330</v>
      </c>
      <c r="D216" s="31" t="s">
        <v>1332</v>
      </c>
      <c r="E216" s="31" t="s">
        <v>529</v>
      </c>
      <c r="F216" s="84">
        <v>6705141</v>
      </c>
      <c r="G216" s="32">
        <v>39.950000000000003</v>
      </c>
      <c r="H216" s="32" t="s">
        <v>847</v>
      </c>
    </row>
    <row r="217" spans="1:8" ht="15" customHeight="1">
      <c r="A217" s="83">
        <v>45463</v>
      </c>
      <c r="B217" s="32" t="s">
        <v>1329</v>
      </c>
      <c r="C217" s="31" t="s">
        <v>1330</v>
      </c>
      <c r="D217" s="31" t="s">
        <v>892</v>
      </c>
      <c r="E217" s="31" t="s">
        <v>529</v>
      </c>
      <c r="F217" s="84">
        <v>2307719</v>
      </c>
      <c r="G217" s="32">
        <v>39.96</v>
      </c>
      <c r="H217" s="32" t="s">
        <v>847</v>
      </c>
    </row>
    <row r="218" spans="1:8" ht="15" customHeight="1">
      <c r="A218" s="83">
        <v>45463</v>
      </c>
      <c r="B218" s="32" t="s">
        <v>1167</v>
      </c>
      <c r="C218" s="31" t="s">
        <v>1168</v>
      </c>
      <c r="D218" s="31" t="s">
        <v>892</v>
      </c>
      <c r="E218" s="31" t="s">
        <v>529</v>
      </c>
      <c r="F218" s="84">
        <v>743094</v>
      </c>
      <c r="G218" s="32">
        <v>79.959999999999994</v>
      </c>
      <c r="H218" s="32" t="s">
        <v>847</v>
      </c>
    </row>
    <row r="219" spans="1:8" ht="15" customHeight="1">
      <c r="A219" s="83">
        <v>45463</v>
      </c>
      <c r="B219" s="32" t="s">
        <v>1169</v>
      </c>
      <c r="C219" s="31" t="s">
        <v>1170</v>
      </c>
      <c r="D219" s="31" t="s">
        <v>1171</v>
      </c>
      <c r="E219" s="31" t="s">
        <v>529</v>
      </c>
      <c r="F219" s="84">
        <v>442015</v>
      </c>
      <c r="G219" s="32">
        <v>6.58</v>
      </c>
      <c r="H219" s="32" t="s">
        <v>847</v>
      </c>
    </row>
    <row r="220" spans="1:8" ht="15" customHeight="1">
      <c r="A220" s="83">
        <v>45463</v>
      </c>
      <c r="B220" s="32" t="s">
        <v>1333</v>
      </c>
      <c r="C220" s="31" t="s">
        <v>1334</v>
      </c>
      <c r="D220" s="31" t="s">
        <v>1039</v>
      </c>
      <c r="E220" s="31" t="s">
        <v>529</v>
      </c>
      <c r="F220" s="84">
        <v>1160509</v>
      </c>
      <c r="G220" s="32">
        <v>121.33</v>
      </c>
      <c r="H220" s="32" t="s">
        <v>847</v>
      </c>
    </row>
    <row r="221" spans="1:8" ht="15" customHeight="1">
      <c r="A221" s="83">
        <v>45463</v>
      </c>
      <c r="B221" s="32" t="s">
        <v>1333</v>
      </c>
      <c r="C221" s="31" t="s">
        <v>1334</v>
      </c>
      <c r="D221" s="31" t="s">
        <v>993</v>
      </c>
      <c r="E221" s="31" t="s">
        <v>529</v>
      </c>
      <c r="F221" s="84">
        <v>1631324</v>
      </c>
      <c r="G221" s="32">
        <v>121.79</v>
      </c>
      <c r="H221" s="32" t="s">
        <v>847</v>
      </c>
    </row>
    <row r="222" spans="1:8" ht="15" customHeight="1">
      <c r="A222" s="83">
        <v>45463</v>
      </c>
      <c r="B222" s="32" t="s">
        <v>1333</v>
      </c>
      <c r="C222" s="31" t="s">
        <v>1334</v>
      </c>
      <c r="D222" s="31" t="s">
        <v>1081</v>
      </c>
      <c r="E222" s="31" t="s">
        <v>529</v>
      </c>
      <c r="F222" s="84">
        <v>932695</v>
      </c>
      <c r="G222" s="32">
        <v>121.47</v>
      </c>
      <c r="H222" s="32" t="s">
        <v>847</v>
      </c>
    </row>
    <row r="223" spans="1:8" ht="15" customHeight="1">
      <c r="A223" s="83">
        <v>45463</v>
      </c>
      <c r="B223" s="32" t="s">
        <v>1333</v>
      </c>
      <c r="C223" s="31" t="s">
        <v>1334</v>
      </c>
      <c r="D223" s="31" t="s">
        <v>892</v>
      </c>
      <c r="E223" s="31" t="s">
        <v>529</v>
      </c>
      <c r="F223" s="84">
        <v>1435773</v>
      </c>
      <c r="G223" s="32">
        <v>118.73</v>
      </c>
      <c r="H223" s="32" t="s">
        <v>847</v>
      </c>
    </row>
    <row r="224" spans="1:8" ht="15" customHeight="1">
      <c r="A224" s="83">
        <v>45463</v>
      </c>
      <c r="B224" s="32" t="s">
        <v>1335</v>
      </c>
      <c r="C224" s="31" t="s">
        <v>1336</v>
      </c>
      <c r="D224" s="31" t="s">
        <v>892</v>
      </c>
      <c r="E224" s="31" t="s">
        <v>529</v>
      </c>
      <c r="F224" s="84">
        <v>917533</v>
      </c>
      <c r="G224" s="32">
        <v>133.16</v>
      </c>
      <c r="H224" s="32" t="s">
        <v>847</v>
      </c>
    </row>
    <row r="225" spans="1:8" ht="15" customHeight="1">
      <c r="A225" s="83">
        <v>45463</v>
      </c>
      <c r="B225" s="32" t="s">
        <v>1259</v>
      </c>
      <c r="C225" s="31" t="s">
        <v>1337</v>
      </c>
      <c r="D225" s="31" t="s">
        <v>1059</v>
      </c>
      <c r="E225" s="31" t="s">
        <v>529</v>
      </c>
      <c r="F225" s="84">
        <v>89542</v>
      </c>
      <c r="G225" s="32">
        <v>26.74</v>
      </c>
      <c r="H225" s="32" t="s">
        <v>847</v>
      </c>
    </row>
    <row r="226" spans="1:8" ht="15" customHeight="1">
      <c r="A226" s="83">
        <v>45463</v>
      </c>
      <c r="B226" s="32" t="s">
        <v>1107</v>
      </c>
      <c r="C226" s="31" t="s">
        <v>1108</v>
      </c>
      <c r="D226" s="31" t="s">
        <v>1338</v>
      </c>
      <c r="E226" s="31" t="s">
        <v>529</v>
      </c>
      <c r="F226" s="84">
        <v>1460874</v>
      </c>
      <c r="G226" s="32">
        <v>53.54</v>
      </c>
      <c r="H226" s="32" t="s">
        <v>847</v>
      </c>
    </row>
    <row r="227" spans="1:8" ht="15" customHeight="1">
      <c r="A227" s="83">
        <v>45463</v>
      </c>
      <c r="B227" s="32" t="s">
        <v>1107</v>
      </c>
      <c r="C227" s="31" t="s">
        <v>1108</v>
      </c>
      <c r="D227" s="31" t="s">
        <v>993</v>
      </c>
      <c r="E227" s="31" t="s">
        <v>529</v>
      </c>
      <c r="F227" s="84">
        <v>1090290</v>
      </c>
      <c r="G227" s="32">
        <v>54.26</v>
      </c>
      <c r="H227" s="32" t="s">
        <v>847</v>
      </c>
    </row>
    <row r="228" spans="1:8" ht="15" customHeight="1">
      <c r="A228" s="83">
        <v>45463</v>
      </c>
      <c r="B228" s="32" t="s">
        <v>1109</v>
      </c>
      <c r="C228" s="31" t="s">
        <v>1110</v>
      </c>
      <c r="D228" s="31" t="s">
        <v>993</v>
      </c>
      <c r="E228" s="31" t="s">
        <v>529</v>
      </c>
      <c r="F228" s="84">
        <v>8677065</v>
      </c>
      <c r="G228" s="32">
        <v>141.55000000000001</v>
      </c>
      <c r="H228" s="32" t="s">
        <v>847</v>
      </c>
    </row>
    <row r="229" spans="1:8" ht="15" customHeight="1">
      <c r="A229" s="83">
        <v>45463</v>
      </c>
      <c r="B229" s="32" t="s">
        <v>1109</v>
      </c>
      <c r="C229" s="31" t="s">
        <v>1110</v>
      </c>
      <c r="D229" s="31" t="s">
        <v>1081</v>
      </c>
      <c r="E229" s="31" t="s">
        <v>529</v>
      </c>
      <c r="F229" s="84">
        <v>2673214</v>
      </c>
      <c r="G229" s="32">
        <v>142.6</v>
      </c>
      <c r="H229" s="32" t="s">
        <v>847</v>
      </c>
    </row>
    <row r="230" spans="1:8" ht="15" customHeight="1">
      <c r="A230" s="83">
        <v>45463</v>
      </c>
      <c r="B230" s="32" t="s">
        <v>1109</v>
      </c>
      <c r="C230" s="31" t="s">
        <v>1110</v>
      </c>
      <c r="D230" s="31" t="s">
        <v>1059</v>
      </c>
      <c r="E230" s="31" t="s">
        <v>529</v>
      </c>
      <c r="F230" s="84">
        <v>2935834</v>
      </c>
      <c r="G230" s="32">
        <v>144.88999999999999</v>
      </c>
      <c r="H230" s="32" t="s">
        <v>847</v>
      </c>
    </row>
    <row r="231" spans="1:8" ht="15" customHeight="1">
      <c r="A231" s="83">
        <v>45463</v>
      </c>
      <c r="B231" s="32" t="s">
        <v>1109</v>
      </c>
      <c r="C231" s="31" t="s">
        <v>1110</v>
      </c>
      <c r="D231" s="31" t="s">
        <v>892</v>
      </c>
      <c r="E231" s="31" t="s">
        <v>529</v>
      </c>
      <c r="F231" s="84">
        <v>4243683</v>
      </c>
      <c r="G231" s="32">
        <v>137</v>
      </c>
      <c r="H231" s="32" t="s">
        <v>847</v>
      </c>
    </row>
    <row r="232" spans="1:8" ht="15" customHeight="1">
      <c r="A232" s="83">
        <v>45463</v>
      </c>
      <c r="B232" s="32" t="s">
        <v>1109</v>
      </c>
      <c r="C232" s="31" t="s">
        <v>1110</v>
      </c>
      <c r="D232" s="31" t="s">
        <v>1039</v>
      </c>
      <c r="E232" s="31" t="s">
        <v>529</v>
      </c>
      <c r="F232" s="84">
        <v>3386352</v>
      </c>
      <c r="G232" s="32">
        <v>139.83000000000001</v>
      </c>
      <c r="H232" s="32" t="s">
        <v>847</v>
      </c>
    </row>
    <row r="233" spans="1:8" ht="15" customHeight="1">
      <c r="A233" s="83">
        <v>45463</v>
      </c>
      <c r="B233" s="32" t="s">
        <v>1172</v>
      </c>
      <c r="C233" s="31" t="s">
        <v>1173</v>
      </c>
      <c r="D233" s="31" t="s">
        <v>1339</v>
      </c>
      <c r="E233" s="31" t="s">
        <v>529</v>
      </c>
      <c r="F233" s="84">
        <v>32172</v>
      </c>
      <c r="G233" s="32">
        <v>13.53</v>
      </c>
      <c r="H233" s="32" t="s">
        <v>847</v>
      </c>
    </row>
    <row r="234" spans="1:8" ht="15" customHeight="1">
      <c r="A234" s="83">
        <v>45463</v>
      </c>
      <c r="B234" s="32" t="s">
        <v>443</v>
      </c>
      <c r="C234" s="31" t="s">
        <v>1340</v>
      </c>
      <c r="D234" s="31" t="s">
        <v>892</v>
      </c>
      <c r="E234" s="31" t="s">
        <v>529</v>
      </c>
      <c r="F234" s="84">
        <v>1332357</v>
      </c>
      <c r="G234" s="32">
        <v>300.22000000000003</v>
      </c>
      <c r="H234" s="32" t="s">
        <v>847</v>
      </c>
    </row>
    <row r="235" spans="1:8" ht="15" customHeight="1">
      <c r="A235" s="83">
        <v>45463</v>
      </c>
      <c r="B235" s="32" t="s">
        <v>1042</v>
      </c>
      <c r="C235" s="31" t="s">
        <v>1043</v>
      </c>
      <c r="D235" s="31" t="s">
        <v>1060</v>
      </c>
      <c r="E235" s="31" t="s">
        <v>529</v>
      </c>
      <c r="F235" s="84">
        <v>250000</v>
      </c>
      <c r="G235" s="32">
        <v>23.83</v>
      </c>
      <c r="H235" s="32" t="s">
        <v>847</v>
      </c>
    </row>
    <row r="236" spans="1:8" ht="15" customHeight="1">
      <c r="A236" s="83">
        <v>45463</v>
      </c>
      <c r="B236" s="32" t="s">
        <v>1341</v>
      </c>
      <c r="C236" s="31" t="s">
        <v>1342</v>
      </c>
      <c r="D236" s="31" t="s">
        <v>993</v>
      </c>
      <c r="E236" s="31" t="s">
        <v>529</v>
      </c>
      <c r="F236" s="84">
        <v>5849450</v>
      </c>
      <c r="G236" s="32">
        <v>87.18</v>
      </c>
      <c r="H236" s="32" t="s">
        <v>847</v>
      </c>
    </row>
    <row r="237" spans="1:8" ht="15" customHeight="1">
      <c r="A237" s="83">
        <v>45463</v>
      </c>
      <c r="B237" s="32" t="s">
        <v>1341</v>
      </c>
      <c r="C237" s="31" t="s">
        <v>1342</v>
      </c>
      <c r="D237" s="31" t="s">
        <v>892</v>
      </c>
      <c r="E237" s="31" t="s">
        <v>529</v>
      </c>
      <c r="F237" s="84">
        <v>6809875</v>
      </c>
      <c r="G237" s="32">
        <v>87.5</v>
      </c>
      <c r="H237" s="32" t="s">
        <v>847</v>
      </c>
    </row>
    <row r="238" spans="1:8" ht="15" customHeight="1">
      <c r="A238" s="83">
        <v>45463</v>
      </c>
      <c r="B238" s="32" t="s">
        <v>1061</v>
      </c>
      <c r="C238" s="31" t="s">
        <v>1062</v>
      </c>
      <c r="D238" s="31" t="s">
        <v>993</v>
      </c>
      <c r="E238" s="31" t="s">
        <v>529</v>
      </c>
      <c r="F238" s="84">
        <v>150246</v>
      </c>
      <c r="G238" s="32">
        <v>1439.46</v>
      </c>
      <c r="H238" s="32" t="s">
        <v>847</v>
      </c>
    </row>
    <row r="239" spans="1:8" ht="15" customHeight="1">
      <c r="A239" s="83">
        <v>45463</v>
      </c>
      <c r="B239" s="32" t="s">
        <v>1343</v>
      </c>
      <c r="C239" s="31" t="s">
        <v>1344</v>
      </c>
      <c r="D239" s="31" t="s">
        <v>1345</v>
      </c>
      <c r="E239" s="31" t="s">
        <v>529</v>
      </c>
      <c r="F239" s="84">
        <v>124000</v>
      </c>
      <c r="G239" s="32">
        <v>407.65</v>
      </c>
      <c r="H239" s="32" t="s">
        <v>847</v>
      </c>
    </row>
    <row r="240" spans="1:8" ht="15" customHeight="1">
      <c r="A240" s="83">
        <v>45463</v>
      </c>
      <c r="B240" s="32" t="s">
        <v>192</v>
      </c>
      <c r="C240" s="31" t="s">
        <v>1174</v>
      </c>
      <c r="D240" s="31" t="s">
        <v>1175</v>
      </c>
      <c r="E240" s="31" t="s">
        <v>529</v>
      </c>
      <c r="F240" s="84">
        <v>10775000</v>
      </c>
      <c r="G240" s="32">
        <v>906</v>
      </c>
      <c r="H240" s="32" t="s">
        <v>847</v>
      </c>
    </row>
    <row r="241" spans="1:8" ht="15" customHeight="1">
      <c r="A241" s="83">
        <v>45463</v>
      </c>
      <c r="B241" s="32" t="s">
        <v>449</v>
      </c>
      <c r="C241" s="31" t="s">
        <v>1346</v>
      </c>
      <c r="D241" s="31" t="s">
        <v>1347</v>
      </c>
      <c r="E241" s="31" t="s">
        <v>529</v>
      </c>
      <c r="F241" s="84">
        <v>2285810</v>
      </c>
      <c r="G241" s="32">
        <v>785</v>
      </c>
      <c r="H241" s="32" t="s">
        <v>847</v>
      </c>
    </row>
    <row r="242" spans="1:8" ht="15" customHeight="1">
      <c r="A242" s="83">
        <v>45463</v>
      </c>
      <c r="B242" s="32" t="s">
        <v>449</v>
      </c>
      <c r="C242" s="31" t="s">
        <v>1346</v>
      </c>
      <c r="D242" s="31" t="s">
        <v>1348</v>
      </c>
      <c r="E242" s="31" t="s">
        <v>529</v>
      </c>
      <c r="F242" s="84">
        <v>2862030</v>
      </c>
      <c r="G242" s="32">
        <v>785</v>
      </c>
      <c r="H242" s="32" t="s">
        <v>847</v>
      </c>
    </row>
    <row r="243" spans="1:8" ht="15" customHeight="1">
      <c r="A243" s="83">
        <v>45463</v>
      </c>
      <c r="B243" s="32" t="s">
        <v>1349</v>
      </c>
      <c r="C243" s="31" t="s">
        <v>1350</v>
      </c>
      <c r="D243" s="31" t="s">
        <v>892</v>
      </c>
      <c r="E243" s="31" t="s">
        <v>529</v>
      </c>
      <c r="F243" s="84">
        <v>167827</v>
      </c>
      <c r="G243" s="32">
        <v>959.09</v>
      </c>
      <c r="H243" s="32" t="s">
        <v>847</v>
      </c>
    </row>
    <row r="244" spans="1:8" ht="15" customHeight="1">
      <c r="A244" s="83">
        <v>45463</v>
      </c>
      <c r="B244" s="32" t="s">
        <v>1351</v>
      </c>
      <c r="C244" s="31" t="s">
        <v>1352</v>
      </c>
      <c r="D244" s="31" t="s">
        <v>1353</v>
      </c>
      <c r="E244" s="31" t="s">
        <v>529</v>
      </c>
      <c r="F244" s="84">
        <v>87600</v>
      </c>
      <c r="G244" s="32">
        <v>187.1</v>
      </c>
      <c r="H244" s="32" t="s">
        <v>847</v>
      </c>
    </row>
    <row r="245" spans="1:8" ht="15" customHeight="1">
      <c r="A245" s="83">
        <v>45463</v>
      </c>
      <c r="B245" s="32" t="s">
        <v>1354</v>
      </c>
      <c r="C245" s="31" t="s">
        <v>1355</v>
      </c>
      <c r="D245" s="31" t="s">
        <v>1356</v>
      </c>
      <c r="E245" s="31" t="s">
        <v>529</v>
      </c>
      <c r="F245" s="84">
        <v>948692</v>
      </c>
      <c r="G245" s="32">
        <v>745</v>
      </c>
      <c r="H245" s="32" t="s">
        <v>847</v>
      </c>
    </row>
    <row r="246" spans="1:8" ht="15" customHeight="1">
      <c r="A246" s="83">
        <v>45463</v>
      </c>
      <c r="B246" s="32" t="s">
        <v>1357</v>
      </c>
      <c r="C246" s="31" t="s">
        <v>1358</v>
      </c>
      <c r="D246" s="31" t="s">
        <v>1359</v>
      </c>
      <c r="E246" s="31" t="s">
        <v>529</v>
      </c>
      <c r="F246" s="84">
        <v>391993</v>
      </c>
      <c r="G246" s="32">
        <v>137.49</v>
      </c>
      <c r="H246" s="32" t="s">
        <v>847</v>
      </c>
    </row>
    <row r="247" spans="1:8" ht="15" customHeight="1">
      <c r="A247" s="83">
        <v>45463</v>
      </c>
      <c r="B247" s="32" t="s">
        <v>1357</v>
      </c>
      <c r="C247" s="31" t="s">
        <v>1358</v>
      </c>
      <c r="D247" s="31" t="s">
        <v>892</v>
      </c>
      <c r="E247" s="31" t="s">
        <v>529</v>
      </c>
      <c r="F247" s="84">
        <v>399436</v>
      </c>
      <c r="G247" s="32">
        <v>139.11000000000001</v>
      </c>
      <c r="H247" s="32" t="s">
        <v>847</v>
      </c>
    </row>
    <row r="248" spans="1:8" ht="15" customHeight="1">
      <c r="A248" s="83">
        <v>45463</v>
      </c>
      <c r="B248" s="32" t="s">
        <v>464</v>
      </c>
      <c r="C248" s="31" t="s">
        <v>1176</v>
      </c>
      <c r="D248" s="31" t="s">
        <v>993</v>
      </c>
      <c r="E248" s="31" t="s">
        <v>529</v>
      </c>
      <c r="F248" s="84">
        <v>6444423</v>
      </c>
      <c r="G248" s="32">
        <v>209.83</v>
      </c>
      <c r="H248" s="32" t="s">
        <v>847</v>
      </c>
    </row>
    <row r="249" spans="1:8" ht="15" customHeight="1">
      <c r="A249" s="83">
        <v>45463</v>
      </c>
      <c r="B249" s="32" t="s">
        <v>464</v>
      </c>
      <c r="C249" s="31" t="s">
        <v>1176</v>
      </c>
      <c r="D249" s="31" t="s">
        <v>1311</v>
      </c>
      <c r="E249" s="31" t="s">
        <v>529</v>
      </c>
      <c r="F249" s="84">
        <v>2220336</v>
      </c>
      <c r="G249" s="32">
        <v>217.64</v>
      </c>
      <c r="H249" s="32" t="s">
        <v>847</v>
      </c>
    </row>
    <row r="250" spans="1:8" ht="15" customHeight="1">
      <c r="A250" s="83">
        <v>45463</v>
      </c>
      <c r="B250" s="32" t="s">
        <v>464</v>
      </c>
      <c r="C250" s="31" t="s">
        <v>1176</v>
      </c>
      <c r="D250" s="31" t="s">
        <v>892</v>
      </c>
      <c r="E250" s="31" t="s">
        <v>529</v>
      </c>
      <c r="F250" s="84">
        <v>4831369</v>
      </c>
      <c r="G250" s="32">
        <v>201.19</v>
      </c>
      <c r="H250" s="32" t="s">
        <v>847</v>
      </c>
    </row>
    <row r="251" spans="1:8" ht="15" customHeight="1">
      <c r="A251" s="83">
        <v>45463</v>
      </c>
      <c r="B251" s="32" t="s">
        <v>464</v>
      </c>
      <c r="C251" s="31" t="s">
        <v>1176</v>
      </c>
      <c r="D251" s="31" t="s">
        <v>1081</v>
      </c>
      <c r="E251" s="31" t="s">
        <v>529</v>
      </c>
      <c r="F251" s="84">
        <v>4400735</v>
      </c>
      <c r="G251" s="32">
        <v>208.37</v>
      </c>
      <c r="H251" s="32" t="s">
        <v>847</v>
      </c>
    </row>
    <row r="252" spans="1:8" ht="15" customHeight="1">
      <c r="A252" s="83">
        <v>45463</v>
      </c>
      <c r="B252" s="32" t="s">
        <v>464</v>
      </c>
      <c r="C252" s="31" t="s">
        <v>1176</v>
      </c>
      <c r="D252" s="31" t="s">
        <v>1059</v>
      </c>
      <c r="E252" s="31" t="s">
        <v>529</v>
      </c>
      <c r="F252" s="84">
        <v>3695709</v>
      </c>
      <c r="G252" s="32">
        <v>210.42</v>
      </c>
      <c r="H252" s="32" t="s">
        <v>847</v>
      </c>
    </row>
    <row r="253" spans="1:8" ht="15" customHeight="1">
      <c r="A253" s="83">
        <v>45463</v>
      </c>
      <c r="B253" s="32" t="s">
        <v>464</v>
      </c>
      <c r="C253" s="31" t="s">
        <v>1176</v>
      </c>
      <c r="D253" s="31" t="s">
        <v>1039</v>
      </c>
      <c r="E253" s="31" t="s">
        <v>529</v>
      </c>
      <c r="F253" s="84">
        <v>3345360</v>
      </c>
      <c r="G253" s="32">
        <v>207.17</v>
      </c>
      <c r="H253" s="32" t="s">
        <v>847</v>
      </c>
    </row>
    <row r="254" spans="1:8" ht="15" customHeight="1">
      <c r="A254" s="83">
        <v>45463</v>
      </c>
      <c r="B254" s="32" t="s">
        <v>1040</v>
      </c>
      <c r="C254" s="31" t="s">
        <v>1041</v>
      </c>
      <c r="D254" s="31" t="s">
        <v>993</v>
      </c>
      <c r="E254" s="31" t="s">
        <v>529</v>
      </c>
      <c r="F254" s="84">
        <v>2959680</v>
      </c>
      <c r="G254" s="32">
        <v>37.15</v>
      </c>
      <c r="H254" s="32" t="s">
        <v>847</v>
      </c>
    </row>
    <row r="255" spans="1:8" ht="15" customHeight="1">
      <c r="A255" s="83">
        <v>45463</v>
      </c>
      <c r="B255" s="32" t="s">
        <v>1040</v>
      </c>
      <c r="C255" s="31" t="s">
        <v>1041</v>
      </c>
      <c r="D255" s="31" t="s">
        <v>892</v>
      </c>
      <c r="E255" s="31" t="s">
        <v>529</v>
      </c>
      <c r="F255" s="84">
        <v>2021321</v>
      </c>
      <c r="G255" s="32">
        <v>37.130000000000003</v>
      </c>
      <c r="H255" s="32" t="s">
        <v>847</v>
      </c>
    </row>
    <row r="256" spans="1:8" ht="15" customHeight="1">
      <c r="A256" s="83">
        <v>45463</v>
      </c>
      <c r="B256" s="32" t="s">
        <v>1360</v>
      </c>
      <c r="C256" s="31" t="s">
        <v>1361</v>
      </c>
      <c r="D256" s="31" t="s">
        <v>993</v>
      </c>
      <c r="E256" s="31" t="s">
        <v>529</v>
      </c>
      <c r="F256" s="84">
        <v>1577230</v>
      </c>
      <c r="G256" s="32">
        <v>31.06</v>
      </c>
      <c r="H256" s="32" t="s">
        <v>847</v>
      </c>
    </row>
    <row r="257" spans="1:8" ht="15" customHeight="1">
      <c r="A257" s="83">
        <v>45463</v>
      </c>
      <c r="B257" s="32" t="s">
        <v>1362</v>
      </c>
      <c r="C257" s="31" t="s">
        <v>1363</v>
      </c>
      <c r="D257" s="31" t="s">
        <v>892</v>
      </c>
      <c r="E257" s="31" t="s">
        <v>529</v>
      </c>
      <c r="F257" s="84">
        <v>1060527</v>
      </c>
      <c r="G257" s="32">
        <v>113.67</v>
      </c>
      <c r="H257" s="32" t="s">
        <v>847</v>
      </c>
    </row>
    <row r="258" spans="1:8" ht="15" customHeight="1">
      <c r="A258" s="83">
        <v>45463</v>
      </c>
      <c r="B258" s="32" t="s">
        <v>1364</v>
      </c>
      <c r="C258" s="31" t="s">
        <v>1365</v>
      </c>
      <c r="D258" s="31" t="s">
        <v>1366</v>
      </c>
      <c r="E258" s="31" t="s">
        <v>529</v>
      </c>
      <c r="F258" s="84">
        <v>28800</v>
      </c>
      <c r="G258" s="32">
        <v>96.72</v>
      </c>
      <c r="H258" s="32" t="s">
        <v>847</v>
      </c>
    </row>
    <row r="259" spans="1:8" ht="15" customHeight="1">
      <c r="A259" s="83">
        <v>45463</v>
      </c>
      <c r="B259" s="32" t="s">
        <v>1111</v>
      </c>
      <c r="C259" s="31" t="s">
        <v>1112</v>
      </c>
      <c r="D259" s="31" t="s">
        <v>1367</v>
      </c>
      <c r="E259" s="31" t="s">
        <v>529</v>
      </c>
      <c r="F259" s="84">
        <v>224816</v>
      </c>
      <c r="G259" s="32">
        <v>126.74</v>
      </c>
      <c r="H259" s="32" t="s">
        <v>847</v>
      </c>
    </row>
    <row r="260" spans="1:8" ht="15" customHeight="1">
      <c r="A260" s="83">
        <v>45463</v>
      </c>
      <c r="B260" s="32" t="s">
        <v>1368</v>
      </c>
      <c r="C260" s="31" t="s">
        <v>1369</v>
      </c>
      <c r="D260" s="31" t="s">
        <v>1039</v>
      </c>
      <c r="E260" s="31" t="s">
        <v>529</v>
      </c>
      <c r="F260" s="84">
        <v>1479184</v>
      </c>
      <c r="G260" s="32">
        <v>92.07</v>
      </c>
      <c r="H260" s="32" t="s">
        <v>847</v>
      </c>
    </row>
    <row r="261" spans="1:8" ht="15" customHeight="1">
      <c r="A261" s="83">
        <v>45463</v>
      </c>
      <c r="B261" s="32" t="s">
        <v>1368</v>
      </c>
      <c r="C261" s="31" t="s">
        <v>1369</v>
      </c>
      <c r="D261" s="31" t="s">
        <v>892</v>
      </c>
      <c r="E261" s="31" t="s">
        <v>529</v>
      </c>
      <c r="F261" s="84">
        <v>2461826</v>
      </c>
      <c r="G261" s="32">
        <v>91.77</v>
      </c>
      <c r="H261" s="32" t="s">
        <v>847</v>
      </c>
    </row>
    <row r="262" spans="1:8" ht="15" customHeight="1">
      <c r="A262" s="83">
        <v>45463</v>
      </c>
      <c r="B262" s="32" t="s">
        <v>1368</v>
      </c>
      <c r="C262" s="31" t="s">
        <v>1369</v>
      </c>
      <c r="D262" s="31" t="s">
        <v>993</v>
      </c>
      <c r="E262" s="31" t="s">
        <v>529</v>
      </c>
      <c r="F262" s="84">
        <v>1151495</v>
      </c>
      <c r="G262" s="32">
        <v>91.55</v>
      </c>
      <c r="H262" s="32" t="s">
        <v>847</v>
      </c>
    </row>
    <row r="263" spans="1:8" ht="15" customHeight="1">
      <c r="A263" s="83">
        <v>45463</v>
      </c>
      <c r="B263" s="32" t="s">
        <v>1370</v>
      </c>
      <c r="C263" s="31" t="s">
        <v>1371</v>
      </c>
      <c r="D263" s="31" t="s">
        <v>1372</v>
      </c>
      <c r="E263" s="31" t="s">
        <v>529</v>
      </c>
      <c r="F263" s="84">
        <v>35866</v>
      </c>
      <c r="G263" s="32">
        <v>7.22</v>
      </c>
      <c r="H263" s="32" t="s">
        <v>847</v>
      </c>
    </row>
    <row r="264" spans="1:8" ht="15" customHeight="1">
      <c r="A264" s="83">
        <v>45463</v>
      </c>
      <c r="B264" s="32" t="s">
        <v>1373</v>
      </c>
      <c r="C264" s="31" t="s">
        <v>1374</v>
      </c>
      <c r="D264" s="31" t="s">
        <v>1375</v>
      </c>
      <c r="E264" s="31" t="s">
        <v>529</v>
      </c>
      <c r="F264" s="84">
        <v>1000000</v>
      </c>
      <c r="G264" s="32">
        <v>530</v>
      </c>
      <c r="H264" s="32" t="s">
        <v>847</v>
      </c>
    </row>
    <row r="265" spans="1:8" ht="15" customHeight="1">
      <c r="A265" s="83">
        <v>45463</v>
      </c>
      <c r="B265" s="32" t="s">
        <v>1113</v>
      </c>
      <c r="C265" s="31" t="s">
        <v>1114</v>
      </c>
      <c r="D265" s="31" t="s">
        <v>1081</v>
      </c>
      <c r="E265" s="31" t="s">
        <v>529</v>
      </c>
      <c r="F265" s="84">
        <v>63061</v>
      </c>
      <c r="G265" s="32">
        <v>96.98</v>
      </c>
      <c r="H265" s="32" t="s">
        <v>847</v>
      </c>
    </row>
    <row r="266" spans="1:8" ht="15" customHeight="1">
      <c r="A266" s="83">
        <v>45463</v>
      </c>
      <c r="B266" s="32" t="s">
        <v>1113</v>
      </c>
      <c r="C266" s="31" t="s">
        <v>1114</v>
      </c>
      <c r="D266" s="31" t="s">
        <v>1039</v>
      </c>
      <c r="E266" s="31" t="s">
        <v>529</v>
      </c>
      <c r="F266" s="84">
        <v>99420</v>
      </c>
      <c r="G266" s="32">
        <v>95.48</v>
      </c>
      <c r="H266" s="32" t="s">
        <v>847</v>
      </c>
    </row>
    <row r="267" spans="1:8" ht="15" customHeight="1">
      <c r="A267" s="83">
        <v>45463</v>
      </c>
      <c r="B267" s="32" t="s">
        <v>1082</v>
      </c>
      <c r="C267" s="31" t="s">
        <v>1083</v>
      </c>
      <c r="D267" s="31" t="s">
        <v>1084</v>
      </c>
      <c r="E267" s="31" t="s">
        <v>529</v>
      </c>
      <c r="F267" s="84">
        <v>4030539</v>
      </c>
      <c r="G267" s="32">
        <v>50.51</v>
      </c>
      <c r="H267" s="32" t="s">
        <v>847</v>
      </c>
    </row>
    <row r="268" spans="1:8" ht="15" customHeight="1">
      <c r="A268" s="83">
        <v>45463</v>
      </c>
      <c r="B268" s="32" t="s">
        <v>1082</v>
      </c>
      <c r="C268" s="31" t="s">
        <v>1083</v>
      </c>
      <c r="D268" s="31" t="s">
        <v>892</v>
      </c>
      <c r="E268" s="31" t="s">
        <v>529</v>
      </c>
      <c r="F268" s="84">
        <v>883268</v>
      </c>
      <c r="G268" s="32">
        <v>50.47</v>
      </c>
      <c r="H268" s="32" t="s">
        <v>847</v>
      </c>
    </row>
    <row r="269" spans="1:8" ht="15" customHeight="1">
      <c r="A269" s="83">
        <v>45463</v>
      </c>
      <c r="B269" s="32" t="s">
        <v>1082</v>
      </c>
      <c r="C269" s="31" t="s">
        <v>1083</v>
      </c>
      <c r="D269" s="31" t="s">
        <v>993</v>
      </c>
      <c r="E269" s="31" t="s">
        <v>529</v>
      </c>
      <c r="F269" s="84">
        <v>1662567</v>
      </c>
      <c r="G269" s="32">
        <v>50.35</v>
      </c>
      <c r="H269" s="32" t="s">
        <v>847</v>
      </c>
    </row>
    <row r="270" spans="1:8" ht="15" customHeight="1">
      <c r="A270" s="83">
        <v>45463</v>
      </c>
      <c r="B270" s="32" t="s">
        <v>1376</v>
      </c>
      <c r="C270" s="31" t="s">
        <v>1377</v>
      </c>
      <c r="D270" s="31" t="s">
        <v>1222</v>
      </c>
      <c r="E270" s="31" t="s">
        <v>529</v>
      </c>
      <c r="F270" s="84">
        <v>72000</v>
      </c>
      <c r="G270" s="32">
        <v>178.85</v>
      </c>
      <c r="H270" s="32" t="s">
        <v>847</v>
      </c>
    </row>
    <row r="271" spans="1:8" ht="15" customHeight="1">
      <c r="A271" s="83">
        <v>45463</v>
      </c>
      <c r="B271" s="32" t="s">
        <v>1378</v>
      </c>
      <c r="C271" s="31" t="s">
        <v>1379</v>
      </c>
      <c r="D271" s="31" t="s">
        <v>892</v>
      </c>
      <c r="E271" s="31" t="s">
        <v>529</v>
      </c>
      <c r="F271" s="84">
        <v>392512</v>
      </c>
      <c r="G271" s="32">
        <v>219.41</v>
      </c>
      <c r="H271" s="32" t="s">
        <v>847</v>
      </c>
    </row>
    <row r="272" spans="1:8" ht="15" customHeight="1">
      <c r="A272" s="83">
        <v>45463</v>
      </c>
      <c r="B272" s="32" t="s">
        <v>1102</v>
      </c>
      <c r="C272" s="31" t="s">
        <v>1103</v>
      </c>
      <c r="D272" s="31" t="s">
        <v>1297</v>
      </c>
      <c r="E272" s="31" t="s">
        <v>530</v>
      </c>
      <c r="F272" s="84">
        <v>27646</v>
      </c>
      <c r="G272" s="32">
        <v>5.0599999999999996</v>
      </c>
      <c r="H272" s="32" t="s">
        <v>847</v>
      </c>
    </row>
    <row r="273" spans="1:8" ht="15" customHeight="1">
      <c r="A273" s="83">
        <v>45463</v>
      </c>
      <c r="B273" s="32" t="s">
        <v>1102</v>
      </c>
      <c r="C273" s="31" t="s">
        <v>1103</v>
      </c>
      <c r="D273" s="31" t="s">
        <v>1104</v>
      </c>
      <c r="E273" s="31" t="s">
        <v>530</v>
      </c>
      <c r="F273" s="84">
        <v>1135000</v>
      </c>
      <c r="G273" s="32">
        <v>5.08</v>
      </c>
      <c r="H273" s="32" t="s">
        <v>847</v>
      </c>
    </row>
    <row r="274" spans="1:8" ht="15" customHeight="1">
      <c r="A274" s="83">
        <v>45463</v>
      </c>
      <c r="B274" s="32" t="s">
        <v>1102</v>
      </c>
      <c r="C274" s="31" t="s">
        <v>1103</v>
      </c>
      <c r="D274" s="31" t="s">
        <v>1380</v>
      </c>
      <c r="E274" s="31" t="s">
        <v>530</v>
      </c>
      <c r="F274" s="84">
        <v>1000000</v>
      </c>
      <c r="G274" s="32">
        <v>5.2</v>
      </c>
      <c r="H274" s="32" t="s">
        <v>847</v>
      </c>
    </row>
    <row r="275" spans="1:8" ht="15" customHeight="1">
      <c r="A275" s="83">
        <v>45463</v>
      </c>
      <c r="B275" s="32" t="s">
        <v>1155</v>
      </c>
      <c r="C275" s="31" t="s">
        <v>1156</v>
      </c>
      <c r="D275" s="31" t="s">
        <v>892</v>
      </c>
      <c r="E275" s="31" t="s">
        <v>530</v>
      </c>
      <c r="F275" s="84">
        <v>1399618</v>
      </c>
      <c r="G275" s="32">
        <v>125.71</v>
      </c>
      <c r="H275" s="32" t="s">
        <v>847</v>
      </c>
    </row>
    <row r="276" spans="1:8" ht="15" customHeight="1">
      <c r="A276" s="83">
        <v>45463</v>
      </c>
      <c r="B276" s="32" t="s">
        <v>1298</v>
      </c>
      <c r="C276" s="31" t="s">
        <v>1299</v>
      </c>
      <c r="D276" s="31" t="s">
        <v>1039</v>
      </c>
      <c r="E276" s="31" t="s">
        <v>530</v>
      </c>
      <c r="F276" s="84">
        <v>249604</v>
      </c>
      <c r="G276" s="32">
        <v>118.13</v>
      </c>
      <c r="H276" s="32" t="s">
        <v>847</v>
      </c>
    </row>
    <row r="277" spans="1:8" ht="15" customHeight="1">
      <c r="A277" s="83">
        <v>45463</v>
      </c>
      <c r="B277" s="32" t="s">
        <v>1298</v>
      </c>
      <c r="C277" s="31" t="s">
        <v>1299</v>
      </c>
      <c r="D277" s="31" t="s">
        <v>892</v>
      </c>
      <c r="E277" s="31" t="s">
        <v>530</v>
      </c>
      <c r="F277" s="84">
        <v>441676</v>
      </c>
      <c r="G277" s="32">
        <v>116.91</v>
      </c>
      <c r="H277" s="32" t="s">
        <v>847</v>
      </c>
    </row>
    <row r="278" spans="1:8" ht="15" customHeight="1">
      <c r="A278" s="83">
        <v>45463</v>
      </c>
      <c r="B278" s="32" t="s">
        <v>1298</v>
      </c>
      <c r="C278" s="31" t="s">
        <v>1299</v>
      </c>
      <c r="D278" s="31" t="s">
        <v>993</v>
      </c>
      <c r="E278" s="31" t="s">
        <v>530</v>
      </c>
      <c r="F278" s="84">
        <v>238385</v>
      </c>
      <c r="G278" s="32">
        <v>116.93</v>
      </c>
      <c r="H278" s="32" t="s">
        <v>847</v>
      </c>
    </row>
    <row r="279" spans="1:8" ht="15" customHeight="1">
      <c r="A279" s="83">
        <v>45463</v>
      </c>
      <c r="B279" s="32" t="s">
        <v>89</v>
      </c>
      <c r="C279" s="31" t="s">
        <v>1157</v>
      </c>
      <c r="D279" s="31" t="s">
        <v>892</v>
      </c>
      <c r="E279" s="31" t="s">
        <v>530</v>
      </c>
      <c r="F279" s="84">
        <v>3532813</v>
      </c>
      <c r="G279" s="32">
        <v>514.4</v>
      </c>
      <c r="H279" s="32" t="s">
        <v>847</v>
      </c>
    </row>
    <row r="280" spans="1:8" ht="15" customHeight="1">
      <c r="A280" s="83">
        <v>45463</v>
      </c>
      <c r="B280" s="32" t="s">
        <v>89</v>
      </c>
      <c r="C280" s="31" t="s">
        <v>1157</v>
      </c>
      <c r="D280" s="31" t="s">
        <v>993</v>
      </c>
      <c r="E280" s="31" t="s">
        <v>530</v>
      </c>
      <c r="F280" s="84">
        <v>2314585</v>
      </c>
      <c r="G280" s="32">
        <v>519.07000000000005</v>
      </c>
      <c r="H280" s="32" t="s">
        <v>847</v>
      </c>
    </row>
    <row r="281" spans="1:8" ht="15" customHeight="1">
      <c r="A281" s="83">
        <v>45463</v>
      </c>
      <c r="B281" s="32" t="s">
        <v>1300</v>
      </c>
      <c r="C281" s="31" t="s">
        <v>1301</v>
      </c>
      <c r="D281" s="31" t="s">
        <v>1381</v>
      </c>
      <c r="E281" s="31" t="s">
        <v>530</v>
      </c>
      <c r="F281" s="84">
        <v>93000</v>
      </c>
      <c r="G281" s="32">
        <v>2.1</v>
      </c>
      <c r="H281" s="32" t="s">
        <v>847</v>
      </c>
    </row>
    <row r="282" spans="1:8" ht="15" customHeight="1">
      <c r="A282" s="83">
        <v>45463</v>
      </c>
      <c r="B282" s="32" t="s">
        <v>1303</v>
      </c>
      <c r="C282" s="31" t="s">
        <v>1304</v>
      </c>
      <c r="D282" s="31" t="s">
        <v>892</v>
      </c>
      <c r="E282" s="31" t="s">
        <v>530</v>
      </c>
      <c r="F282" s="84">
        <v>158907</v>
      </c>
      <c r="G282" s="32">
        <v>774.53</v>
      </c>
      <c r="H282" s="32" t="s">
        <v>847</v>
      </c>
    </row>
    <row r="283" spans="1:8" ht="15" customHeight="1">
      <c r="A283" s="83">
        <v>45463</v>
      </c>
      <c r="B283" s="32" t="s">
        <v>98</v>
      </c>
      <c r="C283" s="31" t="s">
        <v>1305</v>
      </c>
      <c r="D283" s="31" t="s">
        <v>892</v>
      </c>
      <c r="E283" s="31" t="s">
        <v>530</v>
      </c>
      <c r="F283" s="84">
        <v>4002130</v>
      </c>
      <c r="G283" s="32">
        <v>165.13</v>
      </c>
      <c r="H283" s="32" t="s">
        <v>847</v>
      </c>
    </row>
    <row r="284" spans="1:8" ht="15" customHeight="1">
      <c r="A284" s="83">
        <v>45463</v>
      </c>
      <c r="B284" s="32" t="s">
        <v>1306</v>
      </c>
      <c r="C284" s="31" t="s">
        <v>1307</v>
      </c>
      <c r="D284" s="31" t="s">
        <v>993</v>
      </c>
      <c r="E284" s="31" t="s">
        <v>530</v>
      </c>
      <c r="F284" s="84">
        <v>1835929</v>
      </c>
      <c r="G284" s="32">
        <v>60.09</v>
      </c>
      <c r="H284" s="32" t="s">
        <v>847</v>
      </c>
    </row>
    <row r="285" spans="1:8" ht="15" customHeight="1">
      <c r="A285" s="83">
        <v>45463</v>
      </c>
      <c r="B285" s="32" t="s">
        <v>360</v>
      </c>
      <c r="C285" s="31" t="s">
        <v>1308</v>
      </c>
      <c r="D285" s="31" t="s">
        <v>892</v>
      </c>
      <c r="E285" s="31" t="s">
        <v>530</v>
      </c>
      <c r="F285" s="84">
        <v>1214905</v>
      </c>
      <c r="G285" s="32">
        <v>695.94</v>
      </c>
      <c r="H285" s="32" t="s">
        <v>847</v>
      </c>
    </row>
    <row r="286" spans="1:8" ht="15" customHeight="1">
      <c r="A286" s="83">
        <v>45463</v>
      </c>
      <c r="B286" s="32" t="s">
        <v>360</v>
      </c>
      <c r="C286" s="31" t="s">
        <v>1308</v>
      </c>
      <c r="D286" s="31" t="s">
        <v>1039</v>
      </c>
      <c r="E286" s="31" t="s">
        <v>530</v>
      </c>
      <c r="F286" s="84">
        <v>832137</v>
      </c>
      <c r="G286" s="32">
        <v>705.72</v>
      </c>
      <c r="H286" s="32" t="s">
        <v>847</v>
      </c>
    </row>
    <row r="287" spans="1:8" ht="15" customHeight="1">
      <c r="A287" s="83">
        <v>45463</v>
      </c>
      <c r="B287" s="32" t="s">
        <v>360</v>
      </c>
      <c r="C287" s="31" t="s">
        <v>1308</v>
      </c>
      <c r="D287" s="31" t="s">
        <v>993</v>
      </c>
      <c r="E287" s="31" t="s">
        <v>530</v>
      </c>
      <c r="F287" s="84">
        <v>640540</v>
      </c>
      <c r="G287" s="32">
        <v>711.25</v>
      </c>
      <c r="H287" s="32" t="s">
        <v>847</v>
      </c>
    </row>
    <row r="288" spans="1:8" ht="15" customHeight="1">
      <c r="A288" s="83">
        <v>45463</v>
      </c>
      <c r="B288" s="32" t="s">
        <v>1057</v>
      </c>
      <c r="C288" s="31" t="s">
        <v>1058</v>
      </c>
      <c r="D288" s="31" t="s">
        <v>911</v>
      </c>
      <c r="E288" s="31" t="s">
        <v>530</v>
      </c>
      <c r="F288" s="84">
        <v>16000</v>
      </c>
      <c r="G288" s="32">
        <v>146.97999999999999</v>
      </c>
      <c r="H288" s="32" t="s">
        <v>847</v>
      </c>
    </row>
    <row r="289" spans="1:8" ht="15" customHeight="1">
      <c r="A289" s="83">
        <v>45463</v>
      </c>
      <c r="B289" s="32" t="s">
        <v>1382</v>
      </c>
      <c r="C289" s="31" t="s">
        <v>1383</v>
      </c>
      <c r="D289" s="31" t="s">
        <v>1384</v>
      </c>
      <c r="E289" s="31" t="s">
        <v>530</v>
      </c>
      <c r="F289" s="84">
        <v>45600</v>
      </c>
      <c r="G289" s="32">
        <v>121.24</v>
      </c>
      <c r="H289" s="32" t="s">
        <v>847</v>
      </c>
    </row>
    <row r="290" spans="1:8" ht="15" customHeight="1">
      <c r="A290" s="83">
        <v>45463</v>
      </c>
      <c r="B290" s="32" t="s">
        <v>1158</v>
      </c>
      <c r="C290" s="31" t="s">
        <v>1159</v>
      </c>
      <c r="D290" s="31" t="s">
        <v>892</v>
      </c>
      <c r="E290" s="31" t="s">
        <v>530</v>
      </c>
      <c r="F290" s="84">
        <v>845762</v>
      </c>
      <c r="G290" s="32">
        <v>372.83</v>
      </c>
      <c r="H290" s="32" t="s">
        <v>847</v>
      </c>
    </row>
    <row r="291" spans="1:8" ht="15" customHeight="1">
      <c r="A291" s="83">
        <v>45463</v>
      </c>
      <c r="B291" s="32" t="s">
        <v>1309</v>
      </c>
      <c r="C291" s="31" t="s">
        <v>1310</v>
      </c>
      <c r="D291" s="31" t="s">
        <v>973</v>
      </c>
      <c r="E291" s="31" t="s">
        <v>530</v>
      </c>
      <c r="F291" s="84">
        <v>26500</v>
      </c>
      <c r="G291" s="32">
        <v>378.9</v>
      </c>
      <c r="H291" s="32" t="s">
        <v>847</v>
      </c>
    </row>
    <row r="292" spans="1:8" ht="15" customHeight="1">
      <c r="A292" s="83">
        <v>45463</v>
      </c>
      <c r="B292" s="32" t="s">
        <v>1309</v>
      </c>
      <c r="C292" s="31" t="s">
        <v>1310</v>
      </c>
      <c r="D292" s="31" t="s">
        <v>1311</v>
      </c>
      <c r="E292" s="31" t="s">
        <v>530</v>
      </c>
      <c r="F292" s="84">
        <v>70500</v>
      </c>
      <c r="G292" s="32">
        <v>378.9</v>
      </c>
      <c r="H292" s="32" t="s">
        <v>847</v>
      </c>
    </row>
    <row r="293" spans="1:8" ht="15" customHeight="1">
      <c r="A293" s="83">
        <v>45463</v>
      </c>
      <c r="B293" s="32" t="s">
        <v>1309</v>
      </c>
      <c r="C293" s="31" t="s">
        <v>1310</v>
      </c>
      <c r="D293" s="31" t="s">
        <v>1385</v>
      </c>
      <c r="E293" s="31" t="s">
        <v>530</v>
      </c>
      <c r="F293" s="84">
        <v>343500</v>
      </c>
      <c r="G293" s="32">
        <v>379.74</v>
      </c>
      <c r="H293" s="32" t="s">
        <v>847</v>
      </c>
    </row>
    <row r="294" spans="1:8" ht="15" customHeight="1">
      <c r="A294" s="83">
        <v>45463</v>
      </c>
      <c r="B294" s="32" t="s">
        <v>1160</v>
      </c>
      <c r="C294" s="31" t="s">
        <v>1161</v>
      </c>
      <c r="D294" s="31" t="s">
        <v>892</v>
      </c>
      <c r="E294" s="31" t="s">
        <v>530</v>
      </c>
      <c r="F294" s="84">
        <v>730826</v>
      </c>
      <c r="G294" s="32">
        <v>356.21</v>
      </c>
      <c r="H294" s="32" t="s">
        <v>847</v>
      </c>
    </row>
    <row r="295" spans="1:8" ht="15" customHeight="1">
      <c r="A295" s="83">
        <v>45463</v>
      </c>
      <c r="B295" s="32" t="s">
        <v>1160</v>
      </c>
      <c r="C295" s="31" t="s">
        <v>1161</v>
      </c>
      <c r="D295" s="31" t="s">
        <v>1312</v>
      </c>
      <c r="E295" s="31" t="s">
        <v>530</v>
      </c>
      <c r="F295" s="84">
        <v>913558</v>
      </c>
      <c r="G295" s="32">
        <v>357.32</v>
      </c>
      <c r="H295" s="32" t="s">
        <v>847</v>
      </c>
    </row>
    <row r="296" spans="1:8" ht="15" customHeight="1">
      <c r="A296" s="83">
        <v>45463</v>
      </c>
      <c r="B296" s="32" t="s">
        <v>1313</v>
      </c>
      <c r="C296" s="31" t="s">
        <v>1314</v>
      </c>
      <c r="D296" s="31" t="s">
        <v>1315</v>
      </c>
      <c r="E296" s="31" t="s">
        <v>530</v>
      </c>
      <c r="F296" s="84">
        <v>76500</v>
      </c>
      <c r="G296" s="32">
        <v>110.38</v>
      </c>
      <c r="H296" s="32" t="s">
        <v>847</v>
      </c>
    </row>
    <row r="297" spans="1:8" ht="15" customHeight="1">
      <c r="A297" s="83">
        <v>45463</v>
      </c>
      <c r="B297" s="32" t="s">
        <v>116</v>
      </c>
      <c r="C297" s="31" t="s">
        <v>1317</v>
      </c>
      <c r="D297" s="31" t="s">
        <v>1318</v>
      </c>
      <c r="E297" s="31" t="s">
        <v>530</v>
      </c>
      <c r="F297" s="84">
        <v>893248</v>
      </c>
      <c r="G297" s="32">
        <v>744.45</v>
      </c>
      <c r="H297" s="32" t="s">
        <v>847</v>
      </c>
    </row>
    <row r="298" spans="1:8" ht="15" customHeight="1">
      <c r="A298" s="83">
        <v>45463</v>
      </c>
      <c r="B298" s="32" t="s">
        <v>116</v>
      </c>
      <c r="C298" s="31" t="s">
        <v>1317</v>
      </c>
      <c r="D298" s="31" t="s">
        <v>892</v>
      </c>
      <c r="E298" s="31" t="s">
        <v>530</v>
      </c>
      <c r="F298" s="84">
        <v>2016203</v>
      </c>
      <c r="G298" s="32">
        <v>745.41</v>
      </c>
      <c r="H298" s="32" t="s">
        <v>847</v>
      </c>
    </row>
    <row r="299" spans="1:8" ht="15" customHeight="1">
      <c r="A299" s="83">
        <v>45463</v>
      </c>
      <c r="B299" s="32" t="s">
        <v>1319</v>
      </c>
      <c r="C299" s="31" t="s">
        <v>1320</v>
      </c>
      <c r="D299" s="31" t="s">
        <v>892</v>
      </c>
      <c r="E299" s="31" t="s">
        <v>530</v>
      </c>
      <c r="F299" s="84">
        <v>54826</v>
      </c>
      <c r="G299" s="32">
        <v>846.73</v>
      </c>
      <c r="H299" s="32" t="s">
        <v>847</v>
      </c>
    </row>
    <row r="300" spans="1:8" ht="15" customHeight="1">
      <c r="A300" s="83">
        <v>45463</v>
      </c>
      <c r="B300" s="32" t="s">
        <v>387</v>
      </c>
      <c r="C300" s="31" t="s">
        <v>1321</v>
      </c>
      <c r="D300" s="31" t="s">
        <v>1059</v>
      </c>
      <c r="E300" s="31" t="s">
        <v>530</v>
      </c>
      <c r="F300" s="84">
        <v>2822543</v>
      </c>
      <c r="G300" s="32">
        <v>263.81</v>
      </c>
      <c r="H300" s="32" t="s">
        <v>847</v>
      </c>
    </row>
    <row r="301" spans="1:8" ht="15" customHeight="1">
      <c r="A301" s="83">
        <v>45463</v>
      </c>
      <c r="B301" s="32" t="s">
        <v>387</v>
      </c>
      <c r="C301" s="31" t="s">
        <v>1321</v>
      </c>
      <c r="D301" s="31" t="s">
        <v>892</v>
      </c>
      <c r="E301" s="31" t="s">
        <v>530</v>
      </c>
      <c r="F301" s="84">
        <v>4175358</v>
      </c>
      <c r="G301" s="32">
        <v>260.27999999999997</v>
      </c>
      <c r="H301" s="32" t="s">
        <v>847</v>
      </c>
    </row>
    <row r="302" spans="1:8" ht="15" customHeight="1">
      <c r="A302" s="83">
        <v>45463</v>
      </c>
      <c r="B302" s="32" t="s">
        <v>387</v>
      </c>
      <c r="C302" s="31" t="s">
        <v>1321</v>
      </c>
      <c r="D302" s="31" t="s">
        <v>993</v>
      </c>
      <c r="E302" s="31" t="s">
        <v>530</v>
      </c>
      <c r="F302" s="84">
        <v>3549107</v>
      </c>
      <c r="G302" s="32">
        <v>260.02999999999997</v>
      </c>
      <c r="H302" s="32" t="s">
        <v>847</v>
      </c>
    </row>
    <row r="303" spans="1:8" ht="15" customHeight="1">
      <c r="A303" s="83">
        <v>45463</v>
      </c>
      <c r="B303" s="32" t="s">
        <v>387</v>
      </c>
      <c r="C303" s="31" t="s">
        <v>1321</v>
      </c>
      <c r="D303" s="31" t="s">
        <v>1039</v>
      </c>
      <c r="E303" s="31" t="s">
        <v>530</v>
      </c>
      <c r="F303" s="84">
        <v>2699733</v>
      </c>
      <c r="G303" s="32">
        <v>262.18</v>
      </c>
      <c r="H303" s="32" t="s">
        <v>847</v>
      </c>
    </row>
    <row r="304" spans="1:8" ht="15" customHeight="1">
      <c r="A304" s="83">
        <v>45463</v>
      </c>
      <c r="B304" s="32" t="s">
        <v>387</v>
      </c>
      <c r="C304" s="31" t="s">
        <v>1321</v>
      </c>
      <c r="D304" s="31" t="s">
        <v>1081</v>
      </c>
      <c r="E304" s="31" t="s">
        <v>530</v>
      </c>
      <c r="F304" s="84">
        <v>2157658</v>
      </c>
      <c r="G304" s="32">
        <v>262.02999999999997</v>
      </c>
      <c r="H304" s="32" t="s">
        <v>847</v>
      </c>
    </row>
    <row r="305" spans="1:8" ht="15" customHeight="1">
      <c r="A305" s="83">
        <v>45463</v>
      </c>
      <c r="B305" s="32" t="s">
        <v>1079</v>
      </c>
      <c r="C305" s="31" t="s">
        <v>1080</v>
      </c>
      <c r="D305" s="31" t="s">
        <v>1105</v>
      </c>
      <c r="E305" s="31" t="s">
        <v>530</v>
      </c>
      <c r="F305" s="84">
        <v>140000</v>
      </c>
      <c r="G305" s="32">
        <v>63.72</v>
      </c>
      <c r="H305" s="32" t="s">
        <v>847</v>
      </c>
    </row>
    <row r="306" spans="1:8" ht="15" customHeight="1">
      <c r="A306" s="83">
        <v>45463</v>
      </c>
      <c r="B306" s="32" t="s">
        <v>1079</v>
      </c>
      <c r="C306" s="31" t="s">
        <v>1080</v>
      </c>
      <c r="D306" s="31" t="s">
        <v>1106</v>
      </c>
      <c r="E306" s="31" t="s">
        <v>530</v>
      </c>
      <c r="F306" s="84">
        <v>108000</v>
      </c>
      <c r="G306" s="32">
        <v>62.46</v>
      </c>
      <c r="H306" s="32" t="s">
        <v>847</v>
      </c>
    </row>
    <row r="307" spans="1:8" ht="15" customHeight="1">
      <c r="A307" s="83">
        <v>45463</v>
      </c>
      <c r="B307" s="32" t="s">
        <v>1325</v>
      </c>
      <c r="C307" s="31" t="s">
        <v>1326</v>
      </c>
      <c r="D307" s="31" t="s">
        <v>892</v>
      </c>
      <c r="E307" s="31" t="s">
        <v>530</v>
      </c>
      <c r="F307" s="84">
        <v>4603968</v>
      </c>
      <c r="G307" s="32">
        <v>148.30000000000001</v>
      </c>
      <c r="H307" s="32" t="s">
        <v>847</v>
      </c>
    </row>
    <row r="308" spans="1:8" ht="15" customHeight="1">
      <c r="A308" s="83">
        <v>45463</v>
      </c>
      <c r="B308" s="32" t="s">
        <v>1325</v>
      </c>
      <c r="C308" s="31" t="s">
        <v>1326</v>
      </c>
      <c r="D308" s="31" t="s">
        <v>993</v>
      </c>
      <c r="E308" s="31" t="s">
        <v>530</v>
      </c>
      <c r="F308" s="84">
        <v>6548346</v>
      </c>
      <c r="G308" s="32">
        <v>151.5</v>
      </c>
      <c r="H308" s="32" t="s">
        <v>847</v>
      </c>
    </row>
    <row r="309" spans="1:8" ht="15" customHeight="1">
      <c r="A309" s="83">
        <v>45463</v>
      </c>
      <c r="B309" s="32" t="s">
        <v>1325</v>
      </c>
      <c r="C309" s="31" t="s">
        <v>1326</v>
      </c>
      <c r="D309" s="31" t="s">
        <v>1039</v>
      </c>
      <c r="E309" s="31" t="s">
        <v>530</v>
      </c>
      <c r="F309" s="84">
        <v>3549070</v>
      </c>
      <c r="G309" s="32">
        <v>150.21</v>
      </c>
      <c r="H309" s="32" t="s">
        <v>847</v>
      </c>
    </row>
    <row r="310" spans="1:8" ht="15" customHeight="1">
      <c r="A310" s="83">
        <v>45463</v>
      </c>
      <c r="B310" s="32" t="s">
        <v>1163</v>
      </c>
      <c r="C310" s="31" t="s">
        <v>1164</v>
      </c>
      <c r="D310" s="31" t="s">
        <v>1100</v>
      </c>
      <c r="E310" s="31" t="s">
        <v>530</v>
      </c>
      <c r="F310" s="84">
        <v>55200</v>
      </c>
      <c r="G310" s="32">
        <v>217.91</v>
      </c>
      <c r="H310" s="32" t="s">
        <v>847</v>
      </c>
    </row>
    <row r="311" spans="1:8" ht="15" customHeight="1">
      <c r="A311" s="83">
        <v>45463</v>
      </c>
      <c r="B311" s="32" t="s">
        <v>1329</v>
      </c>
      <c r="C311" s="31" t="s">
        <v>1330</v>
      </c>
      <c r="D311" s="31" t="s">
        <v>1331</v>
      </c>
      <c r="E311" s="31" t="s">
        <v>530</v>
      </c>
      <c r="F311" s="84">
        <v>4487001</v>
      </c>
      <c r="G311" s="32">
        <v>39.119999999999997</v>
      </c>
      <c r="H311" s="32" t="s">
        <v>847</v>
      </c>
    </row>
    <row r="312" spans="1:8" ht="15" customHeight="1">
      <c r="A312" s="83">
        <v>45463</v>
      </c>
      <c r="B312" s="32" t="s">
        <v>1329</v>
      </c>
      <c r="C312" s="31" t="s">
        <v>1330</v>
      </c>
      <c r="D312" s="31" t="s">
        <v>1332</v>
      </c>
      <c r="E312" s="31" t="s">
        <v>530</v>
      </c>
      <c r="F312" s="84">
        <v>3955141</v>
      </c>
      <c r="G312" s="32">
        <v>39.82</v>
      </c>
      <c r="H312" s="32" t="s">
        <v>847</v>
      </c>
    </row>
    <row r="313" spans="1:8" ht="15" customHeight="1">
      <c r="A313" s="83">
        <v>45463</v>
      </c>
      <c r="B313" s="32" t="s">
        <v>1329</v>
      </c>
      <c r="C313" s="31" t="s">
        <v>1330</v>
      </c>
      <c r="D313" s="31" t="s">
        <v>993</v>
      </c>
      <c r="E313" s="31" t="s">
        <v>530</v>
      </c>
      <c r="F313" s="84">
        <v>2196002</v>
      </c>
      <c r="G313" s="32">
        <v>40.15</v>
      </c>
      <c r="H313" s="32" t="s">
        <v>847</v>
      </c>
    </row>
    <row r="314" spans="1:8" ht="15" customHeight="1">
      <c r="A314" s="83">
        <v>45463</v>
      </c>
      <c r="B314" s="32" t="s">
        <v>1329</v>
      </c>
      <c r="C314" s="31" t="s">
        <v>1330</v>
      </c>
      <c r="D314" s="31" t="s">
        <v>892</v>
      </c>
      <c r="E314" s="31" t="s">
        <v>530</v>
      </c>
      <c r="F314" s="84">
        <v>2307719</v>
      </c>
      <c r="G314" s="32">
        <v>40.119999999999997</v>
      </c>
      <c r="H314" s="32" t="s">
        <v>847</v>
      </c>
    </row>
    <row r="315" spans="1:8" ht="15" customHeight="1">
      <c r="A315" s="83">
        <v>45463</v>
      </c>
      <c r="B315" s="32" t="s">
        <v>1165</v>
      </c>
      <c r="C315" s="31" t="s">
        <v>1166</v>
      </c>
      <c r="D315" s="31" t="s">
        <v>1178</v>
      </c>
      <c r="E315" s="31" t="s">
        <v>530</v>
      </c>
      <c r="F315" s="84">
        <v>2100000</v>
      </c>
      <c r="G315" s="32">
        <v>3.01</v>
      </c>
      <c r="H315" s="32" t="s">
        <v>847</v>
      </c>
    </row>
    <row r="316" spans="1:8" ht="15" customHeight="1">
      <c r="A316" s="83">
        <v>45463</v>
      </c>
      <c r="B316" s="32" t="s">
        <v>1167</v>
      </c>
      <c r="C316" s="31" t="s">
        <v>1168</v>
      </c>
      <c r="D316" s="31" t="s">
        <v>892</v>
      </c>
      <c r="E316" s="31" t="s">
        <v>530</v>
      </c>
      <c r="F316" s="84">
        <v>743094</v>
      </c>
      <c r="G316" s="32">
        <v>80.14</v>
      </c>
      <c r="H316" s="32" t="s">
        <v>847</v>
      </c>
    </row>
    <row r="317" spans="1:8" ht="15" customHeight="1">
      <c r="A317" s="83">
        <v>45463</v>
      </c>
      <c r="B317" s="32" t="s">
        <v>1333</v>
      </c>
      <c r="C317" s="31" t="s">
        <v>1334</v>
      </c>
      <c r="D317" s="31" t="s">
        <v>1081</v>
      </c>
      <c r="E317" s="31" t="s">
        <v>530</v>
      </c>
      <c r="F317" s="84">
        <v>932695</v>
      </c>
      <c r="G317" s="32">
        <v>121.53</v>
      </c>
      <c r="H317" s="32" t="s">
        <v>847</v>
      </c>
    </row>
    <row r="318" spans="1:8" ht="15" customHeight="1">
      <c r="A318" s="83">
        <v>45463</v>
      </c>
      <c r="B318" s="32" t="s">
        <v>1333</v>
      </c>
      <c r="C318" s="31" t="s">
        <v>1334</v>
      </c>
      <c r="D318" s="31" t="s">
        <v>892</v>
      </c>
      <c r="E318" s="31" t="s">
        <v>530</v>
      </c>
      <c r="F318" s="84">
        <v>1435773</v>
      </c>
      <c r="G318" s="32">
        <v>118.7</v>
      </c>
      <c r="H318" s="32" t="s">
        <v>847</v>
      </c>
    </row>
    <row r="319" spans="1:8" ht="15" customHeight="1">
      <c r="A319" s="83">
        <v>45463</v>
      </c>
      <c r="B319" s="32" t="s">
        <v>1333</v>
      </c>
      <c r="C319" s="31" t="s">
        <v>1334</v>
      </c>
      <c r="D319" s="31" t="s">
        <v>1039</v>
      </c>
      <c r="E319" s="31" t="s">
        <v>530</v>
      </c>
      <c r="F319" s="84">
        <v>1169559</v>
      </c>
      <c r="G319" s="32">
        <v>122.32</v>
      </c>
      <c r="H319" s="32" t="s">
        <v>847</v>
      </c>
    </row>
    <row r="320" spans="1:8" ht="15" customHeight="1">
      <c r="A320" s="83">
        <v>45463</v>
      </c>
      <c r="B320" s="32" t="s">
        <v>1333</v>
      </c>
      <c r="C320" s="31" t="s">
        <v>1334</v>
      </c>
      <c r="D320" s="31" t="s">
        <v>993</v>
      </c>
      <c r="E320" s="31" t="s">
        <v>530</v>
      </c>
      <c r="F320" s="84">
        <v>1575843</v>
      </c>
      <c r="G320" s="32">
        <v>121.85</v>
      </c>
      <c r="H320" s="32" t="s">
        <v>847</v>
      </c>
    </row>
    <row r="321" spans="1:8" ht="15" customHeight="1">
      <c r="A321" s="83">
        <v>45463</v>
      </c>
      <c r="B321" s="32" t="s">
        <v>1335</v>
      </c>
      <c r="C321" s="31" t="s">
        <v>1336</v>
      </c>
      <c r="D321" s="31" t="s">
        <v>892</v>
      </c>
      <c r="E321" s="31" t="s">
        <v>530</v>
      </c>
      <c r="F321" s="84">
        <v>917533</v>
      </c>
      <c r="G321" s="32">
        <v>133.27000000000001</v>
      </c>
      <c r="H321" s="32" t="s">
        <v>847</v>
      </c>
    </row>
    <row r="322" spans="1:8" ht="15" customHeight="1">
      <c r="A322" s="83">
        <v>45463</v>
      </c>
      <c r="B322" s="32" t="s">
        <v>1259</v>
      </c>
      <c r="C322" s="31" t="s">
        <v>1337</v>
      </c>
      <c r="D322" s="31" t="s">
        <v>1059</v>
      </c>
      <c r="E322" s="31" t="s">
        <v>530</v>
      </c>
      <c r="F322" s="84">
        <v>89542</v>
      </c>
      <c r="G322" s="32">
        <v>26.89</v>
      </c>
      <c r="H322" s="32" t="s">
        <v>847</v>
      </c>
    </row>
    <row r="323" spans="1:8" ht="15" customHeight="1">
      <c r="A323" s="83">
        <v>45463</v>
      </c>
      <c r="B323" s="32" t="s">
        <v>1107</v>
      </c>
      <c r="C323" s="31" t="s">
        <v>1108</v>
      </c>
      <c r="D323" s="31" t="s">
        <v>1386</v>
      </c>
      <c r="E323" s="31" t="s">
        <v>530</v>
      </c>
      <c r="F323" s="84">
        <v>2500000</v>
      </c>
      <c r="G323" s="32">
        <v>53.61</v>
      </c>
      <c r="H323" s="32" t="s">
        <v>847</v>
      </c>
    </row>
    <row r="324" spans="1:8" ht="15" customHeight="1">
      <c r="A324" s="83">
        <v>45463</v>
      </c>
      <c r="B324" s="32" t="s">
        <v>1107</v>
      </c>
      <c r="C324" s="31" t="s">
        <v>1108</v>
      </c>
      <c r="D324" s="31" t="s">
        <v>993</v>
      </c>
      <c r="E324" s="31" t="s">
        <v>530</v>
      </c>
      <c r="F324" s="84">
        <v>1104996</v>
      </c>
      <c r="G324" s="32">
        <v>54.54</v>
      </c>
      <c r="H324" s="32" t="s">
        <v>847</v>
      </c>
    </row>
    <row r="325" spans="1:8" ht="15" customHeight="1">
      <c r="A325" s="83">
        <v>45463</v>
      </c>
      <c r="B325" s="32" t="s">
        <v>1107</v>
      </c>
      <c r="C325" s="31" t="s">
        <v>1108</v>
      </c>
      <c r="D325" s="31" t="s">
        <v>1338</v>
      </c>
      <c r="E325" s="31" t="s">
        <v>530</v>
      </c>
      <c r="F325" s="84">
        <v>816834</v>
      </c>
      <c r="G325" s="32">
        <v>53.81</v>
      </c>
      <c r="H325" s="32" t="s">
        <v>847</v>
      </c>
    </row>
    <row r="326" spans="1:8" ht="15" customHeight="1">
      <c r="A326" s="83">
        <v>45463</v>
      </c>
      <c r="B326" s="32" t="s">
        <v>1109</v>
      </c>
      <c r="C326" s="31" t="s">
        <v>1110</v>
      </c>
      <c r="D326" s="31" t="s">
        <v>1039</v>
      </c>
      <c r="E326" s="31" t="s">
        <v>530</v>
      </c>
      <c r="F326" s="84">
        <v>3442041</v>
      </c>
      <c r="G326" s="32">
        <v>143.79</v>
      </c>
      <c r="H326" s="32" t="s">
        <v>847</v>
      </c>
    </row>
    <row r="327" spans="1:8" ht="15" customHeight="1">
      <c r="A327" s="83">
        <v>45463</v>
      </c>
      <c r="B327" s="32" t="s">
        <v>1109</v>
      </c>
      <c r="C327" s="31" t="s">
        <v>1110</v>
      </c>
      <c r="D327" s="31" t="s">
        <v>993</v>
      </c>
      <c r="E327" s="31" t="s">
        <v>530</v>
      </c>
      <c r="F327" s="84">
        <v>7810073</v>
      </c>
      <c r="G327" s="32">
        <v>141.52000000000001</v>
      </c>
      <c r="H327" s="32" t="s">
        <v>847</v>
      </c>
    </row>
    <row r="328" spans="1:8" ht="15" customHeight="1">
      <c r="A328" s="83">
        <v>45463</v>
      </c>
      <c r="B328" s="32" t="s">
        <v>1109</v>
      </c>
      <c r="C328" s="31" t="s">
        <v>1110</v>
      </c>
      <c r="D328" s="31" t="s">
        <v>1059</v>
      </c>
      <c r="E328" s="31" t="s">
        <v>530</v>
      </c>
      <c r="F328" s="84">
        <v>2938906</v>
      </c>
      <c r="G328" s="32">
        <v>144.96</v>
      </c>
      <c r="H328" s="32" t="s">
        <v>847</v>
      </c>
    </row>
    <row r="329" spans="1:8" ht="15" customHeight="1">
      <c r="A329" s="83">
        <v>45463</v>
      </c>
      <c r="B329" s="32" t="s">
        <v>1109</v>
      </c>
      <c r="C329" s="31" t="s">
        <v>1110</v>
      </c>
      <c r="D329" s="31" t="s">
        <v>1081</v>
      </c>
      <c r="E329" s="31" t="s">
        <v>530</v>
      </c>
      <c r="F329" s="84">
        <v>2673214</v>
      </c>
      <c r="G329" s="32">
        <v>142.66999999999999</v>
      </c>
      <c r="H329" s="32" t="s">
        <v>847</v>
      </c>
    </row>
    <row r="330" spans="1:8" ht="15" customHeight="1">
      <c r="A330" s="83">
        <v>45463</v>
      </c>
      <c r="B330" s="32" t="s">
        <v>1109</v>
      </c>
      <c r="C330" s="31" t="s">
        <v>1110</v>
      </c>
      <c r="D330" s="31" t="s">
        <v>892</v>
      </c>
      <c r="E330" s="31" t="s">
        <v>530</v>
      </c>
      <c r="F330" s="84">
        <v>4243683</v>
      </c>
      <c r="G330" s="32">
        <v>137.03</v>
      </c>
      <c r="H330" s="32" t="s">
        <v>847</v>
      </c>
    </row>
    <row r="331" spans="1:8" ht="15" customHeight="1">
      <c r="A331" s="83">
        <v>45463</v>
      </c>
      <c r="B331" s="32" t="s">
        <v>443</v>
      </c>
      <c r="C331" s="31" t="s">
        <v>1340</v>
      </c>
      <c r="D331" s="31" t="s">
        <v>892</v>
      </c>
      <c r="E331" s="31" t="s">
        <v>530</v>
      </c>
      <c r="F331" s="84">
        <v>1332357</v>
      </c>
      <c r="G331" s="32">
        <v>300.27</v>
      </c>
      <c r="H331" s="32" t="s">
        <v>847</v>
      </c>
    </row>
    <row r="332" spans="1:8" ht="15" customHeight="1">
      <c r="A332" s="83">
        <v>45463</v>
      </c>
      <c r="B332" s="32" t="s">
        <v>1042</v>
      </c>
      <c r="C332" s="31" t="s">
        <v>1043</v>
      </c>
      <c r="D332" s="31" t="s">
        <v>1060</v>
      </c>
      <c r="E332" s="31" t="s">
        <v>530</v>
      </c>
      <c r="F332" s="84">
        <v>657820</v>
      </c>
      <c r="G332" s="32">
        <v>23.93</v>
      </c>
      <c r="H332" s="32" t="s">
        <v>847</v>
      </c>
    </row>
    <row r="333" spans="1:8" ht="15" customHeight="1">
      <c r="A333" s="83">
        <v>45463</v>
      </c>
      <c r="B333" s="32" t="s">
        <v>1042</v>
      </c>
      <c r="C333" s="31" t="s">
        <v>1043</v>
      </c>
      <c r="D333" s="31" t="s">
        <v>973</v>
      </c>
      <c r="E333" s="31" t="s">
        <v>530</v>
      </c>
      <c r="F333" s="84">
        <v>700000</v>
      </c>
      <c r="G333" s="32">
        <v>23.81</v>
      </c>
      <c r="H333" s="32" t="s">
        <v>847</v>
      </c>
    </row>
    <row r="334" spans="1:8" ht="15" customHeight="1">
      <c r="A334" s="83">
        <v>45463</v>
      </c>
      <c r="B334" s="32" t="s">
        <v>1341</v>
      </c>
      <c r="C334" s="31" t="s">
        <v>1342</v>
      </c>
      <c r="D334" s="31" t="s">
        <v>993</v>
      </c>
      <c r="E334" s="31" t="s">
        <v>530</v>
      </c>
      <c r="F334" s="84">
        <v>5775802</v>
      </c>
      <c r="G334" s="32">
        <v>87.06</v>
      </c>
      <c r="H334" s="32" t="s">
        <v>847</v>
      </c>
    </row>
    <row r="335" spans="1:8" ht="15" customHeight="1">
      <c r="A335" s="83">
        <v>45463</v>
      </c>
      <c r="B335" s="32" t="s">
        <v>1341</v>
      </c>
      <c r="C335" s="31" t="s">
        <v>1342</v>
      </c>
      <c r="D335" s="31" t="s">
        <v>892</v>
      </c>
      <c r="E335" s="31" t="s">
        <v>530</v>
      </c>
      <c r="F335" s="84">
        <v>6809875</v>
      </c>
      <c r="G335" s="32">
        <v>87.54</v>
      </c>
      <c r="H335" s="32" t="s">
        <v>847</v>
      </c>
    </row>
    <row r="336" spans="1:8" ht="15" customHeight="1">
      <c r="A336" s="83">
        <v>45463</v>
      </c>
      <c r="B336" s="32" t="s">
        <v>1061</v>
      </c>
      <c r="C336" s="31" t="s">
        <v>1062</v>
      </c>
      <c r="D336" s="31" t="s">
        <v>993</v>
      </c>
      <c r="E336" s="31" t="s">
        <v>530</v>
      </c>
      <c r="F336" s="84">
        <v>214282</v>
      </c>
      <c r="G336" s="32">
        <v>1444.41</v>
      </c>
      <c r="H336" s="32" t="s">
        <v>847</v>
      </c>
    </row>
    <row r="337" spans="1:8" ht="15" customHeight="1">
      <c r="A337" s="83">
        <v>45463</v>
      </c>
      <c r="B337" s="32" t="s">
        <v>1343</v>
      </c>
      <c r="C337" s="31" t="s">
        <v>1344</v>
      </c>
      <c r="D337" s="31" t="s">
        <v>1387</v>
      </c>
      <c r="E337" s="31" t="s">
        <v>530</v>
      </c>
      <c r="F337" s="84">
        <v>109600</v>
      </c>
      <c r="G337" s="32">
        <v>407.65</v>
      </c>
      <c r="H337" s="32" t="s">
        <v>847</v>
      </c>
    </row>
    <row r="338" spans="1:8" ht="15" customHeight="1">
      <c r="A338" s="83">
        <v>45463</v>
      </c>
      <c r="B338" s="32" t="s">
        <v>192</v>
      </c>
      <c r="C338" s="31" t="s">
        <v>1174</v>
      </c>
      <c r="D338" s="31" t="s">
        <v>1179</v>
      </c>
      <c r="E338" s="31" t="s">
        <v>530</v>
      </c>
      <c r="F338" s="84">
        <v>10775000</v>
      </c>
      <c r="G338" s="32">
        <v>906</v>
      </c>
      <c r="H338" s="32" t="s">
        <v>847</v>
      </c>
    </row>
    <row r="339" spans="1:8" ht="15" customHeight="1">
      <c r="A339" s="83">
        <v>45463</v>
      </c>
      <c r="B339" s="32" t="s">
        <v>449</v>
      </c>
      <c r="C339" s="31" t="s">
        <v>1346</v>
      </c>
      <c r="D339" s="31" t="s">
        <v>1388</v>
      </c>
      <c r="E339" s="31" t="s">
        <v>530</v>
      </c>
      <c r="F339" s="84">
        <v>6379030</v>
      </c>
      <c r="G339" s="32">
        <v>786.46</v>
      </c>
      <c r="H339" s="32" t="s">
        <v>847</v>
      </c>
    </row>
    <row r="340" spans="1:8" ht="15" customHeight="1">
      <c r="A340" s="83">
        <v>45463</v>
      </c>
      <c r="B340" s="32" t="s">
        <v>449</v>
      </c>
      <c r="C340" s="31" t="s">
        <v>1346</v>
      </c>
      <c r="D340" s="31" t="s">
        <v>1389</v>
      </c>
      <c r="E340" s="31" t="s">
        <v>530</v>
      </c>
      <c r="F340" s="84">
        <v>6379030</v>
      </c>
      <c r="G340" s="32">
        <v>787.88</v>
      </c>
      <c r="H340" s="32" t="s">
        <v>847</v>
      </c>
    </row>
    <row r="341" spans="1:8" ht="15" customHeight="1">
      <c r="A341" s="83">
        <v>45463</v>
      </c>
      <c r="B341" s="32" t="s">
        <v>1349</v>
      </c>
      <c r="C341" s="31" t="s">
        <v>1350</v>
      </c>
      <c r="D341" s="31" t="s">
        <v>892</v>
      </c>
      <c r="E341" s="31" t="s">
        <v>530</v>
      </c>
      <c r="F341" s="84">
        <v>167827</v>
      </c>
      <c r="G341" s="32">
        <v>959.06</v>
      </c>
      <c r="H341" s="32" t="s">
        <v>847</v>
      </c>
    </row>
    <row r="342" spans="1:8" ht="15" customHeight="1">
      <c r="A342" s="83">
        <v>45463</v>
      </c>
      <c r="B342" s="32" t="s">
        <v>1354</v>
      </c>
      <c r="C342" s="31" t="s">
        <v>1355</v>
      </c>
      <c r="D342" s="31" t="s">
        <v>1390</v>
      </c>
      <c r="E342" s="31" t="s">
        <v>530</v>
      </c>
      <c r="F342" s="84">
        <v>2156960</v>
      </c>
      <c r="G342" s="32">
        <v>745</v>
      </c>
      <c r="H342" s="32" t="s">
        <v>847</v>
      </c>
    </row>
    <row r="343" spans="1:8" ht="15" customHeight="1">
      <c r="A343" s="83">
        <v>45463</v>
      </c>
      <c r="B343" s="32" t="s">
        <v>1357</v>
      </c>
      <c r="C343" s="31" t="s">
        <v>1358</v>
      </c>
      <c r="D343" s="31" t="s">
        <v>1359</v>
      </c>
      <c r="E343" s="31" t="s">
        <v>530</v>
      </c>
      <c r="F343" s="84">
        <v>235636</v>
      </c>
      <c r="G343" s="32">
        <v>143.16</v>
      </c>
      <c r="H343" s="32" t="s">
        <v>847</v>
      </c>
    </row>
    <row r="344" spans="1:8" ht="15" customHeight="1">
      <c r="A344" s="83">
        <v>45463</v>
      </c>
      <c r="B344" s="32" t="s">
        <v>1357</v>
      </c>
      <c r="C344" s="31" t="s">
        <v>1358</v>
      </c>
      <c r="D344" s="31" t="s">
        <v>892</v>
      </c>
      <c r="E344" s="31" t="s">
        <v>530</v>
      </c>
      <c r="F344" s="84">
        <v>399436</v>
      </c>
      <c r="G344" s="32">
        <v>139.33000000000001</v>
      </c>
      <c r="H344" s="32" t="s">
        <v>847</v>
      </c>
    </row>
    <row r="345" spans="1:8" ht="15" customHeight="1">
      <c r="A345" s="83">
        <v>45463</v>
      </c>
      <c r="B345" s="32" t="s">
        <v>464</v>
      </c>
      <c r="C345" s="31" t="s">
        <v>1176</v>
      </c>
      <c r="D345" s="31" t="s">
        <v>1059</v>
      </c>
      <c r="E345" s="31" t="s">
        <v>530</v>
      </c>
      <c r="F345" s="84">
        <v>3696733</v>
      </c>
      <c r="G345" s="32">
        <v>210.51</v>
      </c>
      <c r="H345" s="32" t="s">
        <v>847</v>
      </c>
    </row>
    <row r="346" spans="1:8" ht="15" customHeight="1">
      <c r="A346" s="83">
        <v>45463</v>
      </c>
      <c r="B346" s="32" t="s">
        <v>464</v>
      </c>
      <c r="C346" s="31" t="s">
        <v>1176</v>
      </c>
      <c r="D346" s="31" t="s">
        <v>993</v>
      </c>
      <c r="E346" s="31" t="s">
        <v>530</v>
      </c>
      <c r="F346" s="84">
        <v>5681470</v>
      </c>
      <c r="G346" s="32">
        <v>207.16</v>
      </c>
      <c r="H346" s="32" t="s">
        <v>847</v>
      </c>
    </row>
    <row r="347" spans="1:8" ht="15" customHeight="1">
      <c r="A347" s="83">
        <v>45463</v>
      </c>
      <c r="B347" s="32" t="s">
        <v>464</v>
      </c>
      <c r="C347" s="31" t="s">
        <v>1176</v>
      </c>
      <c r="D347" s="31" t="s">
        <v>1311</v>
      </c>
      <c r="E347" s="31" t="s">
        <v>530</v>
      </c>
      <c r="F347" s="84">
        <v>2924584</v>
      </c>
      <c r="G347" s="32">
        <v>218.48</v>
      </c>
      <c r="H347" s="32" t="s">
        <v>847</v>
      </c>
    </row>
    <row r="348" spans="1:8" ht="15" customHeight="1">
      <c r="A348" s="83">
        <v>45463</v>
      </c>
      <c r="B348" s="32" t="s">
        <v>464</v>
      </c>
      <c r="C348" s="31" t="s">
        <v>1176</v>
      </c>
      <c r="D348" s="31" t="s">
        <v>1081</v>
      </c>
      <c r="E348" s="31" t="s">
        <v>530</v>
      </c>
      <c r="F348" s="84">
        <v>4400735</v>
      </c>
      <c r="G348" s="32">
        <v>208.46</v>
      </c>
      <c r="H348" s="32" t="s">
        <v>847</v>
      </c>
    </row>
    <row r="349" spans="1:8" ht="15" customHeight="1">
      <c r="A349" s="83">
        <v>45463</v>
      </c>
      <c r="B349" s="32" t="s">
        <v>464</v>
      </c>
      <c r="C349" s="31" t="s">
        <v>1176</v>
      </c>
      <c r="D349" s="31" t="s">
        <v>892</v>
      </c>
      <c r="E349" s="31" t="s">
        <v>530</v>
      </c>
      <c r="F349" s="84">
        <v>4831369</v>
      </c>
      <c r="G349" s="32">
        <v>201.3</v>
      </c>
      <c r="H349" s="32" t="s">
        <v>847</v>
      </c>
    </row>
    <row r="350" spans="1:8" ht="15" customHeight="1">
      <c r="A350" s="83">
        <v>45463</v>
      </c>
      <c r="B350" s="32" t="s">
        <v>464</v>
      </c>
      <c r="C350" s="31" t="s">
        <v>1176</v>
      </c>
      <c r="D350" s="31" t="s">
        <v>1039</v>
      </c>
      <c r="E350" s="31" t="s">
        <v>530</v>
      </c>
      <c r="F350" s="84">
        <v>3566163</v>
      </c>
      <c r="G350" s="32">
        <v>210.13</v>
      </c>
      <c r="H350" s="32" t="s">
        <v>847</v>
      </c>
    </row>
    <row r="351" spans="1:8" ht="15" customHeight="1">
      <c r="A351" s="83">
        <v>45463</v>
      </c>
      <c r="B351" s="32" t="s">
        <v>1391</v>
      </c>
      <c r="C351" s="31" t="s">
        <v>1392</v>
      </c>
      <c r="D351" s="31" t="s">
        <v>1393</v>
      </c>
      <c r="E351" s="31" t="s">
        <v>530</v>
      </c>
      <c r="F351" s="84">
        <v>125000</v>
      </c>
      <c r="G351" s="32">
        <v>274.94</v>
      </c>
      <c r="H351" s="32" t="s">
        <v>847</v>
      </c>
    </row>
    <row r="352" spans="1:8" ht="15" customHeight="1">
      <c r="A352" s="83">
        <v>45463</v>
      </c>
      <c r="B352" s="32" t="s">
        <v>1040</v>
      </c>
      <c r="C352" s="31" t="s">
        <v>1041</v>
      </c>
      <c r="D352" s="31" t="s">
        <v>993</v>
      </c>
      <c r="E352" s="31" t="s">
        <v>530</v>
      </c>
      <c r="F352" s="84">
        <v>2813969</v>
      </c>
      <c r="G352" s="32">
        <v>37.29</v>
      </c>
      <c r="H352" s="32" t="s">
        <v>847</v>
      </c>
    </row>
    <row r="353" spans="1:8" ht="15" customHeight="1">
      <c r="A353" s="83">
        <v>45463</v>
      </c>
      <c r="B353" s="32" t="s">
        <v>1040</v>
      </c>
      <c r="C353" s="31" t="s">
        <v>1041</v>
      </c>
      <c r="D353" s="31" t="s">
        <v>892</v>
      </c>
      <c r="E353" s="31" t="s">
        <v>530</v>
      </c>
      <c r="F353" s="84">
        <v>2021321</v>
      </c>
      <c r="G353" s="32">
        <v>37.090000000000003</v>
      </c>
      <c r="H353" s="32" t="s">
        <v>847</v>
      </c>
    </row>
    <row r="354" spans="1:8" ht="15" customHeight="1">
      <c r="A354" s="83">
        <v>45463</v>
      </c>
      <c r="B354" s="32" t="s">
        <v>1394</v>
      </c>
      <c r="C354" s="31" t="s">
        <v>1395</v>
      </c>
      <c r="D354" s="31" t="s">
        <v>1396</v>
      </c>
      <c r="E354" s="31" t="s">
        <v>530</v>
      </c>
      <c r="F354" s="84">
        <v>215998</v>
      </c>
      <c r="G354" s="32">
        <v>32.450000000000003</v>
      </c>
      <c r="H354" s="32" t="s">
        <v>847</v>
      </c>
    </row>
    <row r="355" spans="1:8" ht="15" customHeight="1">
      <c r="A355" s="83">
        <v>45463</v>
      </c>
      <c r="B355" s="32" t="s">
        <v>1360</v>
      </c>
      <c r="C355" s="31" t="s">
        <v>1361</v>
      </c>
      <c r="D355" s="31" t="s">
        <v>993</v>
      </c>
      <c r="E355" s="31" t="s">
        <v>530</v>
      </c>
      <c r="F355" s="84">
        <v>1593120</v>
      </c>
      <c r="G355" s="32">
        <v>31.01</v>
      </c>
      <c r="H355" s="32" t="s">
        <v>847</v>
      </c>
    </row>
    <row r="356" spans="1:8" ht="15" customHeight="1">
      <c r="A356" s="83">
        <v>45463</v>
      </c>
      <c r="B356" s="32" t="s">
        <v>1362</v>
      </c>
      <c r="C356" s="31" t="s">
        <v>1363</v>
      </c>
      <c r="D356" s="31" t="s">
        <v>892</v>
      </c>
      <c r="E356" s="31" t="s">
        <v>530</v>
      </c>
      <c r="F356" s="84">
        <v>1060527</v>
      </c>
      <c r="G356" s="32">
        <v>113.76</v>
      </c>
      <c r="H356" s="32" t="s">
        <v>847</v>
      </c>
    </row>
    <row r="357" spans="1:8" ht="15" customHeight="1">
      <c r="A357" s="83">
        <v>45463</v>
      </c>
      <c r="B357" s="32" t="s">
        <v>1364</v>
      </c>
      <c r="C357" s="31" t="s">
        <v>1365</v>
      </c>
      <c r="D357" s="31" t="s">
        <v>1366</v>
      </c>
      <c r="E357" s="31" t="s">
        <v>530</v>
      </c>
      <c r="F357" s="84">
        <v>28800</v>
      </c>
      <c r="G357" s="32">
        <v>92.93</v>
      </c>
      <c r="H357" s="32" t="s">
        <v>847</v>
      </c>
    </row>
    <row r="358" spans="1:8" ht="15" customHeight="1">
      <c r="A358" s="83">
        <v>45463</v>
      </c>
      <c r="B358" s="32" t="s">
        <v>1111</v>
      </c>
      <c r="C358" s="31" t="s">
        <v>1112</v>
      </c>
      <c r="D358" s="31" t="s">
        <v>1367</v>
      </c>
      <c r="E358" s="31" t="s">
        <v>530</v>
      </c>
      <c r="F358" s="84">
        <v>133720</v>
      </c>
      <c r="G358" s="32">
        <v>123.45</v>
      </c>
      <c r="H358" s="32" t="s">
        <v>847</v>
      </c>
    </row>
    <row r="359" spans="1:8" ht="15" customHeight="1">
      <c r="A359" s="83">
        <v>45463</v>
      </c>
      <c r="B359" s="32" t="s">
        <v>1368</v>
      </c>
      <c r="C359" s="31" t="s">
        <v>1369</v>
      </c>
      <c r="D359" s="31" t="s">
        <v>1039</v>
      </c>
      <c r="E359" s="31" t="s">
        <v>530</v>
      </c>
      <c r="F359" s="84">
        <v>1626714</v>
      </c>
      <c r="G359" s="32">
        <v>92.46</v>
      </c>
      <c r="H359" s="32" t="s">
        <v>847</v>
      </c>
    </row>
    <row r="360" spans="1:8" ht="15" customHeight="1">
      <c r="A360" s="83">
        <v>45463</v>
      </c>
      <c r="B360" s="32" t="s">
        <v>1368</v>
      </c>
      <c r="C360" s="31" t="s">
        <v>1369</v>
      </c>
      <c r="D360" s="31" t="s">
        <v>892</v>
      </c>
      <c r="E360" s="31" t="s">
        <v>530</v>
      </c>
      <c r="F360" s="84">
        <v>2461826</v>
      </c>
      <c r="G360" s="32">
        <v>91.79</v>
      </c>
      <c r="H360" s="32" t="s">
        <v>847</v>
      </c>
    </row>
    <row r="361" spans="1:8" ht="15" customHeight="1">
      <c r="A361" s="83">
        <v>45463</v>
      </c>
      <c r="B361" s="32" t="s">
        <v>1368</v>
      </c>
      <c r="C361" s="31" t="s">
        <v>1369</v>
      </c>
      <c r="D361" s="31" t="s">
        <v>993</v>
      </c>
      <c r="E361" s="31" t="s">
        <v>530</v>
      </c>
      <c r="F361" s="84">
        <v>1161623</v>
      </c>
      <c r="G361" s="32">
        <v>91.59</v>
      </c>
      <c r="H361" s="32" t="s">
        <v>847</v>
      </c>
    </row>
    <row r="362" spans="1:8" ht="15" customHeight="1">
      <c r="A362" s="83">
        <v>45463</v>
      </c>
      <c r="B362" s="32" t="s">
        <v>1370</v>
      </c>
      <c r="C362" s="31" t="s">
        <v>1371</v>
      </c>
      <c r="D362" s="31" t="s">
        <v>1372</v>
      </c>
      <c r="E362" s="31" t="s">
        <v>530</v>
      </c>
      <c r="F362" s="84">
        <v>357411</v>
      </c>
      <c r="G362" s="32">
        <v>6.89</v>
      </c>
      <c r="H362" s="32" t="s">
        <v>847</v>
      </c>
    </row>
    <row r="363" spans="1:8" ht="15" customHeight="1">
      <c r="A363" s="83">
        <v>45463</v>
      </c>
      <c r="B363" s="32" t="s">
        <v>1373</v>
      </c>
      <c r="C363" s="31" t="s">
        <v>1374</v>
      </c>
      <c r="D363" s="31" t="s">
        <v>1397</v>
      </c>
      <c r="E363" s="31" t="s">
        <v>530</v>
      </c>
      <c r="F363" s="84">
        <v>1800000</v>
      </c>
      <c r="G363" s="32">
        <v>530.05999999999995</v>
      </c>
      <c r="H363" s="32" t="s">
        <v>847</v>
      </c>
    </row>
    <row r="364" spans="1:8" ht="15" customHeight="1">
      <c r="A364" s="83">
        <v>45463</v>
      </c>
      <c r="B364" s="32" t="s">
        <v>1113</v>
      </c>
      <c r="C364" s="31" t="s">
        <v>1114</v>
      </c>
      <c r="D364" s="31" t="s">
        <v>1039</v>
      </c>
      <c r="E364" s="31" t="s">
        <v>530</v>
      </c>
      <c r="F364" s="84">
        <v>98695</v>
      </c>
      <c r="G364" s="32">
        <v>97.08</v>
      </c>
      <c r="H364" s="32" t="s">
        <v>847</v>
      </c>
    </row>
    <row r="365" spans="1:8" ht="15" customHeight="1">
      <c r="A365" s="83">
        <v>45463</v>
      </c>
      <c r="B365" s="32" t="s">
        <v>1113</v>
      </c>
      <c r="C365" s="31" t="s">
        <v>1114</v>
      </c>
      <c r="D365" s="31" t="s">
        <v>1081</v>
      </c>
      <c r="E365" s="31" t="s">
        <v>530</v>
      </c>
      <c r="F365" s="84">
        <v>63061</v>
      </c>
      <c r="G365" s="32">
        <v>96.89</v>
      </c>
      <c r="H365" s="32" t="s">
        <v>847</v>
      </c>
    </row>
    <row r="366" spans="1:8" ht="15" customHeight="1">
      <c r="A366" s="83">
        <v>45463</v>
      </c>
      <c r="B366" s="32" t="s">
        <v>1082</v>
      </c>
      <c r="C366" s="31" t="s">
        <v>1083</v>
      </c>
      <c r="D366" s="31" t="s">
        <v>993</v>
      </c>
      <c r="E366" s="31" t="s">
        <v>530</v>
      </c>
      <c r="F366" s="84">
        <v>1770638</v>
      </c>
      <c r="G366" s="32">
        <v>50.41</v>
      </c>
      <c r="H366" s="32" t="s">
        <v>847</v>
      </c>
    </row>
    <row r="367" spans="1:8" ht="15" customHeight="1">
      <c r="A367" s="83">
        <v>45463</v>
      </c>
      <c r="B367" s="32" t="s">
        <v>1082</v>
      </c>
      <c r="C367" s="31" t="s">
        <v>1083</v>
      </c>
      <c r="D367" s="31" t="s">
        <v>1084</v>
      </c>
      <c r="E367" s="31" t="s">
        <v>530</v>
      </c>
      <c r="F367" s="84">
        <v>3910538</v>
      </c>
      <c r="G367" s="32">
        <v>50.42</v>
      </c>
      <c r="H367" s="32" t="s">
        <v>847</v>
      </c>
    </row>
    <row r="368" spans="1:8" ht="15" customHeight="1">
      <c r="A368" s="83">
        <v>45463</v>
      </c>
      <c r="B368" s="32" t="s">
        <v>1082</v>
      </c>
      <c r="C368" s="31" t="s">
        <v>1083</v>
      </c>
      <c r="D368" s="31" t="s">
        <v>892</v>
      </c>
      <c r="E368" s="31" t="s">
        <v>530</v>
      </c>
      <c r="F368" s="84">
        <v>883268</v>
      </c>
      <c r="G368" s="32">
        <v>50.56</v>
      </c>
      <c r="H368" s="32" t="s">
        <v>847</v>
      </c>
    </row>
    <row r="369" spans="1:8" ht="15" customHeight="1">
      <c r="A369" s="83">
        <v>45463</v>
      </c>
      <c r="B369" s="32" t="s">
        <v>1398</v>
      </c>
      <c r="C369" s="31" t="s">
        <v>1399</v>
      </c>
      <c r="D369" s="31" t="s">
        <v>911</v>
      </c>
      <c r="E369" s="31" t="s">
        <v>530</v>
      </c>
      <c r="F369" s="84">
        <v>16800</v>
      </c>
      <c r="G369" s="32">
        <v>155.52000000000001</v>
      </c>
      <c r="H369" s="32" t="s">
        <v>847</v>
      </c>
    </row>
    <row r="370" spans="1:8" ht="15" customHeight="1">
      <c r="A370" s="83">
        <v>45463</v>
      </c>
      <c r="B370" s="32" t="s">
        <v>1154</v>
      </c>
      <c r="C370" s="31" t="s">
        <v>1177</v>
      </c>
      <c r="D370" s="31" t="s">
        <v>1400</v>
      </c>
      <c r="E370" s="31" t="s">
        <v>530</v>
      </c>
      <c r="F370" s="84">
        <v>400000</v>
      </c>
      <c r="G370" s="32">
        <v>138.34</v>
      </c>
      <c r="H370" s="32" t="s">
        <v>847</v>
      </c>
    </row>
    <row r="371" spans="1:8" ht="15" customHeight="1">
      <c r="A371" s="83">
        <v>45463</v>
      </c>
      <c r="B371" s="32" t="s">
        <v>1378</v>
      </c>
      <c r="C371" s="31" t="s">
        <v>1379</v>
      </c>
      <c r="D371" s="31" t="s">
        <v>892</v>
      </c>
      <c r="E371" s="31" t="s">
        <v>530</v>
      </c>
      <c r="F371" s="84">
        <v>392512</v>
      </c>
      <c r="G371" s="32">
        <v>219.57</v>
      </c>
      <c r="H371" s="32" t="s">
        <v>847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9"/>
  <sheetViews>
    <sheetView topLeftCell="A3" zoomScale="80" zoomScaleNormal="80" workbookViewId="0">
      <selection activeCell="D14" sqref="D14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33.28515625" customWidth="1"/>
    <col min="5" max="5" width="8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925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45464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349">
        <v>1</v>
      </c>
      <c r="B10" s="350">
        <v>45373</v>
      </c>
      <c r="C10" s="351"/>
      <c r="D10" s="352" t="s">
        <v>224</v>
      </c>
      <c r="E10" s="353" t="s">
        <v>850</v>
      </c>
      <c r="F10" s="354">
        <v>3802</v>
      </c>
      <c r="G10" s="355">
        <v>3612</v>
      </c>
      <c r="H10" s="354">
        <v>3840</v>
      </c>
      <c r="I10" s="354" t="s">
        <v>851</v>
      </c>
      <c r="J10" s="356" t="s">
        <v>1091</v>
      </c>
      <c r="K10" s="356">
        <f t="shared" ref="K10" si="0">H10-F10</f>
        <v>38</v>
      </c>
      <c r="L10" s="357">
        <f t="shared" ref="L10" si="1">(F10*-0.3)/100</f>
        <v>-11.405999999999999</v>
      </c>
      <c r="M10" s="358">
        <f t="shared" ref="M10" si="2">(K10+L10)/F10</f>
        <v>6.9947396107311946E-3</v>
      </c>
      <c r="N10" s="356" t="s">
        <v>564</v>
      </c>
      <c r="O10" s="359">
        <v>45461</v>
      </c>
      <c r="P10" s="360"/>
      <c r="Q10" s="228"/>
      <c r="R10" s="54" t="s">
        <v>853</v>
      </c>
    </row>
    <row r="11" spans="1:26" ht="15" customHeight="1">
      <c r="A11" s="265">
        <v>2</v>
      </c>
      <c r="B11" s="266">
        <v>45414</v>
      </c>
      <c r="C11" s="267"/>
      <c r="D11" s="268" t="s">
        <v>124</v>
      </c>
      <c r="E11" s="269" t="s">
        <v>850</v>
      </c>
      <c r="F11" s="248">
        <v>1317</v>
      </c>
      <c r="G11" s="249">
        <v>1267</v>
      </c>
      <c r="H11" s="248">
        <v>1393</v>
      </c>
      <c r="I11" s="248" t="s">
        <v>852</v>
      </c>
      <c r="J11" s="247" t="s">
        <v>992</v>
      </c>
      <c r="K11" s="247">
        <f t="shared" ref="K11" si="3">H11-F11</f>
        <v>76</v>
      </c>
      <c r="L11" s="261">
        <f t="shared" ref="L11" si="4">(F11*-0.3)/100</f>
        <v>-3.9509999999999996</v>
      </c>
      <c r="M11" s="262">
        <f t="shared" ref="M11" si="5">(K11+L11)/F11</f>
        <v>5.4706909643128326E-2</v>
      </c>
      <c r="N11" s="247" t="s">
        <v>547</v>
      </c>
      <c r="O11" s="263">
        <v>45449</v>
      </c>
      <c r="P11" s="264"/>
      <c r="Q11" s="228"/>
      <c r="R11" s="54" t="s">
        <v>853</v>
      </c>
    </row>
    <row r="12" spans="1:26" ht="15" customHeight="1">
      <c r="A12" s="187">
        <v>3</v>
      </c>
      <c r="B12" s="184">
        <v>45419</v>
      </c>
      <c r="C12" s="188"/>
      <c r="D12" s="192" t="s">
        <v>154</v>
      </c>
      <c r="E12" s="189" t="s">
        <v>545</v>
      </c>
      <c r="F12" s="183" t="s">
        <v>946</v>
      </c>
      <c r="G12" s="185">
        <v>408.5</v>
      </c>
      <c r="H12" s="183"/>
      <c r="I12" s="183" t="s">
        <v>848</v>
      </c>
      <c r="J12" s="185" t="s">
        <v>546</v>
      </c>
      <c r="K12" s="185"/>
      <c r="L12" s="186"/>
      <c r="M12" s="190"/>
      <c r="N12" s="185"/>
      <c r="O12" s="191"/>
      <c r="P12" s="186">
        <f>VLOOKUP(D12,'MidCap Intra'!$B$11:$C$571,2,0)</f>
        <v>423.3</v>
      </c>
      <c r="Q12" s="228"/>
      <c r="R12" s="54" t="s">
        <v>853</v>
      </c>
    </row>
    <row r="13" spans="1:26" ht="15" customHeight="1">
      <c r="A13" s="265">
        <v>4</v>
      </c>
      <c r="B13" s="266">
        <v>45428</v>
      </c>
      <c r="C13" s="267"/>
      <c r="D13" s="268" t="s">
        <v>133</v>
      </c>
      <c r="E13" s="269" t="s">
        <v>545</v>
      </c>
      <c r="F13" s="248">
        <v>2307.5</v>
      </c>
      <c r="G13" s="249">
        <v>2185</v>
      </c>
      <c r="H13" s="248">
        <v>2425</v>
      </c>
      <c r="I13" s="248" t="s">
        <v>860</v>
      </c>
      <c r="J13" s="247" t="s">
        <v>944</v>
      </c>
      <c r="K13" s="247">
        <f t="shared" ref="K13" si="6">H13-F13</f>
        <v>117.5</v>
      </c>
      <c r="L13" s="261">
        <f t="shared" ref="L13" si="7">(F13*-0.3)/100</f>
        <v>-6.9225000000000003</v>
      </c>
      <c r="M13" s="262">
        <f t="shared" ref="M13" si="8">(K13+L13)/F13</f>
        <v>4.7920910075839651E-2</v>
      </c>
      <c r="N13" s="247" t="s">
        <v>547</v>
      </c>
      <c r="O13" s="263">
        <v>45447</v>
      </c>
      <c r="P13" s="264"/>
      <c r="Q13" s="228"/>
      <c r="R13" s="54" t="s">
        <v>853</v>
      </c>
    </row>
    <row r="14" spans="1:26" ht="15" customHeight="1">
      <c r="A14" s="265">
        <v>5</v>
      </c>
      <c r="B14" s="266">
        <v>45434</v>
      </c>
      <c r="C14" s="267"/>
      <c r="D14" s="268" t="s">
        <v>83</v>
      </c>
      <c r="E14" s="269" t="s">
        <v>545</v>
      </c>
      <c r="F14" s="248">
        <v>628</v>
      </c>
      <c r="G14" s="249">
        <v>588</v>
      </c>
      <c r="H14" s="248">
        <v>662.5</v>
      </c>
      <c r="I14" s="248" t="s">
        <v>893</v>
      </c>
      <c r="J14" s="247" t="s">
        <v>914</v>
      </c>
      <c r="K14" s="247">
        <f t="shared" ref="K14:K16" si="9">H14-F14</f>
        <v>34.5</v>
      </c>
      <c r="L14" s="261">
        <f t="shared" ref="L14:L15" si="10">(F14*-0.3)/100</f>
        <v>-1.8840000000000001</v>
      </c>
      <c r="M14" s="262">
        <f t="shared" ref="M14:M16" si="11">(K14+L14)/F14</f>
        <v>5.1936305732484075E-2</v>
      </c>
      <c r="N14" s="247" t="s">
        <v>547</v>
      </c>
      <c r="O14" s="263">
        <v>45446</v>
      </c>
      <c r="P14" s="264"/>
      <c r="Q14" s="228"/>
      <c r="R14" s="54" t="s">
        <v>853</v>
      </c>
    </row>
    <row r="15" spans="1:26" ht="15" customHeight="1">
      <c r="A15" s="314">
        <v>6</v>
      </c>
      <c r="B15" s="315">
        <v>45436</v>
      </c>
      <c r="C15" s="316"/>
      <c r="D15" s="317" t="s">
        <v>48</v>
      </c>
      <c r="E15" s="318" t="s">
        <v>545</v>
      </c>
      <c r="F15" s="308">
        <v>2570</v>
      </c>
      <c r="G15" s="309">
        <v>2460</v>
      </c>
      <c r="H15" s="308">
        <v>2370</v>
      </c>
      <c r="I15" s="308" t="s">
        <v>894</v>
      </c>
      <c r="J15" s="310" t="s">
        <v>935</v>
      </c>
      <c r="K15" s="310">
        <f t="shared" si="9"/>
        <v>-200</v>
      </c>
      <c r="L15" s="319">
        <f t="shared" si="10"/>
        <v>-7.71</v>
      </c>
      <c r="M15" s="320">
        <f t="shared" si="11"/>
        <v>-8.0821011673151755E-2</v>
      </c>
      <c r="N15" s="310" t="s">
        <v>557</v>
      </c>
      <c r="O15" s="321">
        <v>45447</v>
      </c>
      <c r="P15" s="313"/>
      <c r="Q15" s="228"/>
      <c r="R15" s="54" t="s">
        <v>853</v>
      </c>
    </row>
    <row r="16" spans="1:26" ht="15" customHeight="1">
      <c r="A16" s="265">
        <v>7</v>
      </c>
      <c r="B16" s="266">
        <v>45442</v>
      </c>
      <c r="C16" s="267"/>
      <c r="D16" s="268" t="s">
        <v>237</v>
      </c>
      <c r="E16" s="269" t="s">
        <v>545</v>
      </c>
      <c r="F16" s="248">
        <v>1022.5</v>
      </c>
      <c r="G16" s="249">
        <v>965</v>
      </c>
      <c r="H16" s="248">
        <v>1065</v>
      </c>
      <c r="I16" s="248" t="s">
        <v>898</v>
      </c>
      <c r="J16" s="247" t="s">
        <v>1021</v>
      </c>
      <c r="K16" s="247">
        <f t="shared" si="9"/>
        <v>42.5</v>
      </c>
      <c r="L16" s="261">
        <f>(F16*-0.3)/100</f>
        <v>-3.0674999999999999</v>
      </c>
      <c r="M16" s="262">
        <f t="shared" si="11"/>
        <v>3.8564792176039114E-2</v>
      </c>
      <c r="N16" s="247" t="s">
        <v>547</v>
      </c>
      <c r="O16" s="263">
        <v>45453</v>
      </c>
      <c r="P16" s="264"/>
      <c r="Q16" s="228"/>
      <c r="R16" s="54" t="s">
        <v>853</v>
      </c>
    </row>
    <row r="17" spans="1:18" ht="15" customHeight="1">
      <c r="A17" s="265">
        <v>8</v>
      </c>
      <c r="B17" s="266">
        <v>45442</v>
      </c>
      <c r="C17" s="267"/>
      <c r="D17" s="268" t="s">
        <v>206</v>
      </c>
      <c r="E17" s="269" t="s">
        <v>545</v>
      </c>
      <c r="F17" s="248">
        <v>2860</v>
      </c>
      <c r="G17" s="249">
        <v>2720</v>
      </c>
      <c r="H17" s="248">
        <v>2955</v>
      </c>
      <c r="I17" s="248" t="s">
        <v>899</v>
      </c>
      <c r="J17" s="247" t="s">
        <v>913</v>
      </c>
      <c r="K17" s="247">
        <f t="shared" ref="K17" si="12">H17-F17</f>
        <v>95</v>
      </c>
      <c r="L17" s="261">
        <f t="shared" ref="L17" si="13">(F17*-0.3)/100</f>
        <v>-8.58</v>
      </c>
      <c r="M17" s="262">
        <f t="shared" ref="M17" si="14">(K17+L17)/F17</f>
        <v>3.0216783216783217E-2</v>
      </c>
      <c r="N17" s="247" t="s">
        <v>547</v>
      </c>
      <c r="O17" s="263">
        <v>45446</v>
      </c>
      <c r="P17" s="264"/>
      <c r="Q17" s="228"/>
      <c r="R17" s="54" t="s">
        <v>853</v>
      </c>
    </row>
    <row r="18" spans="1:18" ht="15" customHeight="1">
      <c r="A18" s="265">
        <v>9</v>
      </c>
      <c r="B18" s="266">
        <v>45442</v>
      </c>
      <c r="C18" s="267"/>
      <c r="D18" s="268" t="s">
        <v>112</v>
      </c>
      <c r="E18" s="269" t="s">
        <v>545</v>
      </c>
      <c r="F18" s="248">
        <v>199</v>
      </c>
      <c r="G18" s="249">
        <v>185</v>
      </c>
      <c r="H18" s="248">
        <v>216.5</v>
      </c>
      <c r="I18" s="248" t="s">
        <v>900</v>
      </c>
      <c r="J18" s="247" t="s">
        <v>912</v>
      </c>
      <c r="K18" s="247">
        <f t="shared" ref="K18:K19" si="15">H18-F18</f>
        <v>17.5</v>
      </c>
      <c r="L18" s="261">
        <f t="shared" ref="L18:L19" si="16">(F18*-0.3)/100</f>
        <v>-0.59699999999999998</v>
      </c>
      <c r="M18" s="262">
        <f t="shared" ref="M18:M19" si="17">(K18+L18)/F18</f>
        <v>8.4939698492462301E-2</v>
      </c>
      <c r="N18" s="247" t="s">
        <v>547</v>
      </c>
      <c r="O18" s="263">
        <v>45446</v>
      </c>
      <c r="P18" s="264"/>
      <c r="Q18" s="228"/>
      <c r="R18" s="54" t="s">
        <v>854</v>
      </c>
    </row>
    <row r="19" spans="1:18" ht="15" customHeight="1">
      <c r="A19" s="314">
        <v>10</v>
      </c>
      <c r="B19" s="315">
        <v>45446</v>
      </c>
      <c r="C19" s="316"/>
      <c r="D19" s="317" t="s">
        <v>121</v>
      </c>
      <c r="E19" s="318" t="s">
        <v>545</v>
      </c>
      <c r="F19" s="308">
        <v>561</v>
      </c>
      <c r="G19" s="309">
        <v>534</v>
      </c>
      <c r="H19" s="308">
        <v>530</v>
      </c>
      <c r="I19" s="308" t="s">
        <v>915</v>
      </c>
      <c r="J19" s="310" t="s">
        <v>936</v>
      </c>
      <c r="K19" s="310">
        <f t="shared" si="15"/>
        <v>-31</v>
      </c>
      <c r="L19" s="319">
        <f t="shared" si="16"/>
        <v>-1.6829999999999998</v>
      </c>
      <c r="M19" s="320">
        <f t="shared" si="17"/>
        <v>-5.8258467023172902E-2</v>
      </c>
      <c r="N19" s="310" t="s">
        <v>557</v>
      </c>
      <c r="O19" s="321">
        <v>45447</v>
      </c>
      <c r="P19" s="313"/>
      <c r="Q19" s="228"/>
      <c r="R19" s="54" t="s">
        <v>853</v>
      </c>
    </row>
    <row r="20" spans="1:18" ht="15" customHeight="1">
      <c r="A20" s="187">
        <v>11</v>
      </c>
      <c r="B20" s="184">
        <v>45447</v>
      </c>
      <c r="C20" s="188"/>
      <c r="D20" s="192" t="s">
        <v>206</v>
      </c>
      <c r="E20" s="189" t="s">
        <v>545</v>
      </c>
      <c r="F20" s="183" t="s">
        <v>927</v>
      </c>
      <c r="G20" s="185">
        <v>2740</v>
      </c>
      <c r="H20" s="183"/>
      <c r="I20" s="183" t="s">
        <v>928</v>
      </c>
      <c r="J20" s="185" t="s">
        <v>546</v>
      </c>
      <c r="K20" s="185"/>
      <c r="L20" s="186"/>
      <c r="M20" s="190"/>
      <c r="N20" s="185"/>
      <c r="O20" s="191"/>
      <c r="P20" s="186">
        <f>VLOOKUP(D20,'MidCap Intra'!$B$11:$C$571,2,0)</f>
        <v>2947.4</v>
      </c>
      <c r="Q20" s="228"/>
      <c r="R20" s="54" t="s">
        <v>853</v>
      </c>
    </row>
    <row r="21" spans="1:18" ht="15" customHeight="1">
      <c r="A21" s="265">
        <v>12</v>
      </c>
      <c r="B21" s="266">
        <v>45447</v>
      </c>
      <c r="C21" s="267"/>
      <c r="D21" s="268" t="s">
        <v>126</v>
      </c>
      <c r="E21" s="269" t="s">
        <v>545</v>
      </c>
      <c r="F21" s="248">
        <v>1520</v>
      </c>
      <c r="G21" s="249">
        <v>1360</v>
      </c>
      <c r="H21" s="248">
        <v>1585</v>
      </c>
      <c r="I21" s="248" t="s">
        <v>934</v>
      </c>
      <c r="J21" s="247" t="s">
        <v>940</v>
      </c>
      <c r="K21" s="247">
        <f t="shared" ref="K21" si="18">H21-F21</f>
        <v>65</v>
      </c>
      <c r="L21" s="261">
        <f t="shared" ref="L21" si="19">(F21*-0.3)/100</f>
        <v>-4.5599999999999996</v>
      </c>
      <c r="M21" s="262">
        <f t="shared" ref="M21" si="20">(K21+L21)/F21</f>
        <v>3.9763157894736841E-2</v>
      </c>
      <c r="N21" s="247" t="s">
        <v>547</v>
      </c>
      <c r="O21" s="263">
        <v>45456</v>
      </c>
      <c r="P21" s="264"/>
      <c r="Q21" s="228"/>
      <c r="R21" s="54" t="s">
        <v>853</v>
      </c>
    </row>
    <row r="22" spans="1:18" ht="15" customHeight="1">
      <c r="A22" s="314">
        <v>13</v>
      </c>
      <c r="B22" s="315">
        <v>45447</v>
      </c>
      <c r="C22" s="316"/>
      <c r="D22" s="317" t="s">
        <v>92</v>
      </c>
      <c r="E22" s="318" t="s">
        <v>545</v>
      </c>
      <c r="F22" s="308">
        <v>467.5</v>
      </c>
      <c r="G22" s="309">
        <v>445</v>
      </c>
      <c r="H22" s="308">
        <v>440</v>
      </c>
      <c r="I22" s="308" t="s">
        <v>937</v>
      </c>
      <c r="J22" s="310" t="s">
        <v>945</v>
      </c>
      <c r="K22" s="310">
        <f t="shared" ref="K22:K23" si="21">H22-F22</f>
        <v>-27.5</v>
      </c>
      <c r="L22" s="319">
        <f t="shared" ref="L22" si="22">(F22*-0.3)/100</f>
        <v>-1.4025000000000001</v>
      </c>
      <c r="M22" s="320">
        <f t="shared" ref="M22:M23" si="23">(K22+L22)/F22</f>
        <v>-6.1823529411764708E-2</v>
      </c>
      <c r="N22" s="310" t="s">
        <v>557</v>
      </c>
      <c r="O22" s="321">
        <v>45447</v>
      </c>
      <c r="P22" s="313"/>
      <c r="Q22" s="228"/>
      <c r="R22" s="54" t="s">
        <v>853</v>
      </c>
    </row>
    <row r="23" spans="1:18" ht="15" customHeight="1">
      <c r="A23" s="265">
        <v>14</v>
      </c>
      <c r="B23" s="266">
        <v>45447</v>
      </c>
      <c r="C23" s="267"/>
      <c r="D23" s="268" t="s">
        <v>151</v>
      </c>
      <c r="E23" s="269" t="s">
        <v>545</v>
      </c>
      <c r="F23" s="248">
        <v>158.25</v>
      </c>
      <c r="G23" s="249">
        <v>150</v>
      </c>
      <c r="H23" s="248">
        <v>164.5</v>
      </c>
      <c r="I23" s="248" t="s">
        <v>947</v>
      </c>
      <c r="J23" s="247" t="s">
        <v>1020</v>
      </c>
      <c r="K23" s="247">
        <f t="shared" si="21"/>
        <v>6.25</v>
      </c>
      <c r="L23" s="261">
        <f>(F23*-0.3)/100</f>
        <v>-0.47475000000000001</v>
      </c>
      <c r="M23" s="262">
        <f t="shared" si="23"/>
        <v>3.6494470774091625E-2</v>
      </c>
      <c r="N23" s="247" t="s">
        <v>547</v>
      </c>
      <c r="O23" s="263">
        <v>45453</v>
      </c>
      <c r="P23" s="264"/>
      <c r="Q23" s="228"/>
      <c r="R23" s="54" t="s">
        <v>853</v>
      </c>
    </row>
    <row r="24" spans="1:18" ht="15" customHeight="1">
      <c r="A24" s="265">
        <v>15</v>
      </c>
      <c r="B24" s="266">
        <v>45448</v>
      </c>
      <c r="C24" s="267"/>
      <c r="D24" s="268" t="s">
        <v>74</v>
      </c>
      <c r="E24" s="269" t="s">
        <v>545</v>
      </c>
      <c r="F24" s="248">
        <v>239.5</v>
      </c>
      <c r="G24" s="249">
        <v>219</v>
      </c>
      <c r="H24" s="248">
        <v>258.5</v>
      </c>
      <c r="I24" s="248" t="s">
        <v>948</v>
      </c>
      <c r="J24" s="247" t="s">
        <v>949</v>
      </c>
      <c r="K24" s="247">
        <f t="shared" ref="K24" si="24">H24-F24</f>
        <v>19</v>
      </c>
      <c r="L24" s="261">
        <f>(F24*-0.03)/100</f>
        <v>-7.1849999999999997E-2</v>
      </c>
      <c r="M24" s="262">
        <f t="shared" ref="M24" si="25">(K24+L24)/F24</f>
        <v>7.9031941544885173E-2</v>
      </c>
      <c r="N24" s="247" t="s">
        <v>547</v>
      </c>
      <c r="O24" s="263">
        <v>45448</v>
      </c>
      <c r="P24" s="264"/>
      <c r="Q24" s="228"/>
      <c r="R24" s="54" t="s">
        <v>853</v>
      </c>
    </row>
    <row r="25" spans="1:18" ht="15" customHeight="1">
      <c r="A25" s="265">
        <v>16</v>
      </c>
      <c r="B25" s="266">
        <v>45448</v>
      </c>
      <c r="C25" s="267"/>
      <c r="D25" s="268" t="s">
        <v>298</v>
      </c>
      <c r="E25" s="269" t="s">
        <v>545</v>
      </c>
      <c r="F25" s="248">
        <v>1425</v>
      </c>
      <c r="G25" s="249">
        <v>1320</v>
      </c>
      <c r="H25" s="248">
        <v>1502.5</v>
      </c>
      <c r="I25" s="248" t="s">
        <v>954</v>
      </c>
      <c r="J25" s="247" t="s">
        <v>958</v>
      </c>
      <c r="K25" s="247">
        <f t="shared" ref="K25" si="26">H25-F25</f>
        <v>77.5</v>
      </c>
      <c r="L25" s="261">
        <f>(F25*-0.03)/100</f>
        <v>-0.42749999999999999</v>
      </c>
      <c r="M25" s="262">
        <f t="shared" ref="M25" si="27">(K25+L25)/F25</f>
        <v>5.4085964912280703E-2</v>
      </c>
      <c r="N25" s="247" t="s">
        <v>547</v>
      </c>
      <c r="O25" s="263">
        <v>45448</v>
      </c>
      <c r="P25" s="264"/>
      <c r="Q25" s="228"/>
      <c r="R25" s="54" t="s">
        <v>853</v>
      </c>
    </row>
    <row r="26" spans="1:18" ht="15" customHeight="1">
      <c r="A26" s="265">
        <v>17</v>
      </c>
      <c r="B26" s="266">
        <v>45448</v>
      </c>
      <c r="C26" s="267"/>
      <c r="D26" s="268" t="s">
        <v>795</v>
      </c>
      <c r="E26" s="269" t="s">
        <v>545</v>
      </c>
      <c r="F26" s="248">
        <v>2490</v>
      </c>
      <c r="G26" s="249">
        <v>2290</v>
      </c>
      <c r="H26" s="248">
        <v>2635</v>
      </c>
      <c r="I26" s="248" t="s">
        <v>963</v>
      </c>
      <c r="J26" s="247" t="s">
        <v>690</v>
      </c>
      <c r="K26" s="247">
        <f t="shared" ref="K26" si="28">H26-F26</f>
        <v>145</v>
      </c>
      <c r="L26" s="261">
        <f>(F26*-0.3)/100</f>
        <v>-7.47</v>
      </c>
      <c r="M26" s="262">
        <f t="shared" ref="M26" si="29">(K26+L26)/F26</f>
        <v>5.523293172690763E-2</v>
      </c>
      <c r="N26" s="247" t="s">
        <v>547</v>
      </c>
      <c r="O26" s="263">
        <v>45450</v>
      </c>
      <c r="P26" s="264"/>
      <c r="Q26" s="228"/>
      <c r="R26" s="54" t="s">
        <v>853</v>
      </c>
    </row>
    <row r="27" spans="1:18" ht="15" customHeight="1">
      <c r="A27" s="265">
        <v>18</v>
      </c>
      <c r="B27" s="266">
        <v>45448</v>
      </c>
      <c r="C27" s="267"/>
      <c r="D27" s="268" t="s">
        <v>805</v>
      </c>
      <c r="E27" s="269" t="s">
        <v>545</v>
      </c>
      <c r="F27" s="248">
        <v>649</v>
      </c>
      <c r="G27" s="249">
        <v>595</v>
      </c>
      <c r="H27" s="248">
        <v>692</v>
      </c>
      <c r="I27" s="248" t="s">
        <v>964</v>
      </c>
      <c r="J27" s="247" t="s">
        <v>1012</v>
      </c>
      <c r="K27" s="247">
        <f t="shared" ref="K27" si="30">H27-F27</f>
        <v>43</v>
      </c>
      <c r="L27" s="261">
        <f>(F27*-0.3)/100</f>
        <v>-1.9469999999999998</v>
      </c>
      <c r="M27" s="262">
        <f t="shared" ref="M27" si="31">(K27+L27)/F27</f>
        <v>6.3255778120184902E-2</v>
      </c>
      <c r="N27" s="247" t="s">
        <v>547</v>
      </c>
      <c r="O27" s="263">
        <v>45450</v>
      </c>
      <c r="P27" s="264"/>
      <c r="Q27" s="228"/>
      <c r="R27" s="54" t="s">
        <v>853</v>
      </c>
    </row>
    <row r="28" spans="1:18" ht="15" customHeight="1">
      <c r="A28" s="265">
        <v>19</v>
      </c>
      <c r="B28" s="266">
        <v>45449</v>
      </c>
      <c r="C28" s="267"/>
      <c r="D28" s="268" t="s">
        <v>74</v>
      </c>
      <c r="E28" s="269" t="s">
        <v>545</v>
      </c>
      <c r="F28" s="248">
        <v>268</v>
      </c>
      <c r="G28" s="249">
        <v>248</v>
      </c>
      <c r="H28" s="248">
        <v>282</v>
      </c>
      <c r="I28" s="248" t="s">
        <v>990</v>
      </c>
      <c r="J28" s="247" t="s">
        <v>1015</v>
      </c>
      <c r="K28" s="247">
        <f t="shared" ref="K28" si="32">H28-F28</f>
        <v>14</v>
      </c>
      <c r="L28" s="261">
        <f>(F28*-0.3)/100</f>
        <v>-0.80399999999999994</v>
      </c>
      <c r="M28" s="262">
        <f t="shared" ref="M28" si="33">(K28+L28)/F28</f>
        <v>4.9238805970149256E-2</v>
      </c>
      <c r="N28" s="247" t="s">
        <v>547</v>
      </c>
      <c r="O28" s="263">
        <v>45450</v>
      </c>
      <c r="P28" s="264"/>
      <c r="Q28" s="228"/>
      <c r="R28" s="54" t="s">
        <v>853</v>
      </c>
    </row>
    <row r="29" spans="1:18" ht="15" customHeight="1">
      <c r="A29" s="334">
        <v>20</v>
      </c>
      <c r="B29" s="184">
        <v>45449</v>
      </c>
      <c r="C29" s="285"/>
      <c r="D29" s="192" t="s">
        <v>220</v>
      </c>
      <c r="E29" s="189" t="s">
        <v>545</v>
      </c>
      <c r="F29" s="183" t="s">
        <v>1018</v>
      </c>
      <c r="G29" s="185">
        <v>1045</v>
      </c>
      <c r="H29" s="183"/>
      <c r="I29" s="183" t="s">
        <v>1019</v>
      </c>
      <c r="J29" s="185" t="s">
        <v>546</v>
      </c>
      <c r="K29" s="285"/>
      <c r="L29" s="285"/>
      <c r="M29" s="285"/>
      <c r="N29" s="285"/>
      <c r="O29" s="285"/>
      <c r="P29" s="186">
        <f>VLOOKUP(D29,'MidCap Intra'!$B$11:$C$571,2,0)</f>
        <v>1103.25</v>
      </c>
      <c r="Q29" s="333"/>
      <c r="R29" s="54" t="s">
        <v>853</v>
      </c>
    </row>
    <row r="30" spans="1:18" ht="15" customHeight="1">
      <c r="A30" s="265">
        <v>21</v>
      </c>
      <c r="B30" s="266">
        <v>45449</v>
      </c>
      <c r="C30" s="267"/>
      <c r="D30" s="268" t="s">
        <v>416</v>
      </c>
      <c r="E30" s="269" t="s">
        <v>545</v>
      </c>
      <c r="F30" s="248">
        <v>1470</v>
      </c>
      <c r="G30" s="249">
        <v>1340</v>
      </c>
      <c r="H30" s="248">
        <v>1557.5</v>
      </c>
      <c r="I30" s="248" t="s">
        <v>991</v>
      </c>
      <c r="J30" s="247" t="s">
        <v>994</v>
      </c>
      <c r="K30" s="247">
        <f t="shared" ref="K30" si="34">H30-F30</f>
        <v>87.5</v>
      </c>
      <c r="L30" s="261">
        <f>(F30*-0.3)/100</f>
        <v>-4.41</v>
      </c>
      <c r="M30" s="262">
        <f t="shared" ref="M30" si="35">(K30+L30)/F30</f>
        <v>5.6523809523809525E-2</v>
      </c>
      <c r="N30" s="247" t="s">
        <v>547</v>
      </c>
      <c r="O30" s="263">
        <v>45463</v>
      </c>
      <c r="P30" s="264"/>
      <c r="Q30" s="228"/>
      <c r="R30" s="54" t="s">
        <v>853</v>
      </c>
    </row>
    <row r="31" spans="1:18" ht="15" customHeight="1">
      <c r="A31" s="342">
        <v>22</v>
      </c>
      <c r="B31" s="266">
        <v>45450</v>
      </c>
      <c r="C31" s="267"/>
      <c r="D31" s="268" t="s">
        <v>213</v>
      </c>
      <c r="E31" s="269" t="s">
        <v>545</v>
      </c>
      <c r="F31" s="248">
        <v>2295</v>
      </c>
      <c r="G31" s="249">
        <v>2090</v>
      </c>
      <c r="H31" s="248">
        <v>2397.5</v>
      </c>
      <c r="I31" s="248" t="s">
        <v>1011</v>
      </c>
      <c r="J31" s="247" t="s">
        <v>1050</v>
      </c>
      <c r="K31" s="247">
        <f t="shared" ref="K31" si="36">H31-F31</f>
        <v>102.5</v>
      </c>
      <c r="L31" s="261">
        <f>(F31*-0.3)/100</f>
        <v>-6.8849999999999998</v>
      </c>
      <c r="M31" s="262">
        <f t="shared" ref="M31" si="37">(K31+L31)/F31</f>
        <v>4.1662309368191722E-2</v>
      </c>
      <c r="N31" s="247" t="s">
        <v>547</v>
      </c>
      <c r="O31" s="263">
        <v>45456</v>
      </c>
      <c r="P31" s="264"/>
      <c r="Q31" s="228"/>
      <c r="R31" s="54" t="s">
        <v>855</v>
      </c>
    </row>
    <row r="32" spans="1:18" ht="15" customHeight="1">
      <c r="A32" s="187">
        <v>23</v>
      </c>
      <c r="B32" s="184">
        <v>45450</v>
      </c>
      <c r="C32" s="188"/>
      <c r="D32" s="192" t="s">
        <v>221</v>
      </c>
      <c r="E32" s="189" t="s">
        <v>545</v>
      </c>
      <c r="F32" s="183" t="s">
        <v>1013</v>
      </c>
      <c r="G32" s="185">
        <v>890</v>
      </c>
      <c r="H32" s="183"/>
      <c r="I32" s="183" t="s">
        <v>1014</v>
      </c>
      <c r="J32" s="185" t="s">
        <v>546</v>
      </c>
      <c r="K32" s="185"/>
      <c r="L32" s="186"/>
      <c r="M32" s="190"/>
      <c r="N32" s="185"/>
      <c r="O32" s="191"/>
      <c r="P32" s="186">
        <f>VLOOKUP(D32,'MidCap Intra'!$B$11:$C$571,2,0)</f>
        <v>978.25</v>
      </c>
      <c r="Q32" s="228"/>
      <c r="R32" s="54" t="s">
        <v>854</v>
      </c>
    </row>
    <row r="33" spans="1:38" ht="15" customHeight="1">
      <c r="A33" s="265">
        <v>24</v>
      </c>
      <c r="B33" s="266">
        <v>45454</v>
      </c>
      <c r="C33" s="267"/>
      <c r="D33" s="268" t="s">
        <v>39</v>
      </c>
      <c r="E33" s="269" t="s">
        <v>545</v>
      </c>
      <c r="F33" s="248">
        <v>660</v>
      </c>
      <c r="G33" s="249">
        <v>615</v>
      </c>
      <c r="H33" s="248">
        <v>693.5</v>
      </c>
      <c r="I33" s="248" t="s">
        <v>1030</v>
      </c>
      <c r="J33" s="247" t="s">
        <v>1115</v>
      </c>
      <c r="K33" s="247">
        <f t="shared" ref="K33" si="38">H33-F33</f>
        <v>33.5</v>
      </c>
      <c r="L33" s="261">
        <f>(F33*-0.3)/100</f>
        <v>-1.98</v>
      </c>
      <c r="M33" s="262">
        <f t="shared" ref="M33" si="39">(K33+L33)/F33</f>
        <v>4.7757575757575756E-2</v>
      </c>
      <c r="N33" s="247" t="s">
        <v>547</v>
      </c>
      <c r="O33" s="263">
        <v>45462</v>
      </c>
      <c r="P33" s="264"/>
      <c r="Q33" s="228"/>
      <c r="R33" s="54" t="s">
        <v>853</v>
      </c>
    </row>
    <row r="34" spans="1:38" ht="15" customHeight="1">
      <c r="A34" s="265">
        <v>25</v>
      </c>
      <c r="B34" s="266">
        <v>45454</v>
      </c>
      <c r="C34" s="267"/>
      <c r="D34" s="268" t="s">
        <v>345</v>
      </c>
      <c r="E34" s="269" t="s">
        <v>545</v>
      </c>
      <c r="F34" s="248">
        <v>201</v>
      </c>
      <c r="G34" s="249">
        <v>189</v>
      </c>
      <c r="H34" s="248">
        <v>211.5</v>
      </c>
      <c r="I34" s="248" t="s">
        <v>1031</v>
      </c>
      <c r="J34" s="247" t="s">
        <v>1180</v>
      </c>
      <c r="K34" s="247">
        <f t="shared" ref="K34" si="40">H34-F34</f>
        <v>10.5</v>
      </c>
      <c r="L34" s="261">
        <f>(F34*-0.3)/100</f>
        <v>-0.60299999999999998</v>
      </c>
      <c r="M34" s="262">
        <f t="shared" ref="M34" si="41">(K34+L34)/F34</f>
        <v>4.9238805970149256E-2</v>
      </c>
      <c r="N34" s="247" t="s">
        <v>547</v>
      </c>
      <c r="O34" s="263">
        <v>45463</v>
      </c>
      <c r="P34" s="264"/>
      <c r="Q34" s="228"/>
      <c r="R34" s="54" t="s">
        <v>853</v>
      </c>
    </row>
    <row r="35" spans="1:38" ht="15" customHeight="1">
      <c r="A35" s="187">
        <v>26</v>
      </c>
      <c r="B35" s="184">
        <v>45456</v>
      </c>
      <c r="C35" s="188"/>
      <c r="D35" s="192" t="s">
        <v>811</v>
      </c>
      <c r="E35" s="189" t="s">
        <v>545</v>
      </c>
      <c r="F35" s="183" t="s">
        <v>1051</v>
      </c>
      <c r="G35" s="185">
        <v>1290</v>
      </c>
      <c r="H35" s="183"/>
      <c r="I35" s="183" t="s">
        <v>954</v>
      </c>
      <c r="J35" s="185" t="s">
        <v>546</v>
      </c>
      <c r="K35" s="185"/>
      <c r="L35" s="186"/>
      <c r="M35" s="190"/>
      <c r="N35" s="185"/>
      <c r="O35" s="191"/>
      <c r="P35" s="186">
        <f>VLOOKUP(D35,'MidCap Intra'!$B$11:$C$571,2,0)</f>
        <v>1420.65</v>
      </c>
      <c r="Q35" s="228"/>
      <c r="R35" s="54" t="s">
        <v>853</v>
      </c>
    </row>
    <row r="36" spans="1:38" ht="15" customHeight="1">
      <c r="A36" s="187">
        <v>27</v>
      </c>
      <c r="B36" s="184">
        <v>45457</v>
      </c>
      <c r="C36" s="188"/>
      <c r="D36" s="192" t="s">
        <v>235</v>
      </c>
      <c r="E36" s="189" t="s">
        <v>545</v>
      </c>
      <c r="F36" s="183" t="s">
        <v>1065</v>
      </c>
      <c r="G36" s="185">
        <v>438</v>
      </c>
      <c r="H36" s="183"/>
      <c r="I36" s="183" t="s">
        <v>1066</v>
      </c>
      <c r="J36" s="185" t="s">
        <v>546</v>
      </c>
      <c r="K36" s="185"/>
      <c r="L36" s="186"/>
      <c r="M36" s="190"/>
      <c r="N36" s="185"/>
      <c r="O36" s="191"/>
      <c r="P36" s="186">
        <f>VLOOKUP(D36,'MidCap Intra'!$B$11:$C$571,2,0)</f>
        <v>490.4</v>
      </c>
      <c r="Q36" s="228"/>
      <c r="R36" s="54" t="s">
        <v>853</v>
      </c>
    </row>
    <row r="37" spans="1:38" ht="15" customHeight="1">
      <c r="A37" s="187">
        <v>28</v>
      </c>
      <c r="B37" s="184">
        <v>45461</v>
      </c>
      <c r="C37" s="188"/>
      <c r="D37" s="192" t="s">
        <v>1016</v>
      </c>
      <c r="E37" s="189" t="s">
        <v>545</v>
      </c>
      <c r="F37" s="183" t="s">
        <v>1089</v>
      </c>
      <c r="G37" s="185">
        <v>1150</v>
      </c>
      <c r="H37" s="183"/>
      <c r="I37" s="183" t="s">
        <v>1090</v>
      </c>
      <c r="J37" s="185" t="s">
        <v>546</v>
      </c>
      <c r="K37" s="185"/>
      <c r="L37" s="186"/>
      <c r="M37" s="190"/>
      <c r="N37" s="185"/>
      <c r="O37" s="191"/>
      <c r="P37" s="186">
        <f>VLOOKUP(D37,'MidCap Intra'!$B$11:$C$571,2,0)</f>
        <v>1265.55</v>
      </c>
      <c r="Q37" s="228"/>
      <c r="R37" s="54" t="s">
        <v>853</v>
      </c>
    </row>
    <row r="38" spans="1:38" ht="15" customHeight="1">
      <c r="A38" s="187">
        <v>29</v>
      </c>
      <c r="B38" s="184">
        <v>45462</v>
      </c>
      <c r="C38" s="188"/>
      <c r="D38" s="192" t="s">
        <v>139</v>
      </c>
      <c r="E38" s="189" t="s">
        <v>545</v>
      </c>
      <c r="F38" s="183" t="s">
        <v>1116</v>
      </c>
      <c r="G38" s="185">
        <v>113</v>
      </c>
      <c r="H38" s="183"/>
      <c r="I38" s="183" t="s">
        <v>1117</v>
      </c>
      <c r="J38" s="185" t="s">
        <v>546</v>
      </c>
      <c r="K38" s="185"/>
      <c r="L38" s="186"/>
      <c r="M38" s="190"/>
      <c r="N38" s="185"/>
      <c r="O38" s="191"/>
      <c r="P38" s="186">
        <f>VLOOKUP(D38,'MidCap Intra'!$B$11:$C$571,2,0)</f>
        <v>123.73</v>
      </c>
      <c r="Q38" s="228"/>
    </row>
    <row r="39" spans="1:38" ht="15" customHeight="1">
      <c r="A39" s="187">
        <v>30</v>
      </c>
      <c r="B39" s="184">
        <v>45462</v>
      </c>
      <c r="C39" s="188"/>
      <c r="D39" s="192" t="s">
        <v>418</v>
      </c>
      <c r="E39" s="189" t="s">
        <v>545</v>
      </c>
      <c r="F39" s="183" t="s">
        <v>1120</v>
      </c>
      <c r="G39" s="185">
        <v>1265</v>
      </c>
      <c r="H39" s="183"/>
      <c r="I39" s="183" t="s">
        <v>1121</v>
      </c>
      <c r="J39" s="185" t="s">
        <v>546</v>
      </c>
      <c r="K39" s="185"/>
      <c r="L39" s="186"/>
      <c r="M39" s="190"/>
      <c r="N39" s="185"/>
      <c r="O39" s="191"/>
      <c r="P39" s="186">
        <f>VLOOKUP(D39,'MidCap Intra'!$B$11:$C$571,2,0)</f>
        <v>1346.35</v>
      </c>
      <c r="Q39" s="228"/>
    </row>
    <row r="40" spans="1:38" ht="15" customHeight="1">
      <c r="A40" s="187">
        <v>31</v>
      </c>
      <c r="B40" s="184">
        <v>45463</v>
      </c>
      <c r="C40" s="188"/>
      <c r="D40" s="192" t="s">
        <v>92</v>
      </c>
      <c r="E40" s="189" t="s">
        <v>545</v>
      </c>
      <c r="F40" s="183" t="s">
        <v>1181</v>
      </c>
      <c r="G40" s="185">
        <v>448</v>
      </c>
      <c r="H40" s="183"/>
      <c r="I40" s="183" t="s">
        <v>1182</v>
      </c>
      <c r="J40" s="185" t="s">
        <v>546</v>
      </c>
      <c r="K40" s="185"/>
      <c r="L40" s="186"/>
      <c r="M40" s="190"/>
      <c r="N40" s="185"/>
      <c r="O40" s="191"/>
      <c r="P40" s="186">
        <f>VLOOKUP(D40,'MidCap Intra'!$B$11:$C$571,2,0)</f>
        <v>483.15</v>
      </c>
      <c r="Q40" s="228"/>
    </row>
    <row r="41" spans="1:38" ht="15" customHeight="1">
      <c r="A41" s="187">
        <v>32</v>
      </c>
      <c r="B41" s="184">
        <v>45463</v>
      </c>
      <c r="C41" s="188"/>
      <c r="D41" s="192" t="s">
        <v>385</v>
      </c>
      <c r="E41" s="189" t="s">
        <v>545</v>
      </c>
      <c r="F41" s="183" t="s">
        <v>1183</v>
      </c>
      <c r="G41" s="185">
        <v>3180</v>
      </c>
      <c r="H41" s="183"/>
      <c r="I41" s="183" t="s">
        <v>1184</v>
      </c>
      <c r="J41" s="185" t="s">
        <v>546</v>
      </c>
      <c r="K41" s="185"/>
      <c r="L41" s="186"/>
      <c r="M41" s="190"/>
      <c r="N41" s="185"/>
      <c r="O41" s="191"/>
      <c r="P41" s="186">
        <f>VLOOKUP(D41,'MidCap Intra'!$B$11:$C$571,2,0)</f>
        <v>3394.9</v>
      </c>
      <c r="Q41" s="228"/>
    </row>
    <row r="42" spans="1:38" ht="15" customHeight="1">
      <c r="A42" s="187"/>
      <c r="B42" s="184"/>
      <c r="C42" s="188"/>
      <c r="D42" s="192"/>
      <c r="E42" s="189"/>
      <c r="F42" s="183"/>
      <c r="G42" s="185"/>
      <c r="H42" s="183"/>
      <c r="I42" s="183"/>
      <c r="J42" s="185"/>
      <c r="K42" s="185"/>
      <c r="L42" s="186"/>
      <c r="M42" s="190"/>
      <c r="N42" s="185"/>
      <c r="O42" s="191"/>
      <c r="P42" s="186"/>
      <c r="Q42" s="228"/>
    </row>
    <row r="43" spans="1:38" ht="15" customHeight="1">
      <c r="A43" s="285"/>
      <c r="B43" s="285"/>
      <c r="C43" s="188"/>
      <c r="D43" s="192"/>
      <c r="E43" s="189"/>
      <c r="F43" s="183"/>
      <c r="G43" s="185"/>
      <c r="H43" s="183"/>
      <c r="I43" s="183"/>
      <c r="J43" s="185"/>
      <c r="K43" s="185"/>
      <c r="L43" s="186"/>
      <c r="M43" s="190"/>
      <c r="N43" s="185"/>
      <c r="O43" s="191"/>
      <c r="P43" s="186"/>
      <c r="Q43" s="228"/>
    </row>
    <row r="44" spans="1:38" ht="15" customHeight="1">
      <c r="G44" s="54"/>
      <c r="H44" s="54"/>
      <c r="I44" s="54"/>
      <c r="J44" s="54"/>
      <c r="K44" s="54"/>
      <c r="L44" s="54"/>
      <c r="M44" s="54"/>
      <c r="N44" s="54"/>
      <c r="O44" s="54"/>
      <c r="P44" s="54"/>
    </row>
    <row r="45" spans="1:38" ht="14.25" customHeight="1">
      <c r="A45" s="96"/>
      <c r="B45" s="97"/>
      <c r="C45" s="98"/>
      <c r="D45" s="99"/>
      <c r="E45" s="100"/>
      <c r="F45" s="100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102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2" customHeight="1">
      <c r="A46" s="103" t="s">
        <v>548</v>
      </c>
      <c r="B46" s="104"/>
      <c r="C46" s="105"/>
      <c r="E46" s="106"/>
      <c r="F46" s="106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12" customHeight="1">
      <c r="A47" s="107" t="s">
        <v>549</v>
      </c>
      <c r="B47" s="103"/>
      <c r="C47" s="103"/>
      <c r="D47" s="103"/>
      <c r="E47" s="37"/>
      <c r="F47" s="108" t="s">
        <v>550</v>
      </c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12" customHeight="1">
      <c r="A48" s="103" t="s">
        <v>551</v>
      </c>
      <c r="B48" s="103"/>
      <c r="C48" s="103"/>
      <c r="D48" s="103" t="s">
        <v>552</v>
      </c>
      <c r="E48" s="6"/>
      <c r="F48" s="108" t="s">
        <v>553</v>
      </c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ht="12" customHeight="1">
      <c r="A49" s="103"/>
      <c r="B49" s="103"/>
      <c r="C49" s="103"/>
      <c r="D49" s="103"/>
      <c r="E49" s="6"/>
      <c r="F49" s="6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12" customHeight="1">
      <c r="A50" s="196"/>
      <c r="B50" s="196"/>
      <c r="C50" s="196"/>
      <c r="D50" s="196"/>
      <c r="E50" s="197"/>
      <c r="F50" s="197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ht="14.25" customHeight="1">
      <c r="A51" s="103"/>
      <c r="B51" s="103"/>
      <c r="C51" s="103"/>
      <c r="D51" s="103"/>
      <c r="E51" s="6"/>
      <c r="F51" s="6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12.75" customHeight="1">
      <c r="A52" s="115" t="s">
        <v>558</v>
      </c>
      <c r="B52" s="115"/>
      <c r="C52" s="115"/>
      <c r="D52" s="115"/>
      <c r="E52" s="6"/>
      <c r="F52" s="6"/>
      <c r="G52" s="54"/>
      <c r="H52" s="54"/>
      <c r="I52" s="54"/>
      <c r="J52" s="54"/>
      <c r="K52" s="54"/>
      <c r="L52" s="54"/>
      <c r="M52" s="54"/>
      <c r="N52" s="54"/>
      <c r="O52" s="54"/>
      <c r="P52" s="54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 ht="38.25" customHeight="1">
      <c r="A53" s="93" t="s">
        <v>16</v>
      </c>
      <c r="B53" s="93" t="s">
        <v>521</v>
      </c>
      <c r="C53" s="93"/>
      <c r="D53" s="94" t="s">
        <v>532</v>
      </c>
      <c r="E53" s="93" t="s">
        <v>533</v>
      </c>
      <c r="F53" s="93" t="s">
        <v>534</v>
      </c>
      <c r="G53" s="93" t="s">
        <v>554</v>
      </c>
      <c r="H53" s="93" t="s">
        <v>536</v>
      </c>
      <c r="I53" s="193" t="s">
        <v>537</v>
      </c>
      <c r="J53" s="195" t="s">
        <v>538</v>
      </c>
      <c r="K53" s="194" t="s">
        <v>559</v>
      </c>
      <c r="L53" s="95" t="s">
        <v>540</v>
      </c>
      <c r="M53" s="116" t="s">
        <v>560</v>
      </c>
      <c r="N53" s="93" t="s">
        <v>561</v>
      </c>
      <c r="O53" s="92" t="s">
        <v>542</v>
      </c>
      <c r="P53" s="260" t="s">
        <v>543</v>
      </c>
      <c r="Q53" s="230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</row>
    <row r="54" spans="1:38" ht="12.75" customHeight="1">
      <c r="A54" s="303">
        <v>1</v>
      </c>
      <c r="B54" s="304">
        <v>45446</v>
      </c>
      <c r="C54" s="305"/>
      <c r="D54" s="305" t="s">
        <v>896</v>
      </c>
      <c r="E54" s="303" t="s">
        <v>556</v>
      </c>
      <c r="F54" s="303">
        <v>12550</v>
      </c>
      <c r="G54" s="303">
        <v>12300</v>
      </c>
      <c r="H54" s="303">
        <v>12300</v>
      </c>
      <c r="I54" s="306" t="s">
        <v>916</v>
      </c>
      <c r="J54" s="297" t="s">
        <v>930</v>
      </c>
      <c r="K54" s="298">
        <f t="shared" ref="K54:K62" si="42">H54-F54</f>
        <v>-250</v>
      </c>
      <c r="L54" s="299">
        <f t="shared" ref="L54" si="43">(H54*N54)*0.03%</f>
        <v>184.49999999999997</v>
      </c>
      <c r="M54" s="300">
        <f t="shared" ref="M54" si="44">(K54*N54)-L54</f>
        <v>-12684.5</v>
      </c>
      <c r="N54" s="298">
        <v>50</v>
      </c>
      <c r="O54" s="301" t="s">
        <v>557</v>
      </c>
      <c r="P54" s="302">
        <v>45447</v>
      </c>
      <c r="Q54" s="226"/>
      <c r="R54" s="54" t="s">
        <v>854</v>
      </c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118"/>
      <c r="AK54" s="118"/>
      <c r="AL54" s="118"/>
    </row>
    <row r="55" spans="1:38" ht="12.75" customHeight="1">
      <c r="A55" s="303">
        <v>2</v>
      </c>
      <c r="B55" s="304">
        <v>45446</v>
      </c>
      <c r="C55" s="305"/>
      <c r="D55" s="305" t="s">
        <v>917</v>
      </c>
      <c r="E55" s="303" t="s">
        <v>556</v>
      </c>
      <c r="F55" s="303">
        <v>2381.5</v>
      </c>
      <c r="G55" s="303">
        <v>2355</v>
      </c>
      <c r="H55" s="303">
        <v>2355</v>
      </c>
      <c r="I55" s="306" t="s">
        <v>918</v>
      </c>
      <c r="J55" s="297" t="s">
        <v>929</v>
      </c>
      <c r="K55" s="298">
        <f t="shared" si="42"/>
        <v>-26.5</v>
      </c>
      <c r="L55" s="299">
        <f t="shared" ref="L55" si="45">(H55*N55)*0.03%</f>
        <v>337.00049999999999</v>
      </c>
      <c r="M55" s="300">
        <f t="shared" ref="M55" si="46">(K55*N55)-L55</f>
        <v>-12977.5005</v>
      </c>
      <c r="N55" s="298">
        <v>477</v>
      </c>
      <c r="O55" s="301" t="s">
        <v>557</v>
      </c>
      <c r="P55" s="302">
        <v>45447</v>
      </c>
      <c r="Q55" s="226"/>
      <c r="R55" s="54" t="s">
        <v>855</v>
      </c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118"/>
      <c r="AK55" s="118"/>
      <c r="AL55" s="118"/>
    </row>
    <row r="56" spans="1:38" ht="12.75" customHeight="1">
      <c r="A56" s="303">
        <v>3</v>
      </c>
      <c r="B56" s="304">
        <v>45446</v>
      </c>
      <c r="C56" s="305"/>
      <c r="D56" s="305" t="s">
        <v>919</v>
      </c>
      <c r="E56" s="303" t="s">
        <v>556</v>
      </c>
      <c r="F56" s="303">
        <v>3879.5</v>
      </c>
      <c r="G56" s="303">
        <v>3810</v>
      </c>
      <c r="H56" s="303">
        <v>3755</v>
      </c>
      <c r="I56" s="306" t="s">
        <v>920</v>
      </c>
      <c r="J56" s="297" t="s">
        <v>938</v>
      </c>
      <c r="K56" s="298">
        <f t="shared" si="42"/>
        <v>-124.5</v>
      </c>
      <c r="L56" s="299">
        <f t="shared" ref="L56" si="47">(H56*N56)*0.03%</f>
        <v>168.97499999999999</v>
      </c>
      <c r="M56" s="300">
        <f t="shared" ref="M56" si="48">(K56*N56)-L56</f>
        <v>-18843.974999999999</v>
      </c>
      <c r="N56" s="298">
        <v>150</v>
      </c>
      <c r="O56" s="301" t="s">
        <v>557</v>
      </c>
      <c r="P56" s="302">
        <v>45447</v>
      </c>
      <c r="Q56" s="226"/>
      <c r="R56" s="54" t="s">
        <v>853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118"/>
      <c r="AK56" s="118"/>
      <c r="AL56" s="118"/>
    </row>
    <row r="57" spans="1:38" ht="12.75" customHeight="1">
      <c r="A57" s="322">
        <v>4</v>
      </c>
      <c r="B57" s="324">
        <v>45448</v>
      </c>
      <c r="C57" s="296"/>
      <c r="D57" s="296" t="s">
        <v>951</v>
      </c>
      <c r="E57" s="322" t="s">
        <v>556</v>
      </c>
      <c r="F57" s="322">
        <v>3260</v>
      </c>
      <c r="G57" s="322">
        <v>3195</v>
      </c>
      <c r="H57" s="322">
        <v>3322.5</v>
      </c>
      <c r="I57" s="322" t="s">
        <v>952</v>
      </c>
      <c r="J57" s="325" t="s">
        <v>953</v>
      </c>
      <c r="K57" s="326">
        <f t="shared" si="42"/>
        <v>62.5</v>
      </c>
      <c r="L57" s="327">
        <f t="shared" ref="L57" si="49">(H57*N57)*0.03%</f>
        <v>174.43124999999998</v>
      </c>
      <c r="M57" s="328">
        <f t="shared" ref="M57" si="50">(K57*N57)-L57</f>
        <v>10763.06875</v>
      </c>
      <c r="N57" s="326">
        <v>175</v>
      </c>
      <c r="O57" s="329" t="s">
        <v>547</v>
      </c>
      <c r="P57" s="330">
        <v>45448</v>
      </c>
      <c r="Q57" s="226"/>
      <c r="R57" s="54" t="s">
        <v>855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ht="12.75" customHeight="1">
      <c r="A58" s="322">
        <v>5</v>
      </c>
      <c r="B58" s="324">
        <v>45448</v>
      </c>
      <c r="C58" s="296"/>
      <c r="D58" s="296" t="s">
        <v>959</v>
      </c>
      <c r="E58" s="322" t="s">
        <v>556</v>
      </c>
      <c r="F58" s="322">
        <v>5835</v>
      </c>
      <c r="G58" s="322">
        <v>5740</v>
      </c>
      <c r="H58" s="322">
        <v>5915</v>
      </c>
      <c r="I58" s="323" t="s">
        <v>960</v>
      </c>
      <c r="J58" s="325" t="s">
        <v>977</v>
      </c>
      <c r="K58" s="326">
        <f t="shared" si="42"/>
        <v>80</v>
      </c>
      <c r="L58" s="327">
        <f t="shared" ref="L58" si="51">(H58*N58)*0.03%</f>
        <v>221.81249999999997</v>
      </c>
      <c r="M58" s="328">
        <f t="shared" ref="M58" si="52">(K58*N58)-L58</f>
        <v>9778.1875</v>
      </c>
      <c r="N58" s="326">
        <v>125</v>
      </c>
      <c r="O58" s="329" t="s">
        <v>547</v>
      </c>
      <c r="P58" s="330">
        <v>45449</v>
      </c>
      <c r="Q58" s="226"/>
      <c r="R58" s="54" t="s">
        <v>855</v>
      </c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2.75" customHeight="1">
      <c r="A59" s="322">
        <v>6</v>
      </c>
      <c r="B59" s="324">
        <v>45448</v>
      </c>
      <c r="C59" s="296"/>
      <c r="D59" s="296" t="s">
        <v>961</v>
      </c>
      <c r="E59" s="322" t="s">
        <v>556</v>
      </c>
      <c r="F59" s="322">
        <v>2067.5</v>
      </c>
      <c r="G59" s="322">
        <v>2035</v>
      </c>
      <c r="H59" s="322">
        <v>2093</v>
      </c>
      <c r="I59" s="323" t="s">
        <v>962</v>
      </c>
      <c r="J59" s="325" t="s">
        <v>965</v>
      </c>
      <c r="K59" s="326">
        <f t="shared" si="42"/>
        <v>25.5</v>
      </c>
      <c r="L59" s="327">
        <f t="shared" ref="L59" si="53">(H59*N59)*0.03%</f>
        <v>230.43929999999997</v>
      </c>
      <c r="M59" s="328">
        <f t="shared" ref="M59" si="54">(K59*N59)-L59</f>
        <v>9128.0607</v>
      </c>
      <c r="N59" s="326">
        <v>367</v>
      </c>
      <c r="O59" s="329" t="s">
        <v>547</v>
      </c>
      <c r="P59" s="330">
        <v>45448</v>
      </c>
      <c r="Q59" s="226"/>
      <c r="R59" s="54" t="s">
        <v>855</v>
      </c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ht="12.75" customHeight="1">
      <c r="A60" s="322">
        <v>7</v>
      </c>
      <c r="B60" s="324">
        <v>45448</v>
      </c>
      <c r="C60" s="296"/>
      <c r="D60" s="296" t="s">
        <v>966</v>
      </c>
      <c r="E60" s="322" t="s">
        <v>556</v>
      </c>
      <c r="F60" s="322">
        <v>1787.5</v>
      </c>
      <c r="G60" s="322">
        <v>1762</v>
      </c>
      <c r="H60" s="322">
        <v>1809.5</v>
      </c>
      <c r="I60" s="323" t="s">
        <v>967</v>
      </c>
      <c r="J60" s="325" t="s">
        <v>968</v>
      </c>
      <c r="K60" s="326">
        <f t="shared" si="42"/>
        <v>22</v>
      </c>
      <c r="L60" s="327">
        <f t="shared" ref="L60" si="55">(H60*N60)*0.03%</f>
        <v>271.42499999999995</v>
      </c>
      <c r="M60" s="328">
        <f t="shared" ref="M60" si="56">(K60*N60)-L60</f>
        <v>10728.575000000001</v>
      </c>
      <c r="N60" s="326">
        <v>500</v>
      </c>
      <c r="O60" s="329" t="s">
        <v>547</v>
      </c>
      <c r="P60" s="330">
        <v>45448</v>
      </c>
      <c r="Q60" s="226"/>
      <c r="R60" s="54" t="s">
        <v>855</v>
      </c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ht="12.75" customHeight="1">
      <c r="A61" s="322">
        <v>8</v>
      </c>
      <c r="B61" s="324">
        <v>45448</v>
      </c>
      <c r="C61" s="296"/>
      <c r="D61" s="296" t="s">
        <v>969</v>
      </c>
      <c r="E61" s="322" t="s">
        <v>556</v>
      </c>
      <c r="F61" s="322">
        <v>3755</v>
      </c>
      <c r="G61" s="322">
        <v>3690</v>
      </c>
      <c r="H61" s="322">
        <v>3802.5</v>
      </c>
      <c r="I61" s="323" t="s">
        <v>971</v>
      </c>
      <c r="J61" s="325" t="s">
        <v>566</v>
      </c>
      <c r="K61" s="326">
        <f t="shared" si="42"/>
        <v>47.5</v>
      </c>
      <c r="L61" s="327">
        <f t="shared" ref="L61" si="57">(H61*N61)*0.03%</f>
        <v>199.63124999999999</v>
      </c>
      <c r="M61" s="328">
        <f t="shared" ref="M61" si="58">(K61*N61)-L61</f>
        <v>8112.8687499999996</v>
      </c>
      <c r="N61" s="326">
        <v>175</v>
      </c>
      <c r="O61" s="329" t="s">
        <v>547</v>
      </c>
      <c r="P61" s="330">
        <v>45449</v>
      </c>
      <c r="Q61" s="226"/>
      <c r="R61" s="54" t="s">
        <v>855</v>
      </c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 ht="12.75" customHeight="1">
      <c r="A62" s="303">
        <v>9</v>
      </c>
      <c r="B62" s="304">
        <v>45448</v>
      </c>
      <c r="C62" s="305"/>
      <c r="D62" s="305" t="s">
        <v>970</v>
      </c>
      <c r="E62" s="303" t="s">
        <v>556</v>
      </c>
      <c r="F62" s="303">
        <v>5500</v>
      </c>
      <c r="G62" s="303">
        <v>5440</v>
      </c>
      <c r="H62" s="303">
        <v>5440</v>
      </c>
      <c r="I62" s="306" t="s">
        <v>972</v>
      </c>
      <c r="J62" s="297" t="s">
        <v>974</v>
      </c>
      <c r="K62" s="298">
        <f t="shared" si="42"/>
        <v>-60</v>
      </c>
      <c r="L62" s="299">
        <f t="shared" ref="L62:L63" si="59">(H62*N62)*0.03%</f>
        <v>326.39999999999998</v>
      </c>
      <c r="M62" s="300">
        <f t="shared" ref="M62:M63" si="60">(K62*N62)-L62</f>
        <v>-12326.4</v>
      </c>
      <c r="N62" s="298">
        <v>200</v>
      </c>
      <c r="O62" s="301" t="s">
        <v>557</v>
      </c>
      <c r="P62" s="302">
        <v>45449</v>
      </c>
      <c r="Q62" s="226"/>
      <c r="R62" s="54" t="s">
        <v>855</v>
      </c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ht="12.75" customHeight="1">
      <c r="A63" s="322">
        <v>10</v>
      </c>
      <c r="B63" s="324">
        <v>45449</v>
      </c>
      <c r="C63" s="296"/>
      <c r="D63" s="296" t="s">
        <v>975</v>
      </c>
      <c r="E63" s="322" t="s">
        <v>556</v>
      </c>
      <c r="F63" s="322">
        <v>27200</v>
      </c>
      <c r="G63" s="322">
        <v>26700</v>
      </c>
      <c r="H63" s="322">
        <v>27590</v>
      </c>
      <c r="I63" s="323" t="s">
        <v>976</v>
      </c>
      <c r="J63" s="325" t="s">
        <v>1005</v>
      </c>
      <c r="K63" s="326">
        <f t="shared" ref="K63" si="61">H63-F63</f>
        <v>390</v>
      </c>
      <c r="L63" s="327">
        <f t="shared" si="59"/>
        <v>165.54</v>
      </c>
      <c r="M63" s="328">
        <f t="shared" si="60"/>
        <v>7634.46</v>
      </c>
      <c r="N63" s="326">
        <v>20</v>
      </c>
      <c r="O63" s="329" t="s">
        <v>547</v>
      </c>
      <c r="P63" s="330">
        <v>45450</v>
      </c>
      <c r="Q63" s="226"/>
      <c r="R63" s="54" t="s">
        <v>854</v>
      </c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ht="12.75" customHeight="1">
      <c r="A64" s="322">
        <v>11</v>
      </c>
      <c r="B64" s="324">
        <v>45449</v>
      </c>
      <c r="C64" s="296"/>
      <c r="D64" s="296" t="s">
        <v>978</v>
      </c>
      <c r="E64" s="322" t="s">
        <v>556</v>
      </c>
      <c r="F64" s="322">
        <v>2795</v>
      </c>
      <c r="G64" s="322">
        <v>2748</v>
      </c>
      <c r="H64" s="322">
        <v>2830</v>
      </c>
      <c r="I64" s="323" t="s">
        <v>979</v>
      </c>
      <c r="J64" s="325" t="s">
        <v>986</v>
      </c>
      <c r="K64" s="326">
        <f t="shared" ref="K64" si="62">H64-F64</f>
        <v>35</v>
      </c>
      <c r="L64" s="327">
        <f t="shared" ref="L64" si="63">(H64*N64)*0.03%</f>
        <v>212.24999999999997</v>
      </c>
      <c r="M64" s="328">
        <f t="shared" ref="M64" si="64">(K64*N64)-L64</f>
        <v>8537.75</v>
      </c>
      <c r="N64" s="326">
        <v>250</v>
      </c>
      <c r="O64" s="329" t="s">
        <v>547</v>
      </c>
      <c r="P64" s="330">
        <v>45450</v>
      </c>
      <c r="Q64" s="226"/>
      <c r="R64" s="54" t="s">
        <v>855</v>
      </c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2.75" customHeight="1">
      <c r="A65" s="322">
        <v>12</v>
      </c>
      <c r="B65" s="324">
        <v>45449</v>
      </c>
      <c r="C65" s="296"/>
      <c r="D65" s="296" t="s">
        <v>980</v>
      </c>
      <c r="E65" s="322" t="s">
        <v>556</v>
      </c>
      <c r="F65" s="322">
        <v>4665</v>
      </c>
      <c r="G65" s="322">
        <v>4550</v>
      </c>
      <c r="H65" s="322">
        <v>4752.5</v>
      </c>
      <c r="I65" s="323" t="s">
        <v>981</v>
      </c>
      <c r="J65" s="325" t="s">
        <v>994</v>
      </c>
      <c r="K65" s="326">
        <f t="shared" ref="K65" si="65">H65-F65</f>
        <v>87.5</v>
      </c>
      <c r="L65" s="327">
        <f t="shared" ref="L65" si="66">(H65*N65)*0.03%</f>
        <v>142.57499999999999</v>
      </c>
      <c r="M65" s="328">
        <f t="shared" ref="M65" si="67">(K65*N65)-L65</f>
        <v>8607.4249999999993</v>
      </c>
      <c r="N65" s="326">
        <v>100</v>
      </c>
      <c r="O65" s="329" t="s">
        <v>547</v>
      </c>
      <c r="P65" s="330">
        <v>45450</v>
      </c>
      <c r="Q65" s="226"/>
      <c r="R65" s="54" t="s">
        <v>855</v>
      </c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 ht="12.75" customHeight="1">
      <c r="A66" s="322">
        <v>13</v>
      </c>
      <c r="B66" s="324">
        <v>45450</v>
      </c>
      <c r="C66" s="296"/>
      <c r="D66" s="296" t="s">
        <v>1002</v>
      </c>
      <c r="E66" s="322" t="s">
        <v>818</v>
      </c>
      <c r="F66" s="322">
        <v>2034</v>
      </c>
      <c r="G66" s="322">
        <v>2060</v>
      </c>
      <c r="H66" s="322">
        <v>2014</v>
      </c>
      <c r="I66" s="323" t="s">
        <v>1003</v>
      </c>
      <c r="J66" s="325" t="s">
        <v>1004</v>
      </c>
      <c r="K66" s="326">
        <f>F66-H66</f>
        <v>20</v>
      </c>
      <c r="L66" s="327">
        <f t="shared" ref="L66:L68" si="68">(H66*N66)*0.03%</f>
        <v>241.67999999999998</v>
      </c>
      <c r="M66" s="328">
        <f t="shared" ref="M66:M68" si="69">(K66*N66)-L66</f>
        <v>7758.32</v>
      </c>
      <c r="N66" s="326">
        <v>400</v>
      </c>
      <c r="O66" s="329" t="s">
        <v>547</v>
      </c>
      <c r="P66" s="330">
        <v>45450</v>
      </c>
      <c r="Q66" s="226"/>
      <c r="R66" s="54" t="s">
        <v>854</v>
      </c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ht="12.75" customHeight="1">
      <c r="A67" s="322">
        <v>14</v>
      </c>
      <c r="B67" s="324">
        <v>45450</v>
      </c>
      <c r="C67" s="296"/>
      <c r="D67" s="296" t="s">
        <v>961</v>
      </c>
      <c r="E67" s="322" t="s">
        <v>556</v>
      </c>
      <c r="F67" s="322">
        <v>2165</v>
      </c>
      <c r="G67" s="322">
        <v>2135</v>
      </c>
      <c r="H67" s="322">
        <v>2175</v>
      </c>
      <c r="I67" s="323" t="s">
        <v>1006</v>
      </c>
      <c r="J67" s="325" t="s">
        <v>1022</v>
      </c>
      <c r="K67" s="326">
        <f t="shared" ref="K67:K68" si="70">H67-F67</f>
        <v>10</v>
      </c>
      <c r="L67" s="327">
        <f t="shared" si="68"/>
        <v>239.46749999999997</v>
      </c>
      <c r="M67" s="328">
        <f t="shared" si="69"/>
        <v>3430.5325000000003</v>
      </c>
      <c r="N67" s="326">
        <v>367</v>
      </c>
      <c r="O67" s="329" t="s">
        <v>547</v>
      </c>
      <c r="P67" s="330">
        <v>45453</v>
      </c>
      <c r="Q67" s="226"/>
      <c r="R67" s="54" t="s">
        <v>855</v>
      </c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118"/>
      <c r="AK67" s="118"/>
      <c r="AL67" s="118"/>
    </row>
    <row r="68" spans="1:38" ht="12.75" customHeight="1">
      <c r="A68" s="303">
        <v>15</v>
      </c>
      <c r="B68" s="304">
        <v>45450</v>
      </c>
      <c r="C68" s="305"/>
      <c r="D68" s="305" t="s">
        <v>1007</v>
      </c>
      <c r="E68" s="303" t="s">
        <v>556</v>
      </c>
      <c r="F68" s="303">
        <v>2470</v>
      </c>
      <c r="G68" s="303">
        <v>2430</v>
      </c>
      <c r="H68" s="303">
        <v>2450</v>
      </c>
      <c r="I68" s="306" t="s">
        <v>1008</v>
      </c>
      <c r="J68" s="297" t="s">
        <v>1026</v>
      </c>
      <c r="K68" s="298">
        <f t="shared" si="70"/>
        <v>-20</v>
      </c>
      <c r="L68" s="299">
        <f t="shared" si="68"/>
        <v>202.12499999999997</v>
      </c>
      <c r="M68" s="300">
        <f t="shared" si="69"/>
        <v>-5702.125</v>
      </c>
      <c r="N68" s="298">
        <v>275</v>
      </c>
      <c r="O68" s="301" t="s">
        <v>557</v>
      </c>
      <c r="P68" s="302">
        <v>45453</v>
      </c>
      <c r="Q68" s="226"/>
      <c r="R68" s="54" t="s">
        <v>855</v>
      </c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 ht="12.75" customHeight="1">
      <c r="A69" s="303">
        <v>16</v>
      </c>
      <c r="B69" s="304">
        <v>45450</v>
      </c>
      <c r="C69" s="305"/>
      <c r="D69" s="305" t="s">
        <v>1009</v>
      </c>
      <c r="E69" s="303" t="s">
        <v>556</v>
      </c>
      <c r="F69" s="303">
        <v>484</v>
      </c>
      <c r="G69" s="303">
        <v>477</v>
      </c>
      <c r="H69" s="303">
        <v>477.5</v>
      </c>
      <c r="I69" s="306" t="s">
        <v>1010</v>
      </c>
      <c r="J69" s="297" t="s">
        <v>1023</v>
      </c>
      <c r="K69" s="298">
        <f t="shared" ref="K69:K71" si="71">H69-F69</f>
        <v>-6.5</v>
      </c>
      <c r="L69" s="299">
        <f t="shared" ref="L69:L71" si="72">(H69*N69)*0.03%</f>
        <v>214.87499999999997</v>
      </c>
      <c r="M69" s="300">
        <f t="shared" ref="M69:M71" si="73">(K69*N69)-L69</f>
        <v>-9964.875</v>
      </c>
      <c r="N69" s="298">
        <v>1500</v>
      </c>
      <c r="O69" s="301" t="s">
        <v>557</v>
      </c>
      <c r="P69" s="302">
        <v>45453</v>
      </c>
      <c r="Q69" s="226"/>
      <c r="R69" s="54" t="s">
        <v>853</v>
      </c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ht="12.75" customHeight="1">
      <c r="A70" s="248">
        <v>17</v>
      </c>
      <c r="B70" s="292">
        <v>45453</v>
      </c>
      <c r="C70" s="295"/>
      <c r="D70" s="295" t="s">
        <v>1024</v>
      </c>
      <c r="E70" s="248" t="s">
        <v>556</v>
      </c>
      <c r="F70" s="248">
        <v>3627.5</v>
      </c>
      <c r="G70" s="248">
        <v>3580</v>
      </c>
      <c r="H70" s="248">
        <v>3662.5</v>
      </c>
      <c r="I70" s="249" t="s">
        <v>1025</v>
      </c>
      <c r="J70" s="335" t="s">
        <v>986</v>
      </c>
      <c r="K70" s="326">
        <f t="shared" si="71"/>
        <v>35</v>
      </c>
      <c r="L70" s="327">
        <f t="shared" si="72"/>
        <v>274.6875</v>
      </c>
      <c r="M70" s="328">
        <f t="shared" si="73"/>
        <v>8475.3125</v>
      </c>
      <c r="N70" s="326">
        <v>250</v>
      </c>
      <c r="O70" s="329" t="s">
        <v>547</v>
      </c>
      <c r="P70" s="330">
        <v>45454</v>
      </c>
      <c r="Q70" s="226"/>
      <c r="R70" s="54" t="s">
        <v>855</v>
      </c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118"/>
      <c r="AK70" s="118"/>
      <c r="AL70" s="118"/>
    </row>
    <row r="71" spans="1:38" ht="12.75" customHeight="1">
      <c r="A71" s="248">
        <v>18</v>
      </c>
      <c r="B71" s="292">
        <v>45454</v>
      </c>
      <c r="C71" s="295"/>
      <c r="D71" s="295" t="s">
        <v>1024</v>
      </c>
      <c r="E71" s="248" t="s">
        <v>556</v>
      </c>
      <c r="F71" s="248">
        <v>3615.5</v>
      </c>
      <c r="G71" s="248">
        <v>3568</v>
      </c>
      <c r="H71" s="248">
        <v>3652.5</v>
      </c>
      <c r="I71" s="249" t="s">
        <v>1032</v>
      </c>
      <c r="J71" s="335" t="s">
        <v>1033</v>
      </c>
      <c r="K71" s="326">
        <f t="shared" si="71"/>
        <v>37</v>
      </c>
      <c r="L71" s="327">
        <f t="shared" si="72"/>
        <v>273.9375</v>
      </c>
      <c r="M71" s="328">
        <f t="shared" si="73"/>
        <v>8976.0625</v>
      </c>
      <c r="N71" s="326">
        <v>250</v>
      </c>
      <c r="O71" s="329" t="s">
        <v>547</v>
      </c>
      <c r="P71" s="330">
        <v>45454</v>
      </c>
      <c r="Q71" s="226"/>
      <c r="R71" s="54" t="s">
        <v>855</v>
      </c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118"/>
      <c r="AK71" s="118"/>
      <c r="AL71" s="118"/>
    </row>
    <row r="72" spans="1:38" ht="12.75" customHeight="1">
      <c r="A72" s="336">
        <v>19</v>
      </c>
      <c r="B72" s="337">
        <v>45454</v>
      </c>
      <c r="C72" s="305"/>
      <c r="D72" s="305" t="s">
        <v>1034</v>
      </c>
      <c r="E72" s="336" t="s">
        <v>556</v>
      </c>
      <c r="F72" s="336">
        <v>3182.5</v>
      </c>
      <c r="G72" s="336">
        <v>3135</v>
      </c>
      <c r="H72" s="336">
        <v>3135</v>
      </c>
      <c r="I72" s="338" t="s">
        <v>1035</v>
      </c>
      <c r="J72" s="297" t="s">
        <v>1045</v>
      </c>
      <c r="K72" s="298">
        <f t="shared" ref="K72" si="74">H72-F72</f>
        <v>-47.5</v>
      </c>
      <c r="L72" s="299">
        <f t="shared" ref="L72" si="75">(H72*N72)*0.03%</f>
        <v>235.12499999999997</v>
      </c>
      <c r="M72" s="300">
        <f t="shared" ref="M72" si="76">(K72*N72)-L72</f>
        <v>-12110.125</v>
      </c>
      <c r="N72" s="298">
        <v>250</v>
      </c>
      <c r="O72" s="301" t="s">
        <v>557</v>
      </c>
      <c r="P72" s="302">
        <v>45455</v>
      </c>
      <c r="Q72" s="226"/>
      <c r="R72" s="54" t="s">
        <v>855</v>
      </c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118"/>
      <c r="AK72" s="118"/>
      <c r="AL72" s="118"/>
    </row>
    <row r="73" spans="1:38" ht="12.75" customHeight="1">
      <c r="A73" s="339">
        <v>20</v>
      </c>
      <c r="B73" s="340">
        <v>45454</v>
      </c>
      <c r="C73" s="305"/>
      <c r="D73" s="305" t="s">
        <v>1036</v>
      </c>
      <c r="E73" s="339" t="s">
        <v>556</v>
      </c>
      <c r="F73" s="339">
        <v>2957.5</v>
      </c>
      <c r="G73" s="339">
        <v>2925</v>
      </c>
      <c r="H73" s="339">
        <v>2925</v>
      </c>
      <c r="I73" s="341" t="s">
        <v>1037</v>
      </c>
      <c r="J73" s="297" t="s">
        <v>1048</v>
      </c>
      <c r="K73" s="298">
        <f t="shared" ref="K73" si="77">H73-F73</f>
        <v>-32.5</v>
      </c>
      <c r="L73" s="299">
        <f t="shared" ref="L73" si="78">(H73*N73)*0.03%</f>
        <v>307.125</v>
      </c>
      <c r="M73" s="300">
        <f t="shared" ref="M73" si="79">(K73*N73)-L73</f>
        <v>-11682.125</v>
      </c>
      <c r="N73" s="298">
        <v>350</v>
      </c>
      <c r="O73" s="301" t="s">
        <v>557</v>
      </c>
      <c r="P73" s="302">
        <v>45456</v>
      </c>
      <c r="Q73" s="226"/>
      <c r="R73" s="54" t="s">
        <v>855</v>
      </c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118"/>
      <c r="AK73" s="118"/>
      <c r="AL73" s="118"/>
    </row>
    <row r="74" spans="1:38" ht="12.75" customHeight="1">
      <c r="A74" s="183">
        <v>21</v>
      </c>
      <c r="B74" s="231">
        <v>45461</v>
      </c>
      <c r="C74" s="227"/>
      <c r="D74" s="227" t="s">
        <v>959</v>
      </c>
      <c r="E74" s="183" t="s">
        <v>556</v>
      </c>
      <c r="F74" s="183" t="s">
        <v>1085</v>
      </c>
      <c r="G74" s="183">
        <v>5885</v>
      </c>
      <c r="H74" s="183"/>
      <c r="I74" s="185" t="s">
        <v>1086</v>
      </c>
      <c r="J74" s="185" t="s">
        <v>546</v>
      </c>
      <c r="K74" s="183"/>
      <c r="L74" s="186"/>
      <c r="M74" s="277"/>
      <c r="N74" s="183"/>
      <c r="O74" s="185"/>
      <c r="P74" s="231"/>
      <c r="Q74" s="226"/>
      <c r="R74" s="54" t="s">
        <v>855</v>
      </c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118"/>
      <c r="AK74" s="118"/>
      <c r="AL74" s="118"/>
    </row>
    <row r="75" spans="1:38" ht="12.75" customHeight="1">
      <c r="A75" s="308">
        <v>22</v>
      </c>
      <c r="B75" s="331">
        <v>45461</v>
      </c>
      <c r="C75" s="307"/>
      <c r="D75" s="307" t="s">
        <v>896</v>
      </c>
      <c r="E75" s="308" t="s">
        <v>556</v>
      </c>
      <c r="F75" s="308">
        <v>12610</v>
      </c>
      <c r="G75" s="308">
        <v>12375</v>
      </c>
      <c r="H75" s="308">
        <v>12375</v>
      </c>
      <c r="I75" s="309" t="s">
        <v>1087</v>
      </c>
      <c r="J75" s="297" t="s">
        <v>1119</v>
      </c>
      <c r="K75" s="298">
        <f t="shared" ref="K75" si="80">H75-F75</f>
        <v>-235</v>
      </c>
      <c r="L75" s="299">
        <f t="shared" ref="L75" si="81">(H75*N75)*0.03%</f>
        <v>185.62499999999997</v>
      </c>
      <c r="M75" s="300">
        <f t="shared" ref="M75" si="82">(K75*N75)-L75</f>
        <v>-11935.625</v>
      </c>
      <c r="N75" s="298">
        <v>50</v>
      </c>
      <c r="O75" s="301" t="s">
        <v>557</v>
      </c>
      <c r="P75" s="302">
        <v>45462</v>
      </c>
      <c r="Q75" s="226"/>
      <c r="R75" s="54" t="s">
        <v>854</v>
      </c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118"/>
      <c r="AK75" s="118"/>
      <c r="AL75" s="118"/>
    </row>
    <row r="76" spans="1:38" ht="12.75" customHeight="1">
      <c r="A76" s="308">
        <v>23</v>
      </c>
      <c r="B76" s="331">
        <v>45461</v>
      </c>
      <c r="C76" s="307"/>
      <c r="D76" s="307" t="s">
        <v>961</v>
      </c>
      <c r="E76" s="308" t="s">
        <v>556</v>
      </c>
      <c r="F76" s="308">
        <v>2260</v>
      </c>
      <c r="G76" s="308">
        <v>2230</v>
      </c>
      <c r="H76" s="308">
        <v>2230</v>
      </c>
      <c r="I76" s="309" t="s">
        <v>1088</v>
      </c>
      <c r="J76" s="297" t="s">
        <v>996</v>
      </c>
      <c r="K76" s="298">
        <f t="shared" ref="K76:K77" si="83">H76-F76</f>
        <v>-30</v>
      </c>
      <c r="L76" s="299">
        <f t="shared" ref="L76:L77" si="84">(H76*N76)*0.03%</f>
        <v>245.52299999999997</v>
      </c>
      <c r="M76" s="300">
        <f t="shared" ref="M76:M77" si="85">(K76*N76)-L76</f>
        <v>-11255.522999999999</v>
      </c>
      <c r="N76" s="298">
        <v>367</v>
      </c>
      <c r="O76" s="301" t="s">
        <v>557</v>
      </c>
      <c r="P76" s="302">
        <v>45462</v>
      </c>
      <c r="Q76" s="226"/>
      <c r="R76" s="54" t="s">
        <v>855</v>
      </c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118"/>
      <c r="AK76" s="118"/>
      <c r="AL76" s="118"/>
    </row>
    <row r="77" spans="1:38" ht="12.75" customHeight="1">
      <c r="A77" s="248">
        <v>24</v>
      </c>
      <c r="B77" s="292">
        <v>45462</v>
      </c>
      <c r="C77" s="295"/>
      <c r="D77" s="295" t="s">
        <v>1122</v>
      </c>
      <c r="E77" s="248" t="s">
        <v>556</v>
      </c>
      <c r="F77" s="248">
        <v>51260</v>
      </c>
      <c r="G77" s="248">
        <v>50900</v>
      </c>
      <c r="H77" s="248">
        <v>51625</v>
      </c>
      <c r="I77" s="249" t="s">
        <v>1123</v>
      </c>
      <c r="J77" s="335" t="s">
        <v>1185</v>
      </c>
      <c r="K77" s="326">
        <f t="shared" si="83"/>
        <v>365</v>
      </c>
      <c r="L77" s="327">
        <f t="shared" si="84"/>
        <v>232.31249999999997</v>
      </c>
      <c r="M77" s="328">
        <f t="shared" si="85"/>
        <v>5242.6875</v>
      </c>
      <c r="N77" s="326">
        <v>15</v>
      </c>
      <c r="O77" s="329" t="s">
        <v>547</v>
      </c>
      <c r="P77" s="330">
        <v>45463</v>
      </c>
      <c r="Q77" s="226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118"/>
      <c r="AK77" s="118"/>
      <c r="AL77" s="118"/>
    </row>
    <row r="78" spans="1:38" ht="12.75" customHeight="1">
      <c r="A78" s="183"/>
      <c r="B78" s="231"/>
      <c r="C78" s="227"/>
      <c r="D78" s="227"/>
      <c r="E78" s="183"/>
      <c r="F78" s="183"/>
      <c r="G78" s="183"/>
      <c r="H78" s="183"/>
      <c r="I78" s="185"/>
      <c r="J78" s="185"/>
      <c r="K78" s="183"/>
      <c r="L78" s="186"/>
      <c r="M78" s="277"/>
      <c r="N78" s="183"/>
      <c r="O78" s="185"/>
      <c r="P78" s="231"/>
      <c r="Q78" s="226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118"/>
      <c r="AK78" s="118"/>
      <c r="AL78" s="118"/>
    </row>
    <row r="79" spans="1:38" s="272" customFormat="1" ht="12.75" customHeight="1">
      <c r="A79" s="183"/>
      <c r="B79" s="231"/>
      <c r="C79" s="227"/>
      <c r="D79" s="227"/>
      <c r="E79" s="183"/>
      <c r="F79" s="183"/>
      <c r="G79" s="183"/>
      <c r="H79" s="183"/>
      <c r="I79" s="185"/>
      <c r="J79" s="185"/>
      <c r="K79" s="183"/>
      <c r="L79" s="186"/>
      <c r="M79" s="277"/>
      <c r="N79" s="183"/>
      <c r="O79" s="185"/>
      <c r="P79" s="231"/>
      <c r="Q79" s="226"/>
      <c r="R79" s="270"/>
      <c r="S79" s="270"/>
      <c r="T79" s="270"/>
      <c r="U79" s="270"/>
      <c r="V79" s="270"/>
      <c r="W79" s="270"/>
      <c r="X79" s="270"/>
      <c r="Y79" s="270"/>
      <c r="Z79" s="270"/>
      <c r="AA79" s="270"/>
      <c r="AB79" s="270"/>
      <c r="AC79" s="270"/>
      <c r="AD79" s="270"/>
      <c r="AE79" s="270"/>
      <c r="AF79" s="270"/>
      <c r="AG79" s="270"/>
      <c r="AH79" s="270"/>
      <c r="AI79" s="270"/>
      <c r="AJ79" s="271"/>
      <c r="AK79" s="271"/>
      <c r="AL79" s="271"/>
    </row>
    <row r="80" spans="1:38" s="272" customFormat="1" ht="15" customHeight="1">
      <c r="A80" s="271"/>
      <c r="B80" s="226"/>
      <c r="C80" s="273"/>
      <c r="D80" s="273"/>
      <c r="E80" s="271"/>
      <c r="F80" s="271"/>
      <c r="G80" s="271"/>
      <c r="H80" s="271"/>
      <c r="I80" s="274"/>
      <c r="J80" s="274"/>
      <c r="K80" s="271"/>
      <c r="L80" s="275"/>
      <c r="M80" s="276"/>
      <c r="N80" s="271"/>
      <c r="O80" s="274"/>
      <c r="P80" s="226"/>
      <c r="R80" s="270"/>
      <c r="S80" s="270"/>
      <c r="T80" s="270"/>
      <c r="U80" s="270"/>
      <c r="V80" s="270"/>
      <c r="W80" s="270"/>
      <c r="X80" s="270"/>
      <c r="Y80" s="270"/>
      <c r="Z80" s="270"/>
      <c r="AA80" s="270"/>
      <c r="AB80" s="270"/>
      <c r="AC80" s="270"/>
      <c r="AD80" s="270"/>
      <c r="AE80" s="270"/>
      <c r="AF80" s="270"/>
      <c r="AG80" s="270"/>
      <c r="AH80" s="270"/>
      <c r="AI80" s="270"/>
    </row>
    <row r="81" spans="1:38" ht="12.75" customHeight="1">
      <c r="A81" s="118"/>
      <c r="B81" s="120"/>
      <c r="C81" s="117"/>
      <c r="D81" s="117"/>
      <c r="E81" s="118"/>
      <c r="F81" s="118"/>
      <c r="G81" s="118"/>
      <c r="H81" s="121"/>
      <c r="I81" s="121"/>
      <c r="J81" s="121"/>
      <c r="K81" s="117"/>
      <c r="L81" s="118"/>
      <c r="M81" s="118"/>
      <c r="N81" s="118"/>
      <c r="O81" s="121"/>
      <c r="P81" s="121"/>
      <c r="Q81" s="121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118"/>
      <c r="AK81" s="118"/>
      <c r="AL81" s="118"/>
    </row>
    <row r="82" spans="1:38">
      <c r="A82" s="122" t="s">
        <v>562</v>
      </c>
      <c r="B82" s="122"/>
      <c r="C82" s="122"/>
      <c r="D82" s="122"/>
      <c r="E82" s="123"/>
      <c r="F82" s="101"/>
      <c r="G82" s="101"/>
      <c r="H82" s="101"/>
      <c r="I82" s="101"/>
      <c r="J82" s="1"/>
      <c r="K82" s="6"/>
      <c r="L82" s="6"/>
      <c r="M82" s="6"/>
      <c r="N82" s="1"/>
      <c r="O82" s="1"/>
      <c r="P82" s="37"/>
      <c r="Q82" s="37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37"/>
      <c r="AK82" s="37"/>
      <c r="AL82" s="37"/>
    </row>
    <row r="83" spans="1:38" ht="38.25">
      <c r="A83" s="93" t="s">
        <v>16</v>
      </c>
      <c r="B83" s="93" t="s">
        <v>521</v>
      </c>
      <c r="C83" s="93"/>
      <c r="D83" s="94" t="s">
        <v>532</v>
      </c>
      <c r="E83" s="93" t="s">
        <v>533</v>
      </c>
      <c r="F83" s="93" t="s">
        <v>534</v>
      </c>
      <c r="G83" s="93" t="s">
        <v>554</v>
      </c>
      <c r="H83" s="93" t="s">
        <v>536</v>
      </c>
      <c r="I83" s="93" t="s">
        <v>537</v>
      </c>
      <c r="J83" s="92" t="s">
        <v>538</v>
      </c>
      <c r="K83" s="92" t="s">
        <v>563</v>
      </c>
      <c r="L83" s="95" t="s">
        <v>540</v>
      </c>
      <c r="M83" s="116" t="s">
        <v>560</v>
      </c>
      <c r="N83" s="93" t="s">
        <v>561</v>
      </c>
      <c r="O83" s="93" t="s">
        <v>542</v>
      </c>
      <c r="P83" s="94" t="s">
        <v>543</v>
      </c>
      <c r="Q83" s="229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37"/>
      <c r="AK83" s="37"/>
      <c r="AL83" s="37"/>
    </row>
    <row r="84" spans="1:38" ht="12.75" customHeight="1">
      <c r="A84" s="379">
        <v>1</v>
      </c>
      <c r="B84" s="381">
        <v>45443</v>
      </c>
      <c r="C84" s="295"/>
      <c r="D84" s="296" t="s">
        <v>901</v>
      </c>
      <c r="E84" s="248" t="s">
        <v>556</v>
      </c>
      <c r="F84" s="248">
        <v>335</v>
      </c>
      <c r="G84" s="248"/>
      <c r="H84" s="248">
        <v>535</v>
      </c>
      <c r="I84" s="249"/>
      <c r="J84" s="393" t="s">
        <v>940</v>
      </c>
      <c r="K84" s="248">
        <f>H84-F84</f>
        <v>200</v>
      </c>
      <c r="L84" s="264">
        <v>50</v>
      </c>
      <c r="M84" s="391">
        <f>(65*25)-100</f>
        <v>1525</v>
      </c>
      <c r="N84" s="379">
        <v>25</v>
      </c>
      <c r="O84" s="393" t="s">
        <v>547</v>
      </c>
      <c r="P84" s="381">
        <v>45447</v>
      </c>
      <c r="Q84" s="226"/>
      <c r="R84" s="54" t="s">
        <v>853</v>
      </c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  <c r="AG84" s="119"/>
      <c r="AH84" s="117"/>
      <c r="AI84" s="117"/>
      <c r="AJ84" s="118"/>
      <c r="AK84" s="118"/>
      <c r="AL84" s="118"/>
    </row>
    <row r="85" spans="1:38" ht="12.75" customHeight="1">
      <c r="A85" s="380"/>
      <c r="B85" s="382"/>
      <c r="C85" s="295"/>
      <c r="D85" s="296" t="s">
        <v>902</v>
      </c>
      <c r="E85" s="248" t="s">
        <v>818</v>
      </c>
      <c r="F85" s="248">
        <v>180</v>
      </c>
      <c r="G85" s="248"/>
      <c r="H85" s="248">
        <v>315</v>
      </c>
      <c r="I85" s="249"/>
      <c r="J85" s="394"/>
      <c r="K85" s="248">
        <f>F85-H85</f>
        <v>-135</v>
      </c>
      <c r="L85" s="264">
        <v>50</v>
      </c>
      <c r="M85" s="392"/>
      <c r="N85" s="380"/>
      <c r="O85" s="394"/>
      <c r="P85" s="382"/>
      <c r="Q85" s="226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  <c r="AG85" s="119"/>
      <c r="AH85" s="117"/>
      <c r="AI85" s="117"/>
      <c r="AJ85" s="118"/>
      <c r="AK85" s="118"/>
      <c r="AL85" s="118"/>
    </row>
    <row r="86" spans="1:38" ht="12.75" customHeight="1">
      <c r="A86" s="383">
        <v>2</v>
      </c>
      <c r="B86" s="377">
        <v>45443</v>
      </c>
      <c r="C86" s="307"/>
      <c r="D86" s="305" t="s">
        <v>903</v>
      </c>
      <c r="E86" s="308" t="s">
        <v>818</v>
      </c>
      <c r="F86" s="308">
        <v>325</v>
      </c>
      <c r="G86" s="308"/>
      <c r="H86" s="308">
        <v>205</v>
      </c>
      <c r="I86" s="309"/>
      <c r="J86" s="375" t="s">
        <v>931</v>
      </c>
      <c r="K86" s="310">
        <f>F86-H86</f>
        <v>120</v>
      </c>
      <c r="L86" s="311">
        <v>50</v>
      </c>
      <c r="M86" s="373">
        <v>-500</v>
      </c>
      <c r="N86" s="397">
        <v>40</v>
      </c>
      <c r="O86" s="375" t="s">
        <v>557</v>
      </c>
      <c r="P86" s="377">
        <v>45447</v>
      </c>
      <c r="Q86" s="226"/>
      <c r="R86" s="54" t="s">
        <v>855</v>
      </c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  <c r="AG86" s="119"/>
      <c r="AH86" s="117"/>
      <c r="AI86" s="117"/>
      <c r="AJ86" s="118"/>
      <c r="AK86" s="118"/>
      <c r="AL86" s="118"/>
    </row>
    <row r="87" spans="1:38" ht="12.75" customHeight="1">
      <c r="A87" s="401"/>
      <c r="B87" s="396"/>
      <c r="C87" s="307"/>
      <c r="D87" s="305" t="s">
        <v>905</v>
      </c>
      <c r="E87" s="308" t="s">
        <v>818</v>
      </c>
      <c r="F87" s="308">
        <v>360</v>
      </c>
      <c r="G87" s="308"/>
      <c r="H87" s="308">
        <v>500</v>
      </c>
      <c r="I87" s="309"/>
      <c r="J87" s="395"/>
      <c r="K87" s="310">
        <f>F87-H87</f>
        <v>-140</v>
      </c>
      <c r="L87" s="311">
        <v>50</v>
      </c>
      <c r="M87" s="400"/>
      <c r="N87" s="398"/>
      <c r="O87" s="395"/>
      <c r="P87" s="396"/>
      <c r="Q87" s="226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  <c r="AG87" s="119"/>
      <c r="AH87" s="117"/>
      <c r="AI87" s="117"/>
      <c r="AJ87" s="118"/>
      <c r="AK87" s="118"/>
      <c r="AL87" s="118"/>
    </row>
    <row r="88" spans="1:38" ht="12.75" customHeight="1">
      <c r="A88" s="401"/>
      <c r="B88" s="396"/>
      <c r="C88" s="307"/>
      <c r="D88" s="305" t="s">
        <v>904</v>
      </c>
      <c r="E88" s="308" t="s">
        <v>556</v>
      </c>
      <c r="F88" s="308">
        <v>202.5</v>
      </c>
      <c r="G88" s="308"/>
      <c r="H88" s="308">
        <v>125</v>
      </c>
      <c r="I88" s="309"/>
      <c r="J88" s="395"/>
      <c r="K88" s="310">
        <f>H88-F88</f>
        <v>-77.5</v>
      </c>
      <c r="L88" s="311">
        <v>50</v>
      </c>
      <c r="M88" s="400"/>
      <c r="N88" s="398"/>
      <c r="O88" s="395"/>
      <c r="P88" s="396"/>
      <c r="Q88" s="226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384"/>
      <c r="B89" s="378"/>
      <c r="C89" s="307"/>
      <c r="D89" s="305" t="s">
        <v>906</v>
      </c>
      <c r="E89" s="308" t="s">
        <v>556</v>
      </c>
      <c r="F89" s="308">
        <v>232.5</v>
      </c>
      <c r="G89" s="308"/>
      <c r="H89" s="308">
        <v>322.5</v>
      </c>
      <c r="I89" s="309"/>
      <c r="J89" s="376"/>
      <c r="K89" s="310">
        <f>H89-F89</f>
        <v>90</v>
      </c>
      <c r="L89" s="311">
        <v>50</v>
      </c>
      <c r="M89" s="374"/>
      <c r="N89" s="399"/>
      <c r="O89" s="376"/>
      <c r="P89" s="378"/>
      <c r="Q89" s="226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ht="12.75" customHeight="1">
      <c r="A90" s="379">
        <v>3</v>
      </c>
      <c r="B90" s="381">
        <v>45443</v>
      </c>
      <c r="C90" s="295"/>
      <c r="D90" s="296" t="s">
        <v>907</v>
      </c>
      <c r="E90" s="248" t="s">
        <v>556</v>
      </c>
      <c r="F90" s="248">
        <v>29.5</v>
      </c>
      <c r="G90" s="248"/>
      <c r="H90" s="248">
        <v>31.5</v>
      </c>
      <c r="I90" s="249"/>
      <c r="J90" s="393" t="s">
        <v>939</v>
      </c>
      <c r="K90" s="248">
        <f>H90-F90</f>
        <v>2</v>
      </c>
      <c r="L90" s="264">
        <v>50</v>
      </c>
      <c r="M90" s="391">
        <f>(2.25*450)-100</f>
        <v>912.5</v>
      </c>
      <c r="N90" s="379">
        <v>450</v>
      </c>
      <c r="O90" s="393" t="s">
        <v>547</v>
      </c>
      <c r="P90" s="381">
        <v>45447</v>
      </c>
      <c r="Q90" s="226"/>
      <c r="R90" s="54" t="s">
        <v>853</v>
      </c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119"/>
      <c r="AH90" s="117"/>
      <c r="AI90" s="117"/>
      <c r="AJ90" s="118"/>
      <c r="AK90" s="118"/>
      <c r="AL90" s="118"/>
    </row>
    <row r="91" spans="1:38" ht="12.75" customHeight="1">
      <c r="A91" s="380"/>
      <c r="B91" s="382"/>
      <c r="C91" s="295"/>
      <c r="D91" s="296" t="s">
        <v>908</v>
      </c>
      <c r="E91" s="248" t="s">
        <v>818</v>
      </c>
      <c r="F91" s="248">
        <v>15.25</v>
      </c>
      <c r="G91" s="248"/>
      <c r="H91" s="248">
        <v>15</v>
      </c>
      <c r="I91" s="249"/>
      <c r="J91" s="394"/>
      <c r="K91" s="248">
        <f>F91-H91</f>
        <v>0.25</v>
      </c>
      <c r="L91" s="264">
        <v>50</v>
      </c>
      <c r="M91" s="392"/>
      <c r="N91" s="380"/>
      <c r="O91" s="394"/>
      <c r="P91" s="382"/>
      <c r="Q91" s="226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19"/>
      <c r="AH91" s="117"/>
      <c r="AI91" s="117"/>
      <c r="AJ91" s="118"/>
      <c r="AK91" s="118"/>
      <c r="AL91" s="118"/>
    </row>
    <row r="92" spans="1:38" ht="12.75" customHeight="1">
      <c r="A92" s="383">
        <v>4</v>
      </c>
      <c r="B92" s="377">
        <v>45443</v>
      </c>
      <c r="C92" s="307"/>
      <c r="D92" s="305" t="s">
        <v>909</v>
      </c>
      <c r="E92" s="308" t="s">
        <v>556</v>
      </c>
      <c r="F92" s="308">
        <v>147.5</v>
      </c>
      <c r="G92" s="308"/>
      <c r="H92" s="308">
        <v>0</v>
      </c>
      <c r="I92" s="309"/>
      <c r="J92" s="389" t="s">
        <v>932</v>
      </c>
      <c r="K92" s="308">
        <f>H92-F92</f>
        <v>-147.5</v>
      </c>
      <c r="L92" s="313">
        <v>50</v>
      </c>
      <c r="M92" s="402">
        <f>-(45*75)-100</f>
        <v>-3475</v>
      </c>
      <c r="N92" s="383">
        <v>75</v>
      </c>
      <c r="O92" s="389" t="s">
        <v>557</v>
      </c>
      <c r="P92" s="377">
        <v>45446</v>
      </c>
      <c r="Q92" s="226"/>
      <c r="R92" s="54" t="s">
        <v>855</v>
      </c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119"/>
      <c r="AH92" s="117"/>
      <c r="AI92" s="117"/>
      <c r="AJ92" s="118"/>
      <c r="AK92" s="118"/>
      <c r="AL92" s="118"/>
    </row>
    <row r="93" spans="1:38" ht="12.75" customHeight="1">
      <c r="A93" s="384"/>
      <c r="B93" s="378"/>
      <c r="C93" s="307"/>
      <c r="D93" s="305" t="s">
        <v>910</v>
      </c>
      <c r="E93" s="308" t="s">
        <v>818</v>
      </c>
      <c r="F93" s="308">
        <v>102.5</v>
      </c>
      <c r="G93" s="308"/>
      <c r="H93" s="308">
        <v>0</v>
      </c>
      <c r="I93" s="309"/>
      <c r="J93" s="390"/>
      <c r="K93" s="308">
        <f>F93-H93</f>
        <v>102.5</v>
      </c>
      <c r="L93" s="313">
        <v>50</v>
      </c>
      <c r="M93" s="403"/>
      <c r="N93" s="384"/>
      <c r="O93" s="390"/>
      <c r="P93" s="378"/>
      <c r="Q93" s="226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119"/>
      <c r="AH93" s="117"/>
      <c r="AI93" s="117"/>
      <c r="AJ93" s="118"/>
      <c r="AK93" s="118"/>
      <c r="AL93" s="118"/>
    </row>
    <row r="94" spans="1:38" ht="12.75" customHeight="1">
      <c r="A94" s="383">
        <v>5</v>
      </c>
      <c r="B94" s="377">
        <v>45446</v>
      </c>
      <c r="C94" s="307"/>
      <c r="D94" s="305" t="s">
        <v>921</v>
      </c>
      <c r="E94" s="308" t="s">
        <v>556</v>
      </c>
      <c r="F94" s="308">
        <v>96</v>
      </c>
      <c r="G94" s="308"/>
      <c r="H94" s="308">
        <v>21</v>
      </c>
      <c r="I94" s="309"/>
      <c r="J94" s="375" t="s">
        <v>996</v>
      </c>
      <c r="K94" s="310">
        <f>H94-F94</f>
        <v>-75</v>
      </c>
      <c r="L94" s="311">
        <v>50</v>
      </c>
      <c r="M94" s="373">
        <v>-7600</v>
      </c>
      <c r="N94" s="310">
        <v>250</v>
      </c>
      <c r="O94" s="389" t="s">
        <v>557</v>
      </c>
      <c r="P94" s="377">
        <v>45450</v>
      </c>
      <c r="Q94" s="226"/>
      <c r="R94" s="54" t="s">
        <v>853</v>
      </c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119"/>
      <c r="AH94" s="117"/>
      <c r="AI94" s="117"/>
      <c r="AJ94" s="118"/>
      <c r="AK94" s="118"/>
      <c r="AL94" s="118"/>
    </row>
    <row r="95" spans="1:38" ht="12.75" customHeight="1">
      <c r="A95" s="384"/>
      <c r="B95" s="378"/>
      <c r="C95" s="307"/>
      <c r="D95" s="305" t="s">
        <v>922</v>
      </c>
      <c r="E95" s="308" t="s">
        <v>818</v>
      </c>
      <c r="F95" s="308">
        <v>64</v>
      </c>
      <c r="G95" s="308"/>
      <c r="H95" s="308">
        <v>19</v>
      </c>
      <c r="I95" s="309"/>
      <c r="J95" s="376"/>
      <c r="K95" s="310">
        <f>F95-H95</f>
        <v>45</v>
      </c>
      <c r="L95" s="311">
        <v>50</v>
      </c>
      <c r="M95" s="374"/>
      <c r="N95" s="310">
        <v>250</v>
      </c>
      <c r="O95" s="390"/>
      <c r="P95" s="378"/>
      <c r="Q95" s="226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  <c r="AG95" s="119"/>
      <c r="AH95" s="117"/>
      <c r="AI95" s="117"/>
      <c r="AJ95" s="118"/>
      <c r="AK95" s="118"/>
      <c r="AL95" s="118"/>
    </row>
    <row r="96" spans="1:38" ht="12.75" customHeight="1">
      <c r="A96" s="293">
        <v>6</v>
      </c>
      <c r="B96" s="294">
        <v>45446</v>
      </c>
      <c r="C96" s="295"/>
      <c r="D96" s="296" t="s">
        <v>923</v>
      </c>
      <c r="E96" s="248" t="s">
        <v>818</v>
      </c>
      <c r="F96" s="248">
        <v>165</v>
      </c>
      <c r="G96" s="248">
        <v>265</v>
      </c>
      <c r="H96" s="248">
        <v>55</v>
      </c>
      <c r="I96" s="249" t="s">
        <v>924</v>
      </c>
      <c r="J96" s="289" t="s">
        <v>926</v>
      </c>
      <c r="K96" s="247">
        <f>F96-H96</f>
        <v>110</v>
      </c>
      <c r="L96" s="290">
        <v>50</v>
      </c>
      <c r="M96" s="291">
        <f>(K96*N96)-L96</f>
        <v>2700</v>
      </c>
      <c r="N96" s="247">
        <v>25</v>
      </c>
      <c r="O96" s="289" t="s">
        <v>547</v>
      </c>
      <c r="P96" s="292">
        <v>45447</v>
      </c>
      <c r="Q96" s="226"/>
      <c r="R96" s="54" t="s">
        <v>853</v>
      </c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  <c r="AG96" s="119"/>
      <c r="AH96" s="117"/>
      <c r="AI96" s="117"/>
      <c r="AJ96" s="118"/>
      <c r="AK96" s="118"/>
      <c r="AL96" s="118"/>
    </row>
    <row r="97" spans="1:38" ht="12.75" customHeight="1">
      <c r="A97" s="383">
        <v>7</v>
      </c>
      <c r="B97" s="377">
        <v>45447</v>
      </c>
      <c r="C97" s="307"/>
      <c r="D97" s="305" t="s">
        <v>941</v>
      </c>
      <c r="E97" s="308" t="s">
        <v>556</v>
      </c>
      <c r="F97" s="308">
        <v>285</v>
      </c>
      <c r="G97" s="308"/>
      <c r="H97" s="308">
        <v>0</v>
      </c>
      <c r="I97" s="309"/>
      <c r="J97" s="389" t="s">
        <v>943</v>
      </c>
      <c r="K97" s="308">
        <v>-285</v>
      </c>
      <c r="L97" s="313">
        <v>25</v>
      </c>
      <c r="M97" s="373">
        <v>-6375</v>
      </c>
      <c r="N97" s="310">
        <v>40</v>
      </c>
      <c r="O97" s="389" t="s">
        <v>557</v>
      </c>
      <c r="P97" s="377">
        <v>45447</v>
      </c>
      <c r="Q97" s="226"/>
      <c r="R97" s="54" t="s">
        <v>855</v>
      </c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  <c r="AG97" s="119"/>
      <c r="AH97" s="117"/>
      <c r="AI97" s="117"/>
      <c r="AJ97" s="118"/>
      <c r="AK97" s="118"/>
      <c r="AL97" s="118"/>
    </row>
    <row r="98" spans="1:38" ht="12.75" customHeight="1">
      <c r="A98" s="384"/>
      <c r="B98" s="378"/>
      <c r="C98" s="307"/>
      <c r="D98" s="307" t="s">
        <v>942</v>
      </c>
      <c r="E98" s="308" t="s">
        <v>818</v>
      </c>
      <c r="F98" s="308">
        <v>140</v>
      </c>
      <c r="G98" s="308"/>
      <c r="H98" s="308">
        <v>12.5</v>
      </c>
      <c r="I98" s="309"/>
      <c r="J98" s="390"/>
      <c r="K98" s="310">
        <f>F98-H98</f>
        <v>127.5</v>
      </c>
      <c r="L98" s="311">
        <v>50</v>
      </c>
      <c r="M98" s="374"/>
      <c r="N98" s="310">
        <v>40</v>
      </c>
      <c r="O98" s="390"/>
      <c r="P98" s="378"/>
      <c r="Q98" s="226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  <c r="AG98" s="119"/>
      <c r="AH98" s="117"/>
      <c r="AI98" s="117"/>
      <c r="AJ98" s="118"/>
      <c r="AK98" s="118"/>
      <c r="AL98" s="118"/>
    </row>
    <row r="99" spans="1:38" ht="12.75" customHeight="1">
      <c r="A99" s="379">
        <v>8</v>
      </c>
      <c r="B99" s="381">
        <v>45417</v>
      </c>
      <c r="C99" s="295"/>
      <c r="D99" s="295" t="s">
        <v>955</v>
      </c>
      <c r="E99" s="248" t="s">
        <v>556</v>
      </c>
      <c r="F99" s="248">
        <v>270</v>
      </c>
      <c r="G99" s="248"/>
      <c r="H99" s="248">
        <v>332.5</v>
      </c>
      <c r="I99" s="249"/>
      <c r="J99" s="387" t="s">
        <v>995</v>
      </c>
      <c r="K99" s="247">
        <f>H99-F99</f>
        <v>62.5</v>
      </c>
      <c r="L99" s="290">
        <v>50</v>
      </c>
      <c r="M99" s="385">
        <v>2525</v>
      </c>
      <c r="N99" s="247">
        <v>50</v>
      </c>
      <c r="O99" s="387" t="s">
        <v>547</v>
      </c>
      <c r="P99" s="381">
        <v>45450</v>
      </c>
      <c r="Q99" s="226"/>
      <c r="R99" s="54" t="s">
        <v>853</v>
      </c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  <c r="AG99" s="119"/>
      <c r="AH99" s="117"/>
      <c r="AI99" s="117"/>
      <c r="AJ99" s="118"/>
      <c r="AK99" s="118"/>
      <c r="AL99" s="118"/>
    </row>
    <row r="100" spans="1:38" ht="12.75" customHeight="1">
      <c r="A100" s="380"/>
      <c r="B100" s="382"/>
      <c r="C100" s="295"/>
      <c r="D100" s="295" t="s">
        <v>956</v>
      </c>
      <c r="E100" s="248" t="s">
        <v>818</v>
      </c>
      <c r="F100" s="248">
        <v>130</v>
      </c>
      <c r="G100" s="248"/>
      <c r="H100" s="248">
        <v>140</v>
      </c>
      <c r="I100" s="249"/>
      <c r="J100" s="388"/>
      <c r="K100" s="247">
        <f>F100-H100</f>
        <v>-10</v>
      </c>
      <c r="L100" s="290">
        <v>50</v>
      </c>
      <c r="M100" s="386"/>
      <c r="N100" s="247">
        <v>50</v>
      </c>
      <c r="O100" s="388"/>
      <c r="P100" s="382"/>
      <c r="Q100" s="226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  <c r="AG100" s="119"/>
      <c r="AH100" s="117"/>
      <c r="AI100" s="117"/>
      <c r="AJ100" s="118"/>
      <c r="AK100" s="118"/>
      <c r="AL100" s="118"/>
    </row>
    <row r="101" spans="1:38" ht="12.75" customHeight="1">
      <c r="A101" s="379">
        <v>9</v>
      </c>
      <c r="B101" s="381">
        <v>45449</v>
      </c>
      <c r="C101" s="295"/>
      <c r="D101" s="295" t="s">
        <v>982</v>
      </c>
      <c r="E101" s="248" t="s">
        <v>556</v>
      </c>
      <c r="F101" s="248">
        <v>255</v>
      </c>
      <c r="G101" s="248"/>
      <c r="H101" s="248">
        <v>262.5</v>
      </c>
      <c r="I101" s="249"/>
      <c r="J101" s="387" t="s">
        <v>989</v>
      </c>
      <c r="K101" s="247">
        <f>H101-F101</f>
        <v>7.5</v>
      </c>
      <c r="L101" s="290">
        <v>50</v>
      </c>
      <c r="M101" s="385">
        <v>1085</v>
      </c>
      <c r="N101" s="247">
        <v>25</v>
      </c>
      <c r="O101" s="387" t="s">
        <v>547</v>
      </c>
      <c r="P101" s="381">
        <v>45449</v>
      </c>
      <c r="Q101" s="226"/>
      <c r="R101" s="54" t="s">
        <v>853</v>
      </c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  <c r="AG101" s="119"/>
      <c r="AH101" s="117"/>
      <c r="AI101" s="117"/>
      <c r="AJ101" s="118"/>
      <c r="AK101" s="118"/>
      <c r="AL101" s="118"/>
    </row>
    <row r="102" spans="1:38" ht="12.75" customHeight="1">
      <c r="A102" s="380"/>
      <c r="B102" s="382"/>
      <c r="C102" s="295"/>
      <c r="D102" s="295" t="s">
        <v>983</v>
      </c>
      <c r="E102" s="248" t="s">
        <v>818</v>
      </c>
      <c r="F102" s="248">
        <v>40</v>
      </c>
      <c r="G102" s="248"/>
      <c r="H102" s="248">
        <v>0.1</v>
      </c>
      <c r="I102" s="249"/>
      <c r="J102" s="388"/>
      <c r="K102" s="247">
        <f>F102-H102</f>
        <v>39.9</v>
      </c>
      <c r="L102" s="290">
        <v>50</v>
      </c>
      <c r="M102" s="386"/>
      <c r="N102" s="247">
        <v>25</v>
      </c>
      <c r="O102" s="388"/>
      <c r="P102" s="382"/>
      <c r="Q102" s="226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  <c r="AG102" s="119"/>
      <c r="AH102" s="117"/>
      <c r="AI102" s="117"/>
      <c r="AJ102" s="118"/>
      <c r="AK102" s="118"/>
      <c r="AL102" s="118"/>
    </row>
    <row r="103" spans="1:38" ht="12.75" customHeight="1">
      <c r="A103" s="248">
        <v>10</v>
      </c>
      <c r="B103" s="292">
        <v>45449</v>
      </c>
      <c r="C103" s="295"/>
      <c r="D103" s="295" t="s">
        <v>984</v>
      </c>
      <c r="E103" s="248" t="s">
        <v>556</v>
      </c>
      <c r="F103" s="248">
        <v>47.5</v>
      </c>
      <c r="G103" s="248">
        <v>0</v>
      </c>
      <c r="H103" s="248">
        <v>82.5</v>
      </c>
      <c r="I103" s="249" t="s">
        <v>985</v>
      </c>
      <c r="J103" s="289" t="s">
        <v>986</v>
      </c>
      <c r="K103" s="247">
        <f>H103-F103</f>
        <v>35</v>
      </c>
      <c r="L103" s="290">
        <v>50</v>
      </c>
      <c r="M103" s="291">
        <f>(K103*N103)-L103</f>
        <v>825</v>
      </c>
      <c r="N103" s="247">
        <v>25</v>
      </c>
      <c r="O103" s="289" t="s">
        <v>547</v>
      </c>
      <c r="P103" s="292">
        <v>45449</v>
      </c>
      <c r="Q103" s="226"/>
      <c r="R103" s="54" t="s">
        <v>855</v>
      </c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  <c r="AE103" s="54"/>
      <c r="AF103" s="37"/>
      <c r="AG103" s="119"/>
      <c r="AH103" s="117"/>
      <c r="AI103" s="117"/>
      <c r="AJ103" s="118"/>
      <c r="AK103" s="118"/>
      <c r="AL103" s="118"/>
    </row>
    <row r="104" spans="1:38" ht="12.75" customHeight="1">
      <c r="A104" s="248">
        <v>11</v>
      </c>
      <c r="B104" s="292">
        <v>45449</v>
      </c>
      <c r="C104" s="295"/>
      <c r="D104" s="295" t="s">
        <v>984</v>
      </c>
      <c r="E104" s="248" t="s">
        <v>556</v>
      </c>
      <c r="F104" s="248">
        <v>32</v>
      </c>
      <c r="G104" s="248">
        <v>0</v>
      </c>
      <c r="H104" s="248">
        <v>56</v>
      </c>
      <c r="I104" s="249" t="s">
        <v>987</v>
      </c>
      <c r="J104" s="289" t="s">
        <v>988</v>
      </c>
      <c r="K104" s="247">
        <f>H104-F104</f>
        <v>24</v>
      </c>
      <c r="L104" s="290">
        <v>50</v>
      </c>
      <c r="M104" s="291">
        <f>(K104*N104)-L104</f>
        <v>550</v>
      </c>
      <c r="N104" s="247">
        <v>25</v>
      </c>
      <c r="O104" s="289" t="s">
        <v>547</v>
      </c>
      <c r="P104" s="292">
        <v>45449</v>
      </c>
      <c r="Q104" s="226"/>
      <c r="R104" s="54" t="s">
        <v>855</v>
      </c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  <c r="AE104" s="54"/>
      <c r="AF104" s="37"/>
      <c r="AG104" s="119"/>
      <c r="AH104" s="117"/>
      <c r="AI104" s="117"/>
      <c r="AJ104" s="118"/>
      <c r="AK104" s="118"/>
      <c r="AL104" s="118"/>
    </row>
    <row r="105" spans="1:38" ht="12.75" customHeight="1">
      <c r="A105" s="383">
        <v>12</v>
      </c>
      <c r="B105" s="377">
        <v>45450</v>
      </c>
      <c r="C105" s="307"/>
      <c r="D105" s="307" t="s">
        <v>997</v>
      </c>
      <c r="E105" s="308" t="s">
        <v>556</v>
      </c>
      <c r="F105" s="308">
        <v>332.5</v>
      </c>
      <c r="G105" s="308"/>
      <c r="H105" s="308">
        <v>42.5</v>
      </c>
      <c r="I105" s="309"/>
      <c r="J105" s="375" t="s">
        <v>1118</v>
      </c>
      <c r="K105" s="310">
        <f>H105-F105</f>
        <v>-290</v>
      </c>
      <c r="L105" s="311">
        <v>50</v>
      </c>
      <c r="M105" s="373">
        <v>-3325</v>
      </c>
      <c r="N105" s="310">
        <v>25</v>
      </c>
      <c r="O105" s="375" t="s">
        <v>557</v>
      </c>
      <c r="P105" s="377">
        <v>45462</v>
      </c>
      <c r="Q105" s="226"/>
      <c r="R105" s="54" t="s">
        <v>853</v>
      </c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  <c r="AE105" s="54"/>
      <c r="AF105" s="37"/>
      <c r="AG105" s="119"/>
      <c r="AH105" s="117"/>
      <c r="AI105" s="117"/>
      <c r="AJ105" s="118"/>
      <c r="AK105" s="118"/>
      <c r="AL105" s="118"/>
    </row>
    <row r="106" spans="1:38" ht="12.75" customHeight="1">
      <c r="A106" s="384"/>
      <c r="B106" s="378"/>
      <c r="C106" s="307"/>
      <c r="D106" s="307" t="s">
        <v>998</v>
      </c>
      <c r="E106" s="308" t="s">
        <v>818</v>
      </c>
      <c r="F106" s="308">
        <v>170</v>
      </c>
      <c r="G106" s="308"/>
      <c r="H106" s="308">
        <v>9</v>
      </c>
      <c r="I106" s="309"/>
      <c r="J106" s="376"/>
      <c r="K106" s="310">
        <f>F106-H106</f>
        <v>161</v>
      </c>
      <c r="L106" s="311">
        <v>50</v>
      </c>
      <c r="M106" s="374"/>
      <c r="N106" s="310">
        <v>25</v>
      </c>
      <c r="O106" s="376"/>
      <c r="P106" s="378"/>
      <c r="Q106" s="226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  <c r="AE106" s="54"/>
      <c r="AF106" s="37"/>
      <c r="AG106" s="119"/>
      <c r="AH106" s="117"/>
      <c r="AI106" s="117"/>
      <c r="AJ106" s="118"/>
      <c r="AK106" s="118"/>
      <c r="AL106" s="118"/>
    </row>
    <row r="107" spans="1:38" ht="12.75" customHeight="1">
      <c r="A107" s="308">
        <v>13</v>
      </c>
      <c r="B107" s="331">
        <v>45450</v>
      </c>
      <c r="C107" s="307"/>
      <c r="D107" s="307" t="s">
        <v>999</v>
      </c>
      <c r="E107" s="308" t="s">
        <v>556</v>
      </c>
      <c r="F107" s="308">
        <v>222.5</v>
      </c>
      <c r="G107" s="308">
        <v>120</v>
      </c>
      <c r="H107" s="308">
        <v>172.5</v>
      </c>
      <c r="I107" s="309" t="s">
        <v>1000</v>
      </c>
      <c r="J107" s="332" t="s">
        <v>1001</v>
      </c>
      <c r="K107" s="310">
        <f>H107-F107</f>
        <v>-50</v>
      </c>
      <c r="L107" s="311">
        <v>50</v>
      </c>
      <c r="M107" s="312">
        <f>(K107*N107)-L107</f>
        <v>-1300</v>
      </c>
      <c r="N107" s="310">
        <v>25</v>
      </c>
      <c r="O107" s="332" t="s">
        <v>557</v>
      </c>
      <c r="P107" s="331">
        <v>45450</v>
      </c>
      <c r="Q107" s="226"/>
      <c r="R107" s="54" t="s">
        <v>855</v>
      </c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  <c r="AE107" s="54"/>
      <c r="AF107" s="37"/>
      <c r="AG107" s="119"/>
      <c r="AH107" s="117"/>
      <c r="AI107" s="117"/>
      <c r="AJ107" s="118"/>
      <c r="AK107" s="118"/>
      <c r="AL107" s="118"/>
    </row>
    <row r="108" spans="1:38" ht="12.75" customHeight="1">
      <c r="A108" s="379">
        <v>14</v>
      </c>
      <c r="B108" s="381">
        <v>45453</v>
      </c>
      <c r="C108" s="295"/>
      <c r="D108" s="295" t="s">
        <v>1027</v>
      </c>
      <c r="E108" s="248" t="s">
        <v>556</v>
      </c>
      <c r="F108" s="248">
        <v>440</v>
      </c>
      <c r="G108" s="248"/>
      <c r="H108" s="248">
        <v>495</v>
      </c>
      <c r="I108" s="249"/>
      <c r="J108" s="387" t="s">
        <v>977</v>
      </c>
      <c r="K108" s="247">
        <f>H108-F108</f>
        <v>55</v>
      </c>
      <c r="L108" s="290">
        <v>50</v>
      </c>
      <c r="M108" s="385">
        <f>(80*15)-100</f>
        <v>1100</v>
      </c>
      <c r="N108" s="247">
        <v>15</v>
      </c>
      <c r="O108" s="387" t="s">
        <v>547</v>
      </c>
      <c r="P108" s="381">
        <v>45453</v>
      </c>
      <c r="Q108" s="226"/>
      <c r="R108" s="54" t="s">
        <v>853</v>
      </c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  <c r="AE108" s="54"/>
      <c r="AF108" s="37"/>
      <c r="AG108" s="119"/>
      <c r="AH108" s="117"/>
      <c r="AI108" s="117"/>
      <c r="AJ108" s="118"/>
      <c r="AK108" s="118"/>
      <c r="AL108" s="118"/>
    </row>
    <row r="109" spans="1:38" ht="12.75" customHeight="1">
      <c r="A109" s="380"/>
      <c r="B109" s="382"/>
      <c r="C109" s="295"/>
      <c r="D109" s="295" t="s">
        <v>1028</v>
      </c>
      <c r="E109" s="248" t="s">
        <v>818</v>
      </c>
      <c r="F109" s="248">
        <v>80</v>
      </c>
      <c r="G109" s="248"/>
      <c r="H109" s="248">
        <v>55</v>
      </c>
      <c r="I109" s="249"/>
      <c r="J109" s="388"/>
      <c r="K109" s="247">
        <f>F109-H109</f>
        <v>25</v>
      </c>
      <c r="L109" s="290">
        <v>50</v>
      </c>
      <c r="M109" s="386"/>
      <c r="N109" s="247">
        <v>15</v>
      </c>
      <c r="O109" s="388"/>
      <c r="P109" s="382"/>
      <c r="Q109" s="226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  <c r="AE109" s="54"/>
      <c r="AF109" s="37"/>
      <c r="AG109" s="119"/>
      <c r="AH109" s="117"/>
      <c r="AI109" s="117"/>
      <c r="AJ109" s="118"/>
      <c r="AK109" s="118"/>
      <c r="AL109" s="118"/>
    </row>
    <row r="110" spans="1:38" ht="12.75" customHeight="1">
      <c r="A110" s="248">
        <v>15</v>
      </c>
      <c r="B110" s="292">
        <v>45456</v>
      </c>
      <c r="C110" s="295"/>
      <c r="D110" s="295" t="s">
        <v>1049</v>
      </c>
      <c r="E110" s="248" t="s">
        <v>556</v>
      </c>
      <c r="F110" s="248">
        <v>50</v>
      </c>
      <c r="G110" s="248">
        <v>0</v>
      </c>
      <c r="H110" s="248">
        <v>72.5</v>
      </c>
      <c r="I110" s="249" t="s">
        <v>985</v>
      </c>
      <c r="J110" s="289" t="s">
        <v>1055</v>
      </c>
      <c r="K110" s="247">
        <f t="shared" ref="K110:K115" si="86">H110-F110</f>
        <v>22.5</v>
      </c>
      <c r="L110" s="290">
        <v>50</v>
      </c>
      <c r="M110" s="291">
        <f t="shared" ref="M110:M115" si="87">(K110*N110)-L110</f>
        <v>512.5</v>
      </c>
      <c r="N110" s="247">
        <v>25</v>
      </c>
      <c r="O110" s="289" t="s">
        <v>547</v>
      </c>
      <c r="P110" s="292">
        <v>45456</v>
      </c>
      <c r="Q110" s="226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  <c r="AE110" s="54"/>
      <c r="AF110" s="37"/>
      <c r="AG110" s="119"/>
      <c r="AH110" s="117"/>
      <c r="AI110" s="117"/>
      <c r="AJ110" s="118"/>
      <c r="AK110" s="118"/>
      <c r="AL110" s="118"/>
    </row>
    <row r="111" spans="1:38" ht="12.75" customHeight="1">
      <c r="A111" s="248">
        <v>16</v>
      </c>
      <c r="B111" s="292">
        <v>45456</v>
      </c>
      <c r="C111" s="295"/>
      <c r="D111" s="295" t="s">
        <v>1027</v>
      </c>
      <c r="E111" s="248" t="s">
        <v>556</v>
      </c>
      <c r="F111" s="248">
        <v>200</v>
      </c>
      <c r="G111" s="248">
        <v>80</v>
      </c>
      <c r="H111" s="248">
        <v>237.5</v>
      </c>
      <c r="I111" s="249" t="s">
        <v>1052</v>
      </c>
      <c r="J111" s="289" t="s">
        <v>1054</v>
      </c>
      <c r="K111" s="247">
        <f t="shared" si="86"/>
        <v>37.5</v>
      </c>
      <c r="L111" s="290">
        <v>50</v>
      </c>
      <c r="M111" s="291">
        <f t="shared" si="87"/>
        <v>512.5</v>
      </c>
      <c r="N111" s="247">
        <v>15</v>
      </c>
      <c r="O111" s="289" t="s">
        <v>547</v>
      </c>
      <c r="P111" s="292">
        <v>45456</v>
      </c>
      <c r="Q111" s="226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  <c r="AE111" s="54"/>
      <c r="AF111" s="37"/>
      <c r="AG111" s="119"/>
      <c r="AH111" s="117"/>
      <c r="AI111" s="117"/>
      <c r="AJ111" s="118"/>
      <c r="AK111" s="118"/>
      <c r="AL111" s="118"/>
    </row>
    <row r="112" spans="1:38" ht="12.75" customHeight="1">
      <c r="A112" s="308">
        <v>17</v>
      </c>
      <c r="B112" s="331">
        <v>45456</v>
      </c>
      <c r="C112" s="307"/>
      <c r="D112" s="307" t="s">
        <v>1049</v>
      </c>
      <c r="E112" s="308" t="s">
        <v>556</v>
      </c>
      <c r="F112" s="308">
        <v>28</v>
      </c>
      <c r="G112" s="308">
        <v>0</v>
      </c>
      <c r="H112" s="308">
        <v>10</v>
      </c>
      <c r="I112" s="309" t="s">
        <v>987</v>
      </c>
      <c r="J112" s="332" t="s">
        <v>1053</v>
      </c>
      <c r="K112" s="310">
        <f t="shared" si="86"/>
        <v>-18</v>
      </c>
      <c r="L112" s="311">
        <v>50</v>
      </c>
      <c r="M112" s="312">
        <f t="shared" si="87"/>
        <v>-500</v>
      </c>
      <c r="N112" s="310">
        <v>25</v>
      </c>
      <c r="O112" s="332" t="s">
        <v>557</v>
      </c>
      <c r="P112" s="331">
        <v>45456</v>
      </c>
      <c r="Q112" s="226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  <c r="AE112" s="54"/>
      <c r="AF112" s="37"/>
      <c r="AG112" s="119"/>
      <c r="AH112" s="117"/>
      <c r="AI112" s="117"/>
      <c r="AJ112" s="118"/>
      <c r="AK112" s="118"/>
      <c r="AL112" s="118"/>
    </row>
    <row r="113" spans="1:38" ht="12.75" customHeight="1">
      <c r="A113" s="248">
        <v>18</v>
      </c>
      <c r="B113" s="292">
        <v>45457</v>
      </c>
      <c r="C113" s="295"/>
      <c r="D113" s="295" t="s">
        <v>1063</v>
      </c>
      <c r="E113" s="248" t="s">
        <v>556</v>
      </c>
      <c r="F113" s="248">
        <v>320</v>
      </c>
      <c r="G113" s="248">
        <v>180</v>
      </c>
      <c r="H113" s="248">
        <v>385</v>
      </c>
      <c r="I113" s="249" t="s">
        <v>1064</v>
      </c>
      <c r="J113" s="289" t="s">
        <v>940</v>
      </c>
      <c r="K113" s="247">
        <f t="shared" si="86"/>
        <v>65</v>
      </c>
      <c r="L113" s="290">
        <v>50</v>
      </c>
      <c r="M113" s="291">
        <f t="shared" si="87"/>
        <v>925</v>
      </c>
      <c r="N113" s="247">
        <v>15</v>
      </c>
      <c r="O113" s="289" t="s">
        <v>547</v>
      </c>
      <c r="P113" s="292">
        <v>45457</v>
      </c>
      <c r="Q113" s="226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  <c r="AE113" s="54"/>
      <c r="AF113" s="37"/>
      <c r="AG113" s="119"/>
      <c r="AH113" s="117"/>
      <c r="AI113" s="117"/>
      <c r="AJ113" s="118"/>
      <c r="AK113" s="118"/>
      <c r="AL113" s="118"/>
    </row>
    <row r="114" spans="1:38" ht="12.75" customHeight="1">
      <c r="A114" s="308">
        <v>19</v>
      </c>
      <c r="B114" s="331">
        <v>45457</v>
      </c>
      <c r="C114" s="307"/>
      <c r="D114" s="307" t="s">
        <v>1067</v>
      </c>
      <c r="E114" s="308" t="s">
        <v>556</v>
      </c>
      <c r="F114" s="308">
        <v>300</v>
      </c>
      <c r="G114" s="308">
        <v>170</v>
      </c>
      <c r="H114" s="308">
        <v>180</v>
      </c>
      <c r="I114" s="309" t="s">
        <v>1068</v>
      </c>
      <c r="J114" s="332" t="s">
        <v>1092</v>
      </c>
      <c r="K114" s="310">
        <f t="shared" si="86"/>
        <v>-120</v>
      </c>
      <c r="L114" s="311">
        <v>50</v>
      </c>
      <c r="M114" s="312">
        <f t="shared" si="87"/>
        <v>-1850</v>
      </c>
      <c r="N114" s="310">
        <v>15</v>
      </c>
      <c r="O114" s="332" t="s">
        <v>557</v>
      </c>
      <c r="P114" s="331">
        <v>45461</v>
      </c>
      <c r="Q114" s="226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  <c r="AE114" s="54"/>
      <c r="AF114" s="37"/>
      <c r="AG114" s="119"/>
      <c r="AH114" s="117"/>
      <c r="AI114" s="117"/>
      <c r="AJ114" s="118"/>
      <c r="AK114" s="118"/>
      <c r="AL114" s="118"/>
    </row>
    <row r="115" spans="1:38" ht="12.75" customHeight="1">
      <c r="A115" s="308">
        <v>20</v>
      </c>
      <c r="B115" s="331">
        <v>45457</v>
      </c>
      <c r="C115" s="307"/>
      <c r="D115" s="307" t="s">
        <v>1069</v>
      </c>
      <c r="E115" s="308" t="s">
        <v>556</v>
      </c>
      <c r="F115" s="308">
        <v>100</v>
      </c>
      <c r="G115" s="308">
        <v>50</v>
      </c>
      <c r="H115" s="308">
        <v>84.5</v>
      </c>
      <c r="I115" s="309" t="s">
        <v>1070</v>
      </c>
      <c r="J115" s="332" t="s">
        <v>1071</v>
      </c>
      <c r="K115" s="310">
        <f t="shared" si="86"/>
        <v>-15.5</v>
      </c>
      <c r="L115" s="311">
        <v>50</v>
      </c>
      <c r="M115" s="312">
        <f t="shared" si="87"/>
        <v>-437.5</v>
      </c>
      <c r="N115" s="310">
        <v>25</v>
      </c>
      <c r="O115" s="332" t="s">
        <v>557</v>
      </c>
      <c r="P115" s="331">
        <v>45457</v>
      </c>
      <c r="Q115" s="226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  <c r="AE115" s="54"/>
      <c r="AF115" s="37"/>
      <c r="AG115" s="119"/>
      <c r="AH115" s="117"/>
      <c r="AI115" s="117"/>
      <c r="AJ115" s="118"/>
      <c r="AK115" s="118"/>
      <c r="AL115" s="118"/>
    </row>
    <row r="116" spans="1:38" ht="12.75" customHeight="1">
      <c r="A116" s="343"/>
      <c r="B116" s="344"/>
      <c r="C116" s="345"/>
      <c r="D116" s="345"/>
      <c r="E116" s="343"/>
      <c r="F116" s="343"/>
      <c r="G116" s="343"/>
      <c r="H116" s="343"/>
      <c r="I116" s="346"/>
      <c r="J116" s="346"/>
      <c r="K116" s="343"/>
      <c r="L116" s="347"/>
      <c r="M116" s="348"/>
      <c r="N116" s="343"/>
      <c r="O116" s="346"/>
      <c r="P116" s="344"/>
      <c r="Q116" s="226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  <c r="AE116" s="54"/>
      <c r="AF116" s="37"/>
      <c r="AG116" s="119"/>
      <c r="AH116" s="117"/>
      <c r="AI116" s="117"/>
      <c r="AJ116" s="118"/>
      <c r="AK116" s="118"/>
      <c r="AL116" s="118"/>
    </row>
    <row r="117" spans="1:38" s="243" customFormat="1" ht="12.75" customHeight="1">
      <c r="A117" s="343"/>
      <c r="B117" s="344"/>
      <c r="C117" s="345"/>
      <c r="D117" s="345"/>
      <c r="E117" s="343"/>
      <c r="F117" s="343"/>
      <c r="G117" s="343"/>
      <c r="H117" s="343"/>
      <c r="I117" s="346"/>
      <c r="J117" s="346"/>
      <c r="K117" s="343"/>
      <c r="L117" s="347"/>
      <c r="M117" s="348"/>
      <c r="N117" s="343"/>
      <c r="O117" s="346"/>
      <c r="P117" s="344"/>
      <c r="Q117" s="239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  <c r="AE117" s="54"/>
      <c r="AF117" s="37"/>
      <c r="AG117" s="242"/>
      <c r="AH117" s="240"/>
      <c r="AI117" s="240"/>
      <c r="AJ117" s="241"/>
      <c r="AK117" s="241"/>
      <c r="AL117" s="241"/>
    </row>
    <row r="118" spans="1:38" ht="38.25" customHeight="1">
      <c r="A118" s="91" t="s">
        <v>568</v>
      </c>
      <c r="B118" s="124"/>
      <c r="C118" s="124"/>
      <c r="D118" s="125"/>
      <c r="E118" s="109"/>
      <c r="F118" s="6"/>
      <c r="G118" s="6"/>
      <c r="H118" s="110"/>
      <c r="I118" s="126"/>
      <c r="J118" s="1"/>
      <c r="K118" s="6"/>
      <c r="L118" s="6"/>
      <c r="M118" s="6"/>
      <c r="N118" s="1"/>
      <c r="O118" s="1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  <c r="AE118" s="54"/>
      <c r="AF118" s="37"/>
      <c r="AG118" s="1"/>
      <c r="AH118" s="1"/>
      <c r="AI118" s="1"/>
      <c r="AJ118" s="6"/>
      <c r="AK118" s="1"/>
    </row>
    <row r="119" spans="1:38" ht="38.25">
      <c r="A119" s="92" t="s">
        <v>16</v>
      </c>
      <c r="B119" s="93" t="s">
        <v>521</v>
      </c>
      <c r="C119" s="93"/>
      <c r="D119" s="94" t="s">
        <v>532</v>
      </c>
      <c r="E119" s="93" t="s">
        <v>533</v>
      </c>
      <c r="F119" s="93" t="s">
        <v>534</v>
      </c>
      <c r="G119" s="93" t="s">
        <v>535</v>
      </c>
      <c r="H119" s="93" t="s">
        <v>536</v>
      </c>
      <c r="I119" s="93" t="s">
        <v>537</v>
      </c>
      <c r="J119" s="92" t="s">
        <v>538</v>
      </c>
      <c r="K119" s="113" t="s">
        <v>555</v>
      </c>
      <c r="L119" s="114" t="s">
        <v>540</v>
      </c>
      <c r="M119" s="95" t="s">
        <v>541</v>
      </c>
      <c r="N119" s="93" t="s">
        <v>542</v>
      </c>
      <c r="O119" s="94" t="s">
        <v>543</v>
      </c>
      <c r="P119" s="193" t="s">
        <v>544</v>
      </c>
      <c r="Q119" s="195" t="s">
        <v>812</v>
      </c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  <c r="AE119" s="54"/>
      <c r="AF119" s="37"/>
      <c r="AG119" s="37"/>
      <c r="AH119" s="37"/>
      <c r="AI119" s="37"/>
      <c r="AJ119" s="37"/>
      <c r="AK119" s="37"/>
      <c r="AL119" s="37"/>
    </row>
    <row r="120" spans="1:38" ht="12.75" customHeight="1">
      <c r="A120" s="183">
        <v>1</v>
      </c>
      <c r="B120" s="184">
        <v>45356</v>
      </c>
      <c r="C120" s="227"/>
      <c r="D120" s="227" t="s">
        <v>295</v>
      </c>
      <c r="E120" s="183" t="s">
        <v>850</v>
      </c>
      <c r="F120" s="288">
        <v>38.94</v>
      </c>
      <c r="G120" s="183">
        <v>34.64</v>
      </c>
      <c r="H120" s="183"/>
      <c r="I120" s="183" t="s">
        <v>897</v>
      </c>
      <c r="J120" s="183" t="s">
        <v>546</v>
      </c>
      <c r="K120" s="183"/>
      <c r="L120" s="245"/>
      <c r="M120" s="246"/>
      <c r="N120" s="183"/>
      <c r="O120" s="231"/>
      <c r="P120" s="186">
        <f>VLOOKUP(D120,'MidCap Intra'!$B$11:$C$571,2,0)</f>
        <v>39.28</v>
      </c>
      <c r="Q120" s="244"/>
      <c r="R120" s="54" t="s">
        <v>853</v>
      </c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  <c r="AE120" s="54"/>
      <c r="AF120" s="37"/>
    </row>
    <row r="121" spans="1:38" ht="12.75" customHeight="1">
      <c r="A121" s="308">
        <v>2</v>
      </c>
      <c r="B121" s="315">
        <v>45390</v>
      </c>
      <c r="C121" s="307"/>
      <c r="D121" s="307" t="s">
        <v>843</v>
      </c>
      <c r="E121" s="308" t="s">
        <v>545</v>
      </c>
      <c r="F121" s="308">
        <v>1880</v>
      </c>
      <c r="G121" s="308">
        <v>1770</v>
      </c>
      <c r="H121" s="308">
        <v>1770</v>
      </c>
      <c r="I121" s="308" t="s">
        <v>841</v>
      </c>
      <c r="J121" s="310" t="s">
        <v>950</v>
      </c>
      <c r="K121" s="310">
        <f t="shared" ref="K121" si="88">H121-F121</f>
        <v>-110</v>
      </c>
      <c r="L121" s="319">
        <f t="shared" ref="L121" si="89">(F121*-0.3)/100</f>
        <v>-5.64</v>
      </c>
      <c r="M121" s="320">
        <f t="shared" ref="M121" si="90">(K121+L121)/F121</f>
        <v>-6.1510638297872337E-2</v>
      </c>
      <c r="N121" s="310" t="s">
        <v>557</v>
      </c>
      <c r="O121" s="321">
        <v>45448</v>
      </c>
      <c r="P121" s="313"/>
      <c r="Q121" s="244"/>
      <c r="R121" s="54" t="s">
        <v>853</v>
      </c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  <c r="AE121" s="54"/>
      <c r="AF121" s="37"/>
    </row>
    <row r="122" spans="1:38" ht="12.75" customHeight="1">
      <c r="A122" s="183">
        <v>3</v>
      </c>
      <c r="B122" s="184">
        <v>45436</v>
      </c>
      <c r="C122" s="227"/>
      <c r="D122" s="227" t="s">
        <v>148</v>
      </c>
      <c r="E122" s="183" t="s">
        <v>545</v>
      </c>
      <c r="F122" s="183" t="s">
        <v>933</v>
      </c>
      <c r="G122" s="183">
        <v>290</v>
      </c>
      <c r="H122" s="183"/>
      <c r="I122" s="183" t="s">
        <v>895</v>
      </c>
      <c r="J122" s="183" t="s">
        <v>546</v>
      </c>
      <c r="K122" s="183"/>
      <c r="L122" s="245"/>
      <c r="M122" s="246"/>
      <c r="N122" s="183"/>
      <c r="O122" s="231"/>
      <c r="P122" s="186">
        <f>VLOOKUP(D122,'MidCap Intra'!$B$11:$C$571,2,0)</f>
        <v>336.3</v>
      </c>
      <c r="Q122" s="244"/>
      <c r="R122" s="54" t="s">
        <v>853</v>
      </c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  <c r="AE122" s="54"/>
      <c r="AF122" s="37"/>
    </row>
    <row r="123" spans="1:38" ht="12.75" customHeight="1">
      <c r="A123" s="183"/>
      <c r="B123" s="184"/>
      <c r="C123" s="227"/>
      <c r="D123" s="227"/>
      <c r="E123" s="183"/>
      <c r="F123" s="183"/>
      <c r="G123" s="183"/>
      <c r="H123" s="183"/>
      <c r="I123" s="183"/>
      <c r="J123" s="183"/>
      <c r="K123" s="183"/>
      <c r="L123" s="245"/>
      <c r="M123" s="246"/>
      <c r="N123" s="183"/>
      <c r="O123" s="231"/>
      <c r="P123" s="186"/>
      <c r="Q123" s="244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  <c r="AE123" s="54"/>
      <c r="AF123" s="37"/>
    </row>
    <row r="124" spans="1:38" ht="12.75" customHeight="1">
      <c r="A124" s="183"/>
      <c r="B124" s="184"/>
      <c r="C124" s="227"/>
      <c r="D124" s="227"/>
      <c r="E124" s="183"/>
      <c r="F124" s="183"/>
      <c r="G124" s="183"/>
      <c r="H124" s="183"/>
      <c r="I124" s="183"/>
      <c r="J124" s="183"/>
      <c r="K124" s="183"/>
      <c r="L124" s="245"/>
      <c r="M124" s="246"/>
      <c r="N124" s="183"/>
      <c r="O124" s="231"/>
      <c r="P124" s="184"/>
      <c r="Q124" s="244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  <c r="AE124" s="54"/>
      <c r="AF124" s="37"/>
    </row>
    <row r="125" spans="1:38" ht="12.75" customHeight="1">
      <c r="A125" s="103" t="s">
        <v>548</v>
      </c>
      <c r="B125" s="103"/>
      <c r="C125" s="103"/>
      <c r="D125" s="54"/>
      <c r="E125" s="37"/>
      <c r="F125" s="108" t="s">
        <v>550</v>
      </c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  <c r="AE125" s="54"/>
      <c r="AF125" s="37"/>
    </row>
    <row r="126" spans="1:38" ht="12.75" customHeight="1">
      <c r="A126" s="107" t="s">
        <v>549</v>
      </c>
      <c r="B126" s="103"/>
      <c r="C126" s="103"/>
      <c r="D126" s="54"/>
      <c r="E126" s="37"/>
      <c r="F126" s="108" t="s">
        <v>553</v>
      </c>
      <c r="G126" s="54"/>
      <c r="H126" s="54" t="s">
        <v>570</v>
      </c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  <c r="AE126" s="54"/>
      <c r="AF126" s="37"/>
    </row>
    <row r="127" spans="1:38" ht="12.75" customHeight="1">
      <c r="A127" s="54"/>
      <c r="B127" s="54"/>
      <c r="C127" s="103"/>
      <c r="D127" s="54"/>
      <c r="E127" s="37"/>
      <c r="F127" s="108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  <c r="AE127" s="54"/>
      <c r="AF127" s="37"/>
    </row>
    <row r="128" spans="1:38" ht="12.75" customHeight="1">
      <c r="A128" s="54"/>
      <c r="B128" s="54"/>
      <c r="C128" s="103"/>
      <c r="D128" s="54"/>
      <c r="E128" s="37"/>
      <c r="F128" s="108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54"/>
      <c r="B129" s="54"/>
      <c r="C129" s="103"/>
      <c r="D129" s="54"/>
      <c r="E129" s="37"/>
      <c r="F129" s="108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54"/>
      <c r="B130" s="54"/>
      <c r="C130" s="103"/>
      <c r="D130" s="54"/>
      <c r="E130" s="37"/>
      <c r="F130" s="108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54"/>
      <c r="B131" s="54"/>
      <c r="C131" s="103"/>
      <c r="D131" s="54"/>
      <c r="E131" s="37"/>
      <c r="F131" s="108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54"/>
      <c r="B132" s="54"/>
      <c r="C132" s="103"/>
      <c r="D132" s="54"/>
      <c r="E132" s="37"/>
      <c r="F132" s="108"/>
      <c r="G132" s="54"/>
      <c r="H132" s="37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54"/>
      <c r="B133" s="54"/>
      <c r="C133" s="103"/>
      <c r="D133" s="54"/>
      <c r="E133" s="37"/>
      <c r="F133" s="108"/>
      <c r="G133" s="54"/>
      <c r="H133" s="37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54"/>
      <c r="B134" s="54"/>
      <c r="C134" s="97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38.25" customHeight="1">
      <c r="A135" s="37"/>
      <c r="B135" s="127" t="s">
        <v>571</v>
      </c>
      <c r="C135" s="127"/>
      <c r="D135" s="54"/>
      <c r="E135" s="127"/>
      <c r="F135" s="6"/>
      <c r="G135" s="6"/>
      <c r="H135" s="111"/>
      <c r="I135" s="6"/>
      <c r="J135" s="111"/>
      <c r="K135" s="112"/>
      <c r="L135" s="6"/>
      <c r="M135" s="6"/>
      <c r="N135" s="1"/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92" t="s">
        <v>16</v>
      </c>
      <c r="B136" s="93" t="s">
        <v>521</v>
      </c>
      <c r="C136" s="93"/>
      <c r="D136" s="94" t="s">
        <v>532</v>
      </c>
      <c r="E136" s="93" t="s">
        <v>533</v>
      </c>
      <c r="F136" s="93" t="s">
        <v>534</v>
      </c>
      <c r="G136" s="93" t="s">
        <v>572</v>
      </c>
      <c r="H136" s="93" t="s">
        <v>573</v>
      </c>
      <c r="I136" s="93" t="s">
        <v>537</v>
      </c>
      <c r="J136" s="128" t="s">
        <v>538</v>
      </c>
      <c r="K136" s="93" t="s">
        <v>539</v>
      </c>
      <c r="L136" s="93" t="s">
        <v>574</v>
      </c>
      <c r="M136" s="93" t="s">
        <v>542</v>
      </c>
      <c r="N136" s="94" t="s">
        <v>543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1</v>
      </c>
      <c r="B137" s="130">
        <v>41579</v>
      </c>
      <c r="C137" s="130"/>
      <c r="D137" s="131" t="s">
        <v>575</v>
      </c>
      <c r="E137" s="132" t="s">
        <v>545</v>
      </c>
      <c r="F137" s="133">
        <v>82</v>
      </c>
      <c r="G137" s="132" t="s">
        <v>576</v>
      </c>
      <c r="H137" s="132">
        <v>100</v>
      </c>
      <c r="I137" s="134">
        <v>100</v>
      </c>
      <c r="J137" s="135" t="s">
        <v>577</v>
      </c>
      <c r="K137" s="136">
        <f t="shared" ref="K137:K168" si="91">H137-F137</f>
        <v>18</v>
      </c>
      <c r="L137" s="137">
        <f t="shared" ref="L137:L168" si="92">K137/F137</f>
        <v>0.21951219512195122</v>
      </c>
      <c r="M137" s="132" t="s">
        <v>547</v>
      </c>
      <c r="N137" s="138">
        <v>42657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2</v>
      </c>
      <c r="B138" s="130">
        <v>41794</v>
      </c>
      <c r="C138" s="130"/>
      <c r="D138" s="131" t="s">
        <v>578</v>
      </c>
      <c r="E138" s="132" t="s">
        <v>556</v>
      </c>
      <c r="F138" s="133">
        <v>257</v>
      </c>
      <c r="G138" s="132" t="s">
        <v>576</v>
      </c>
      <c r="H138" s="132">
        <v>300</v>
      </c>
      <c r="I138" s="134">
        <v>300</v>
      </c>
      <c r="J138" s="135" t="s">
        <v>577</v>
      </c>
      <c r="K138" s="136">
        <f t="shared" si="91"/>
        <v>43</v>
      </c>
      <c r="L138" s="137">
        <f t="shared" si="92"/>
        <v>0.16731517509727625</v>
      </c>
      <c r="M138" s="132" t="s">
        <v>547</v>
      </c>
      <c r="N138" s="138">
        <v>41822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3</v>
      </c>
      <c r="B139" s="130">
        <v>41828</v>
      </c>
      <c r="C139" s="130"/>
      <c r="D139" s="131" t="s">
        <v>579</v>
      </c>
      <c r="E139" s="132" t="s">
        <v>556</v>
      </c>
      <c r="F139" s="133">
        <v>393</v>
      </c>
      <c r="G139" s="132" t="s">
        <v>576</v>
      </c>
      <c r="H139" s="132">
        <v>468</v>
      </c>
      <c r="I139" s="134">
        <v>468</v>
      </c>
      <c r="J139" s="135" t="s">
        <v>577</v>
      </c>
      <c r="K139" s="136">
        <f t="shared" si="91"/>
        <v>75</v>
      </c>
      <c r="L139" s="137">
        <f t="shared" si="92"/>
        <v>0.19083969465648856</v>
      </c>
      <c r="M139" s="132" t="s">
        <v>547</v>
      </c>
      <c r="N139" s="138">
        <v>41863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4</v>
      </c>
      <c r="B140" s="130">
        <v>41857</v>
      </c>
      <c r="C140" s="130"/>
      <c r="D140" s="131" t="s">
        <v>580</v>
      </c>
      <c r="E140" s="132" t="s">
        <v>556</v>
      </c>
      <c r="F140" s="133">
        <v>205</v>
      </c>
      <c r="G140" s="132" t="s">
        <v>576</v>
      </c>
      <c r="H140" s="132">
        <v>275</v>
      </c>
      <c r="I140" s="134">
        <v>250</v>
      </c>
      <c r="J140" s="135" t="s">
        <v>577</v>
      </c>
      <c r="K140" s="136">
        <f t="shared" si="91"/>
        <v>70</v>
      </c>
      <c r="L140" s="137">
        <f t="shared" si="92"/>
        <v>0.34146341463414637</v>
      </c>
      <c r="M140" s="132" t="s">
        <v>547</v>
      </c>
      <c r="N140" s="138">
        <v>41962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5</v>
      </c>
      <c r="B141" s="130">
        <v>41886</v>
      </c>
      <c r="C141" s="130"/>
      <c r="D141" s="131" t="s">
        <v>581</v>
      </c>
      <c r="E141" s="132" t="s">
        <v>556</v>
      </c>
      <c r="F141" s="133">
        <v>162</v>
      </c>
      <c r="G141" s="132" t="s">
        <v>576</v>
      </c>
      <c r="H141" s="132">
        <v>190</v>
      </c>
      <c r="I141" s="134">
        <v>190</v>
      </c>
      <c r="J141" s="135" t="s">
        <v>577</v>
      </c>
      <c r="K141" s="136">
        <f t="shared" si="91"/>
        <v>28</v>
      </c>
      <c r="L141" s="137">
        <f t="shared" si="92"/>
        <v>0.1728395061728395</v>
      </c>
      <c r="M141" s="132" t="s">
        <v>547</v>
      </c>
      <c r="N141" s="138">
        <v>42006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6</v>
      </c>
      <c r="B142" s="130">
        <v>41886</v>
      </c>
      <c r="C142" s="130"/>
      <c r="D142" s="131" t="s">
        <v>582</v>
      </c>
      <c r="E142" s="132" t="s">
        <v>556</v>
      </c>
      <c r="F142" s="133">
        <v>75</v>
      </c>
      <c r="G142" s="132" t="s">
        <v>576</v>
      </c>
      <c r="H142" s="132">
        <v>91.5</v>
      </c>
      <c r="I142" s="134" t="s">
        <v>569</v>
      </c>
      <c r="J142" s="135" t="s">
        <v>583</v>
      </c>
      <c r="K142" s="136">
        <f t="shared" si="91"/>
        <v>16.5</v>
      </c>
      <c r="L142" s="137">
        <f t="shared" si="92"/>
        <v>0.22</v>
      </c>
      <c r="M142" s="132" t="s">
        <v>547</v>
      </c>
      <c r="N142" s="138">
        <v>41954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7</v>
      </c>
      <c r="B143" s="130">
        <v>41913</v>
      </c>
      <c r="C143" s="130"/>
      <c r="D143" s="131" t="s">
        <v>584</v>
      </c>
      <c r="E143" s="132" t="s">
        <v>556</v>
      </c>
      <c r="F143" s="133">
        <v>850</v>
      </c>
      <c r="G143" s="132" t="s">
        <v>576</v>
      </c>
      <c r="H143" s="132">
        <v>982.5</v>
      </c>
      <c r="I143" s="134">
        <v>1050</v>
      </c>
      <c r="J143" s="135" t="s">
        <v>585</v>
      </c>
      <c r="K143" s="136">
        <f t="shared" si="91"/>
        <v>132.5</v>
      </c>
      <c r="L143" s="137">
        <f t="shared" si="92"/>
        <v>0.15588235294117647</v>
      </c>
      <c r="M143" s="132" t="s">
        <v>547</v>
      </c>
      <c r="N143" s="138">
        <v>42039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8</v>
      </c>
      <c r="B144" s="130">
        <v>41913</v>
      </c>
      <c r="C144" s="130"/>
      <c r="D144" s="131" t="s">
        <v>586</v>
      </c>
      <c r="E144" s="132" t="s">
        <v>556</v>
      </c>
      <c r="F144" s="133">
        <v>475</v>
      </c>
      <c r="G144" s="132" t="s">
        <v>576</v>
      </c>
      <c r="H144" s="132">
        <v>515</v>
      </c>
      <c r="I144" s="134">
        <v>600</v>
      </c>
      <c r="J144" s="135" t="s">
        <v>587</v>
      </c>
      <c r="K144" s="136">
        <f t="shared" si="91"/>
        <v>40</v>
      </c>
      <c r="L144" s="137">
        <f t="shared" si="92"/>
        <v>8.4210526315789472E-2</v>
      </c>
      <c r="M144" s="132" t="s">
        <v>547</v>
      </c>
      <c r="N144" s="138">
        <v>41939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9</v>
      </c>
      <c r="B145" s="130">
        <v>41913</v>
      </c>
      <c r="C145" s="130"/>
      <c r="D145" s="131" t="s">
        <v>588</v>
      </c>
      <c r="E145" s="132" t="s">
        <v>556</v>
      </c>
      <c r="F145" s="133">
        <v>86</v>
      </c>
      <c r="G145" s="132" t="s">
        <v>576</v>
      </c>
      <c r="H145" s="132">
        <v>99</v>
      </c>
      <c r="I145" s="134">
        <v>140</v>
      </c>
      <c r="J145" s="135" t="s">
        <v>589</v>
      </c>
      <c r="K145" s="136">
        <f t="shared" si="91"/>
        <v>13</v>
      </c>
      <c r="L145" s="137">
        <f t="shared" si="92"/>
        <v>0.15116279069767441</v>
      </c>
      <c r="M145" s="132" t="s">
        <v>547</v>
      </c>
      <c r="N145" s="138">
        <v>41939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10</v>
      </c>
      <c r="B146" s="130">
        <v>41926</v>
      </c>
      <c r="C146" s="130"/>
      <c r="D146" s="131" t="s">
        <v>590</v>
      </c>
      <c r="E146" s="132" t="s">
        <v>556</v>
      </c>
      <c r="F146" s="133">
        <v>496.6</v>
      </c>
      <c r="G146" s="132" t="s">
        <v>576</v>
      </c>
      <c r="H146" s="132">
        <v>621</v>
      </c>
      <c r="I146" s="134">
        <v>580</v>
      </c>
      <c r="J146" s="135" t="s">
        <v>577</v>
      </c>
      <c r="K146" s="136">
        <f t="shared" si="91"/>
        <v>124.39999999999998</v>
      </c>
      <c r="L146" s="137">
        <f t="shared" si="92"/>
        <v>0.25050342327829234</v>
      </c>
      <c r="M146" s="132" t="s">
        <v>547</v>
      </c>
      <c r="N146" s="138">
        <v>42605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11</v>
      </c>
      <c r="B147" s="130">
        <v>41926</v>
      </c>
      <c r="C147" s="130"/>
      <c r="D147" s="131" t="s">
        <v>591</v>
      </c>
      <c r="E147" s="132" t="s">
        <v>556</v>
      </c>
      <c r="F147" s="133">
        <v>2481.9</v>
      </c>
      <c r="G147" s="132" t="s">
        <v>576</v>
      </c>
      <c r="H147" s="132">
        <v>2840</v>
      </c>
      <c r="I147" s="134">
        <v>2870</v>
      </c>
      <c r="J147" s="135" t="s">
        <v>592</v>
      </c>
      <c r="K147" s="136">
        <f t="shared" si="91"/>
        <v>358.09999999999991</v>
      </c>
      <c r="L147" s="137">
        <f t="shared" si="92"/>
        <v>0.14428462065353154</v>
      </c>
      <c r="M147" s="132" t="s">
        <v>547</v>
      </c>
      <c r="N147" s="138">
        <v>42017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12</v>
      </c>
      <c r="B148" s="130">
        <v>41928</v>
      </c>
      <c r="C148" s="130"/>
      <c r="D148" s="131" t="s">
        <v>593</v>
      </c>
      <c r="E148" s="132" t="s">
        <v>556</v>
      </c>
      <c r="F148" s="133">
        <v>84.5</v>
      </c>
      <c r="G148" s="132" t="s">
        <v>576</v>
      </c>
      <c r="H148" s="132">
        <v>93</v>
      </c>
      <c r="I148" s="134">
        <v>110</v>
      </c>
      <c r="J148" s="135" t="s">
        <v>594</v>
      </c>
      <c r="K148" s="136">
        <f t="shared" si="91"/>
        <v>8.5</v>
      </c>
      <c r="L148" s="137">
        <f t="shared" si="92"/>
        <v>0.10059171597633136</v>
      </c>
      <c r="M148" s="132" t="s">
        <v>547</v>
      </c>
      <c r="N148" s="138">
        <v>41939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13</v>
      </c>
      <c r="B149" s="130">
        <v>41928</v>
      </c>
      <c r="C149" s="130"/>
      <c r="D149" s="131" t="s">
        <v>595</v>
      </c>
      <c r="E149" s="132" t="s">
        <v>556</v>
      </c>
      <c r="F149" s="133">
        <v>401</v>
      </c>
      <c r="G149" s="132" t="s">
        <v>576</v>
      </c>
      <c r="H149" s="132">
        <v>428</v>
      </c>
      <c r="I149" s="134">
        <v>450</v>
      </c>
      <c r="J149" s="135" t="s">
        <v>596</v>
      </c>
      <c r="K149" s="136">
        <f t="shared" si="91"/>
        <v>27</v>
      </c>
      <c r="L149" s="137">
        <f t="shared" si="92"/>
        <v>6.7331670822942641E-2</v>
      </c>
      <c r="M149" s="132" t="s">
        <v>547</v>
      </c>
      <c r="N149" s="138">
        <v>42020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14</v>
      </c>
      <c r="B150" s="130">
        <v>41928</v>
      </c>
      <c r="C150" s="130"/>
      <c r="D150" s="131" t="s">
        <v>597</v>
      </c>
      <c r="E150" s="132" t="s">
        <v>556</v>
      </c>
      <c r="F150" s="133">
        <v>101</v>
      </c>
      <c r="G150" s="132" t="s">
        <v>576</v>
      </c>
      <c r="H150" s="132">
        <v>112</v>
      </c>
      <c r="I150" s="134">
        <v>120</v>
      </c>
      <c r="J150" s="135" t="s">
        <v>598</v>
      </c>
      <c r="K150" s="136">
        <f t="shared" si="91"/>
        <v>11</v>
      </c>
      <c r="L150" s="137">
        <f t="shared" si="92"/>
        <v>0.10891089108910891</v>
      </c>
      <c r="M150" s="132" t="s">
        <v>547</v>
      </c>
      <c r="N150" s="138">
        <v>41939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15</v>
      </c>
      <c r="B151" s="130">
        <v>41954</v>
      </c>
      <c r="C151" s="130"/>
      <c r="D151" s="131" t="s">
        <v>599</v>
      </c>
      <c r="E151" s="132" t="s">
        <v>556</v>
      </c>
      <c r="F151" s="133">
        <v>59</v>
      </c>
      <c r="G151" s="132" t="s">
        <v>576</v>
      </c>
      <c r="H151" s="132">
        <v>76</v>
      </c>
      <c r="I151" s="134">
        <v>76</v>
      </c>
      <c r="J151" s="135" t="s">
        <v>577</v>
      </c>
      <c r="K151" s="136">
        <f t="shared" si="91"/>
        <v>17</v>
      </c>
      <c r="L151" s="137">
        <f t="shared" si="92"/>
        <v>0.28813559322033899</v>
      </c>
      <c r="M151" s="132" t="s">
        <v>547</v>
      </c>
      <c r="N151" s="138">
        <v>43032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16</v>
      </c>
      <c r="B152" s="130">
        <v>41954</v>
      </c>
      <c r="C152" s="130"/>
      <c r="D152" s="131" t="s">
        <v>588</v>
      </c>
      <c r="E152" s="132" t="s">
        <v>556</v>
      </c>
      <c r="F152" s="133">
        <v>99</v>
      </c>
      <c r="G152" s="132" t="s">
        <v>576</v>
      </c>
      <c r="H152" s="132">
        <v>120</v>
      </c>
      <c r="I152" s="134">
        <v>120</v>
      </c>
      <c r="J152" s="135" t="s">
        <v>565</v>
      </c>
      <c r="K152" s="136">
        <f t="shared" si="91"/>
        <v>21</v>
      </c>
      <c r="L152" s="137">
        <f t="shared" si="92"/>
        <v>0.21212121212121213</v>
      </c>
      <c r="M152" s="132" t="s">
        <v>547</v>
      </c>
      <c r="N152" s="138">
        <v>41960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17</v>
      </c>
      <c r="B153" s="130">
        <v>41956</v>
      </c>
      <c r="C153" s="130"/>
      <c r="D153" s="131" t="s">
        <v>600</v>
      </c>
      <c r="E153" s="132" t="s">
        <v>556</v>
      </c>
      <c r="F153" s="133">
        <v>22</v>
      </c>
      <c r="G153" s="132" t="s">
        <v>576</v>
      </c>
      <c r="H153" s="132">
        <v>33.549999999999997</v>
      </c>
      <c r="I153" s="134">
        <v>32</v>
      </c>
      <c r="J153" s="135" t="s">
        <v>601</v>
      </c>
      <c r="K153" s="136">
        <f t="shared" si="91"/>
        <v>11.549999999999997</v>
      </c>
      <c r="L153" s="137">
        <f t="shared" si="92"/>
        <v>0.52499999999999991</v>
      </c>
      <c r="M153" s="132" t="s">
        <v>547</v>
      </c>
      <c r="N153" s="138">
        <v>42188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18</v>
      </c>
      <c r="B154" s="130">
        <v>41976</v>
      </c>
      <c r="C154" s="130"/>
      <c r="D154" s="131" t="s">
        <v>602</v>
      </c>
      <c r="E154" s="132" t="s">
        <v>556</v>
      </c>
      <c r="F154" s="133">
        <v>440</v>
      </c>
      <c r="G154" s="132" t="s">
        <v>576</v>
      </c>
      <c r="H154" s="132">
        <v>520</v>
      </c>
      <c r="I154" s="134">
        <v>520</v>
      </c>
      <c r="J154" s="135" t="s">
        <v>603</v>
      </c>
      <c r="K154" s="136">
        <f t="shared" si="91"/>
        <v>80</v>
      </c>
      <c r="L154" s="137">
        <f t="shared" si="92"/>
        <v>0.18181818181818182</v>
      </c>
      <c r="M154" s="132" t="s">
        <v>547</v>
      </c>
      <c r="N154" s="138">
        <v>42208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19</v>
      </c>
      <c r="B155" s="130">
        <v>41976</v>
      </c>
      <c r="C155" s="130"/>
      <c r="D155" s="131" t="s">
        <v>604</v>
      </c>
      <c r="E155" s="132" t="s">
        <v>556</v>
      </c>
      <c r="F155" s="133">
        <v>360</v>
      </c>
      <c r="G155" s="132" t="s">
        <v>576</v>
      </c>
      <c r="H155" s="132">
        <v>427</v>
      </c>
      <c r="I155" s="134">
        <v>425</v>
      </c>
      <c r="J155" s="135" t="s">
        <v>605</v>
      </c>
      <c r="K155" s="136">
        <f t="shared" si="91"/>
        <v>67</v>
      </c>
      <c r="L155" s="137">
        <f t="shared" si="92"/>
        <v>0.18611111111111112</v>
      </c>
      <c r="M155" s="132" t="s">
        <v>547</v>
      </c>
      <c r="N155" s="138">
        <v>42058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20</v>
      </c>
      <c r="B156" s="130">
        <v>42012</v>
      </c>
      <c r="C156" s="130"/>
      <c r="D156" s="131" t="s">
        <v>606</v>
      </c>
      <c r="E156" s="132" t="s">
        <v>556</v>
      </c>
      <c r="F156" s="133">
        <v>360</v>
      </c>
      <c r="G156" s="132" t="s">
        <v>576</v>
      </c>
      <c r="H156" s="132">
        <v>455</v>
      </c>
      <c r="I156" s="134">
        <v>420</v>
      </c>
      <c r="J156" s="135" t="s">
        <v>607</v>
      </c>
      <c r="K156" s="136">
        <f t="shared" si="91"/>
        <v>95</v>
      </c>
      <c r="L156" s="137">
        <f t="shared" si="92"/>
        <v>0.2638888888888889</v>
      </c>
      <c r="M156" s="132" t="s">
        <v>547</v>
      </c>
      <c r="N156" s="138">
        <v>42024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21</v>
      </c>
      <c r="B157" s="130">
        <v>42012</v>
      </c>
      <c r="C157" s="130"/>
      <c r="D157" s="131" t="s">
        <v>608</v>
      </c>
      <c r="E157" s="132" t="s">
        <v>556</v>
      </c>
      <c r="F157" s="133">
        <v>130</v>
      </c>
      <c r="G157" s="132"/>
      <c r="H157" s="132">
        <v>175.5</v>
      </c>
      <c r="I157" s="134">
        <v>165</v>
      </c>
      <c r="J157" s="135" t="s">
        <v>609</v>
      </c>
      <c r="K157" s="136">
        <f t="shared" si="91"/>
        <v>45.5</v>
      </c>
      <c r="L157" s="137">
        <f t="shared" si="92"/>
        <v>0.35</v>
      </c>
      <c r="M157" s="132" t="s">
        <v>547</v>
      </c>
      <c r="N157" s="138">
        <v>43088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22</v>
      </c>
      <c r="B158" s="130">
        <v>42040</v>
      </c>
      <c r="C158" s="130"/>
      <c r="D158" s="131" t="s">
        <v>387</v>
      </c>
      <c r="E158" s="132" t="s">
        <v>545</v>
      </c>
      <c r="F158" s="133">
        <v>98</v>
      </c>
      <c r="G158" s="132"/>
      <c r="H158" s="132">
        <v>120</v>
      </c>
      <c r="I158" s="134">
        <v>120</v>
      </c>
      <c r="J158" s="135" t="s">
        <v>577</v>
      </c>
      <c r="K158" s="136">
        <f t="shared" si="91"/>
        <v>22</v>
      </c>
      <c r="L158" s="137">
        <f t="shared" si="92"/>
        <v>0.22448979591836735</v>
      </c>
      <c r="M158" s="132" t="s">
        <v>547</v>
      </c>
      <c r="N158" s="138">
        <v>42753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23</v>
      </c>
      <c r="B159" s="130">
        <v>42040</v>
      </c>
      <c r="C159" s="130"/>
      <c r="D159" s="131" t="s">
        <v>610</v>
      </c>
      <c r="E159" s="132" t="s">
        <v>545</v>
      </c>
      <c r="F159" s="133">
        <v>196</v>
      </c>
      <c r="G159" s="132"/>
      <c r="H159" s="132">
        <v>262</v>
      </c>
      <c r="I159" s="134">
        <v>255</v>
      </c>
      <c r="J159" s="135" t="s">
        <v>577</v>
      </c>
      <c r="K159" s="136">
        <f t="shared" si="91"/>
        <v>66</v>
      </c>
      <c r="L159" s="137">
        <f t="shared" si="92"/>
        <v>0.33673469387755101</v>
      </c>
      <c r="M159" s="132" t="s">
        <v>547</v>
      </c>
      <c r="N159" s="138">
        <v>42599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39">
        <v>24</v>
      </c>
      <c r="B160" s="140">
        <v>42067</v>
      </c>
      <c r="C160" s="140"/>
      <c r="D160" s="141" t="s">
        <v>386</v>
      </c>
      <c r="E160" s="142" t="s">
        <v>545</v>
      </c>
      <c r="F160" s="143">
        <v>235</v>
      </c>
      <c r="G160" s="143"/>
      <c r="H160" s="144">
        <v>77</v>
      </c>
      <c r="I160" s="144" t="s">
        <v>611</v>
      </c>
      <c r="J160" s="145" t="s">
        <v>612</v>
      </c>
      <c r="K160" s="146">
        <f t="shared" si="91"/>
        <v>-158</v>
      </c>
      <c r="L160" s="147">
        <f t="shared" si="92"/>
        <v>-0.67234042553191486</v>
      </c>
      <c r="M160" s="143" t="s">
        <v>557</v>
      </c>
      <c r="N160" s="140">
        <v>43522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25</v>
      </c>
      <c r="B161" s="130">
        <v>42067</v>
      </c>
      <c r="C161" s="130"/>
      <c r="D161" s="131" t="s">
        <v>613</v>
      </c>
      <c r="E161" s="132" t="s">
        <v>545</v>
      </c>
      <c r="F161" s="133">
        <v>185</v>
      </c>
      <c r="G161" s="132"/>
      <c r="H161" s="132">
        <v>224</v>
      </c>
      <c r="I161" s="134" t="s">
        <v>614</v>
      </c>
      <c r="J161" s="135" t="s">
        <v>577</v>
      </c>
      <c r="K161" s="136">
        <f t="shared" si="91"/>
        <v>39</v>
      </c>
      <c r="L161" s="137">
        <f t="shared" si="92"/>
        <v>0.21081081081081082</v>
      </c>
      <c r="M161" s="132" t="s">
        <v>547</v>
      </c>
      <c r="N161" s="138">
        <v>42647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39">
        <v>26</v>
      </c>
      <c r="B162" s="140">
        <v>42090</v>
      </c>
      <c r="C162" s="140"/>
      <c r="D162" s="148" t="s">
        <v>615</v>
      </c>
      <c r="E162" s="143" t="s">
        <v>545</v>
      </c>
      <c r="F162" s="143">
        <v>49.5</v>
      </c>
      <c r="G162" s="144"/>
      <c r="H162" s="144">
        <v>15.85</v>
      </c>
      <c r="I162" s="144">
        <v>67</v>
      </c>
      <c r="J162" s="145" t="s">
        <v>616</v>
      </c>
      <c r="K162" s="144">
        <f t="shared" si="91"/>
        <v>-33.65</v>
      </c>
      <c r="L162" s="149">
        <f t="shared" si="92"/>
        <v>-0.67979797979797973</v>
      </c>
      <c r="M162" s="143" t="s">
        <v>557</v>
      </c>
      <c r="N162" s="150">
        <v>43627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27</v>
      </c>
      <c r="B163" s="130">
        <v>42093</v>
      </c>
      <c r="C163" s="130"/>
      <c r="D163" s="131" t="s">
        <v>617</v>
      </c>
      <c r="E163" s="132" t="s">
        <v>545</v>
      </c>
      <c r="F163" s="133">
        <v>183.5</v>
      </c>
      <c r="G163" s="132"/>
      <c r="H163" s="132">
        <v>219</v>
      </c>
      <c r="I163" s="134">
        <v>218</v>
      </c>
      <c r="J163" s="135" t="s">
        <v>618</v>
      </c>
      <c r="K163" s="136">
        <f t="shared" si="91"/>
        <v>35.5</v>
      </c>
      <c r="L163" s="137">
        <f t="shared" si="92"/>
        <v>0.19346049046321526</v>
      </c>
      <c r="M163" s="132" t="s">
        <v>547</v>
      </c>
      <c r="N163" s="138">
        <v>42103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28</v>
      </c>
      <c r="B164" s="130">
        <v>42114</v>
      </c>
      <c r="C164" s="130"/>
      <c r="D164" s="131" t="s">
        <v>619</v>
      </c>
      <c r="E164" s="132" t="s">
        <v>545</v>
      </c>
      <c r="F164" s="133">
        <f>(227+237)/2</f>
        <v>232</v>
      </c>
      <c r="G164" s="132"/>
      <c r="H164" s="132">
        <v>298</v>
      </c>
      <c r="I164" s="134">
        <v>298</v>
      </c>
      <c r="J164" s="135" t="s">
        <v>577</v>
      </c>
      <c r="K164" s="136">
        <f t="shared" si="91"/>
        <v>66</v>
      </c>
      <c r="L164" s="137">
        <f t="shared" si="92"/>
        <v>0.28448275862068967</v>
      </c>
      <c r="M164" s="132" t="s">
        <v>547</v>
      </c>
      <c r="N164" s="138">
        <v>42823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29</v>
      </c>
      <c r="B165" s="130">
        <v>42128</v>
      </c>
      <c r="C165" s="130"/>
      <c r="D165" s="131" t="s">
        <v>620</v>
      </c>
      <c r="E165" s="132" t="s">
        <v>556</v>
      </c>
      <c r="F165" s="133">
        <v>385</v>
      </c>
      <c r="G165" s="132"/>
      <c r="H165" s="132">
        <f>212.5+331</f>
        <v>543.5</v>
      </c>
      <c r="I165" s="134">
        <v>510</v>
      </c>
      <c r="J165" s="135" t="s">
        <v>621</v>
      </c>
      <c r="K165" s="136">
        <f t="shared" si="91"/>
        <v>158.5</v>
      </c>
      <c r="L165" s="137">
        <f t="shared" si="92"/>
        <v>0.41168831168831171</v>
      </c>
      <c r="M165" s="132" t="s">
        <v>547</v>
      </c>
      <c r="N165" s="138">
        <v>42235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30</v>
      </c>
      <c r="B166" s="130">
        <v>42128</v>
      </c>
      <c r="C166" s="130"/>
      <c r="D166" s="131" t="s">
        <v>622</v>
      </c>
      <c r="E166" s="132" t="s">
        <v>556</v>
      </c>
      <c r="F166" s="133">
        <v>115.5</v>
      </c>
      <c r="G166" s="132"/>
      <c r="H166" s="132">
        <v>146</v>
      </c>
      <c r="I166" s="134">
        <v>142</v>
      </c>
      <c r="J166" s="135" t="s">
        <v>623</v>
      </c>
      <c r="K166" s="136">
        <f t="shared" si="91"/>
        <v>30.5</v>
      </c>
      <c r="L166" s="137">
        <f t="shared" si="92"/>
        <v>0.26406926406926406</v>
      </c>
      <c r="M166" s="132" t="s">
        <v>547</v>
      </c>
      <c r="N166" s="138">
        <v>42202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31</v>
      </c>
      <c r="B167" s="130">
        <v>42151</v>
      </c>
      <c r="C167" s="130"/>
      <c r="D167" s="131" t="s">
        <v>501</v>
      </c>
      <c r="E167" s="132" t="s">
        <v>556</v>
      </c>
      <c r="F167" s="133">
        <v>237.5</v>
      </c>
      <c r="G167" s="132"/>
      <c r="H167" s="132">
        <v>279.5</v>
      </c>
      <c r="I167" s="134">
        <v>278</v>
      </c>
      <c r="J167" s="135" t="s">
        <v>577</v>
      </c>
      <c r="K167" s="136">
        <f t="shared" si="91"/>
        <v>42</v>
      </c>
      <c r="L167" s="137">
        <f t="shared" si="92"/>
        <v>0.17684210526315788</v>
      </c>
      <c r="M167" s="132" t="s">
        <v>547</v>
      </c>
      <c r="N167" s="138">
        <v>42222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32</v>
      </c>
      <c r="B168" s="130">
        <v>42174</v>
      </c>
      <c r="C168" s="130"/>
      <c r="D168" s="131" t="s">
        <v>595</v>
      </c>
      <c r="E168" s="132" t="s">
        <v>545</v>
      </c>
      <c r="F168" s="133">
        <v>340</v>
      </c>
      <c r="G168" s="132"/>
      <c r="H168" s="132">
        <v>448</v>
      </c>
      <c r="I168" s="134">
        <v>448</v>
      </c>
      <c r="J168" s="135" t="s">
        <v>577</v>
      </c>
      <c r="K168" s="136">
        <f t="shared" si="91"/>
        <v>108</v>
      </c>
      <c r="L168" s="137">
        <f t="shared" si="92"/>
        <v>0.31764705882352939</v>
      </c>
      <c r="M168" s="132" t="s">
        <v>547</v>
      </c>
      <c r="N168" s="138">
        <v>43018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33</v>
      </c>
      <c r="B169" s="130">
        <v>42191</v>
      </c>
      <c r="C169" s="130"/>
      <c r="D169" s="131" t="s">
        <v>624</v>
      </c>
      <c r="E169" s="132" t="s">
        <v>545</v>
      </c>
      <c r="F169" s="133">
        <v>390</v>
      </c>
      <c r="G169" s="132"/>
      <c r="H169" s="132">
        <v>460</v>
      </c>
      <c r="I169" s="134">
        <v>460</v>
      </c>
      <c r="J169" s="135" t="s">
        <v>577</v>
      </c>
      <c r="K169" s="136">
        <f t="shared" ref="K169:K189" si="93">H169-F169</f>
        <v>70</v>
      </c>
      <c r="L169" s="137">
        <f t="shared" ref="L169:L189" si="94">K169/F169</f>
        <v>0.17948717948717949</v>
      </c>
      <c r="M169" s="132" t="s">
        <v>547</v>
      </c>
      <c r="N169" s="138">
        <v>42478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39">
        <v>34</v>
      </c>
      <c r="B170" s="140">
        <v>42195</v>
      </c>
      <c r="C170" s="140"/>
      <c r="D170" s="141" t="s">
        <v>625</v>
      </c>
      <c r="E170" s="142" t="s">
        <v>545</v>
      </c>
      <c r="F170" s="143">
        <v>122.5</v>
      </c>
      <c r="G170" s="143"/>
      <c r="H170" s="144">
        <v>61</v>
      </c>
      <c r="I170" s="144">
        <v>172</v>
      </c>
      <c r="J170" s="145" t="s">
        <v>626</v>
      </c>
      <c r="K170" s="146">
        <f t="shared" si="93"/>
        <v>-61.5</v>
      </c>
      <c r="L170" s="147">
        <f t="shared" si="94"/>
        <v>-0.50204081632653064</v>
      </c>
      <c r="M170" s="143" t="s">
        <v>557</v>
      </c>
      <c r="N170" s="140">
        <v>43333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35</v>
      </c>
      <c r="B171" s="130">
        <v>42219</v>
      </c>
      <c r="C171" s="130"/>
      <c r="D171" s="131" t="s">
        <v>627</v>
      </c>
      <c r="E171" s="132" t="s">
        <v>545</v>
      </c>
      <c r="F171" s="133">
        <v>297.5</v>
      </c>
      <c r="G171" s="132"/>
      <c r="H171" s="132">
        <v>350</v>
      </c>
      <c r="I171" s="134">
        <v>360</v>
      </c>
      <c r="J171" s="135" t="s">
        <v>628</v>
      </c>
      <c r="K171" s="136">
        <f t="shared" si="93"/>
        <v>52.5</v>
      </c>
      <c r="L171" s="137">
        <f t="shared" si="94"/>
        <v>0.17647058823529413</v>
      </c>
      <c r="M171" s="132" t="s">
        <v>547</v>
      </c>
      <c r="N171" s="138">
        <v>42232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36</v>
      </c>
      <c r="B172" s="130">
        <v>42219</v>
      </c>
      <c r="C172" s="130"/>
      <c r="D172" s="131" t="s">
        <v>629</v>
      </c>
      <c r="E172" s="132" t="s">
        <v>545</v>
      </c>
      <c r="F172" s="133">
        <v>115.5</v>
      </c>
      <c r="G172" s="132"/>
      <c r="H172" s="132">
        <v>149</v>
      </c>
      <c r="I172" s="134">
        <v>140</v>
      </c>
      <c r="J172" s="135" t="s">
        <v>630</v>
      </c>
      <c r="K172" s="136">
        <f t="shared" si="93"/>
        <v>33.5</v>
      </c>
      <c r="L172" s="137">
        <f t="shared" si="94"/>
        <v>0.29004329004329005</v>
      </c>
      <c r="M172" s="132" t="s">
        <v>547</v>
      </c>
      <c r="N172" s="138">
        <v>42740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37</v>
      </c>
      <c r="B173" s="130">
        <v>42251</v>
      </c>
      <c r="C173" s="130"/>
      <c r="D173" s="131" t="s">
        <v>501</v>
      </c>
      <c r="E173" s="132" t="s">
        <v>545</v>
      </c>
      <c r="F173" s="133">
        <v>226</v>
      </c>
      <c r="G173" s="132"/>
      <c r="H173" s="132">
        <v>292</v>
      </c>
      <c r="I173" s="134">
        <v>292</v>
      </c>
      <c r="J173" s="135" t="s">
        <v>631</v>
      </c>
      <c r="K173" s="136">
        <f t="shared" si="93"/>
        <v>66</v>
      </c>
      <c r="L173" s="137">
        <f t="shared" si="94"/>
        <v>0.29203539823008851</v>
      </c>
      <c r="M173" s="132" t="s">
        <v>547</v>
      </c>
      <c r="N173" s="138">
        <v>42286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38</v>
      </c>
      <c r="B174" s="130">
        <v>42254</v>
      </c>
      <c r="C174" s="130"/>
      <c r="D174" s="131" t="s">
        <v>619</v>
      </c>
      <c r="E174" s="132" t="s">
        <v>545</v>
      </c>
      <c r="F174" s="133">
        <v>232.5</v>
      </c>
      <c r="G174" s="132"/>
      <c r="H174" s="132">
        <v>312.5</v>
      </c>
      <c r="I174" s="134">
        <v>310</v>
      </c>
      <c r="J174" s="135" t="s">
        <v>577</v>
      </c>
      <c r="K174" s="136">
        <f t="shared" si="93"/>
        <v>80</v>
      </c>
      <c r="L174" s="137">
        <f t="shared" si="94"/>
        <v>0.34408602150537637</v>
      </c>
      <c r="M174" s="132" t="s">
        <v>547</v>
      </c>
      <c r="N174" s="138">
        <v>42823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39</v>
      </c>
      <c r="B175" s="130">
        <v>42268</v>
      </c>
      <c r="C175" s="130"/>
      <c r="D175" s="131" t="s">
        <v>632</v>
      </c>
      <c r="E175" s="132" t="s">
        <v>545</v>
      </c>
      <c r="F175" s="133">
        <v>196.5</v>
      </c>
      <c r="G175" s="132"/>
      <c r="H175" s="132">
        <v>238</v>
      </c>
      <c r="I175" s="134">
        <v>238</v>
      </c>
      <c r="J175" s="135" t="s">
        <v>631</v>
      </c>
      <c r="K175" s="136">
        <f t="shared" si="93"/>
        <v>41.5</v>
      </c>
      <c r="L175" s="137">
        <f t="shared" si="94"/>
        <v>0.21119592875318066</v>
      </c>
      <c r="M175" s="132" t="s">
        <v>547</v>
      </c>
      <c r="N175" s="138">
        <v>42291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40</v>
      </c>
      <c r="B176" s="130">
        <v>42271</v>
      </c>
      <c r="C176" s="130"/>
      <c r="D176" s="131" t="s">
        <v>575</v>
      </c>
      <c r="E176" s="132" t="s">
        <v>545</v>
      </c>
      <c r="F176" s="133">
        <v>65</v>
      </c>
      <c r="G176" s="132"/>
      <c r="H176" s="132">
        <v>82</v>
      </c>
      <c r="I176" s="134">
        <v>82</v>
      </c>
      <c r="J176" s="135" t="s">
        <v>631</v>
      </c>
      <c r="K176" s="136">
        <f t="shared" si="93"/>
        <v>17</v>
      </c>
      <c r="L176" s="137">
        <f t="shared" si="94"/>
        <v>0.26153846153846155</v>
      </c>
      <c r="M176" s="132" t="s">
        <v>547</v>
      </c>
      <c r="N176" s="138">
        <v>42578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41</v>
      </c>
      <c r="B177" s="130">
        <v>42291</v>
      </c>
      <c r="C177" s="130"/>
      <c r="D177" s="131" t="s">
        <v>633</v>
      </c>
      <c r="E177" s="132" t="s">
        <v>545</v>
      </c>
      <c r="F177" s="133">
        <v>144</v>
      </c>
      <c r="G177" s="132"/>
      <c r="H177" s="132">
        <v>182.5</v>
      </c>
      <c r="I177" s="134">
        <v>181</v>
      </c>
      <c r="J177" s="135" t="s">
        <v>631</v>
      </c>
      <c r="K177" s="136">
        <f t="shared" si="93"/>
        <v>38.5</v>
      </c>
      <c r="L177" s="137">
        <f t="shared" si="94"/>
        <v>0.2673611111111111</v>
      </c>
      <c r="M177" s="132" t="s">
        <v>547</v>
      </c>
      <c r="N177" s="138">
        <v>42817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42</v>
      </c>
      <c r="B178" s="130">
        <v>42291</v>
      </c>
      <c r="C178" s="130"/>
      <c r="D178" s="131" t="s">
        <v>634</v>
      </c>
      <c r="E178" s="132" t="s">
        <v>545</v>
      </c>
      <c r="F178" s="133">
        <v>264</v>
      </c>
      <c r="G178" s="132"/>
      <c r="H178" s="132">
        <v>311</v>
      </c>
      <c r="I178" s="134">
        <v>311</v>
      </c>
      <c r="J178" s="135" t="s">
        <v>631</v>
      </c>
      <c r="K178" s="136">
        <f t="shared" si="93"/>
        <v>47</v>
      </c>
      <c r="L178" s="137">
        <f t="shared" si="94"/>
        <v>0.17803030303030304</v>
      </c>
      <c r="M178" s="132" t="s">
        <v>547</v>
      </c>
      <c r="N178" s="138">
        <v>42604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43</v>
      </c>
      <c r="B179" s="130">
        <v>42318</v>
      </c>
      <c r="C179" s="130"/>
      <c r="D179" s="131" t="s">
        <v>635</v>
      </c>
      <c r="E179" s="132" t="s">
        <v>556</v>
      </c>
      <c r="F179" s="133">
        <v>549.5</v>
      </c>
      <c r="G179" s="132"/>
      <c r="H179" s="132">
        <v>630</v>
      </c>
      <c r="I179" s="134">
        <v>630</v>
      </c>
      <c r="J179" s="135" t="s">
        <v>631</v>
      </c>
      <c r="K179" s="136">
        <f t="shared" si="93"/>
        <v>80.5</v>
      </c>
      <c r="L179" s="137">
        <f t="shared" si="94"/>
        <v>0.1464968152866242</v>
      </c>
      <c r="M179" s="132" t="s">
        <v>547</v>
      </c>
      <c r="N179" s="138">
        <v>42419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44</v>
      </c>
      <c r="B180" s="130">
        <v>42342</v>
      </c>
      <c r="C180" s="130"/>
      <c r="D180" s="131" t="s">
        <v>636</v>
      </c>
      <c r="E180" s="132" t="s">
        <v>545</v>
      </c>
      <c r="F180" s="133">
        <v>1027.5</v>
      </c>
      <c r="G180" s="132"/>
      <c r="H180" s="132">
        <v>1315</v>
      </c>
      <c r="I180" s="134">
        <v>1250</v>
      </c>
      <c r="J180" s="135" t="s">
        <v>631</v>
      </c>
      <c r="K180" s="136">
        <f t="shared" si="93"/>
        <v>287.5</v>
      </c>
      <c r="L180" s="137">
        <f t="shared" si="94"/>
        <v>0.27980535279805352</v>
      </c>
      <c r="M180" s="132" t="s">
        <v>547</v>
      </c>
      <c r="N180" s="138">
        <v>43244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45</v>
      </c>
      <c r="B181" s="130">
        <v>42367</v>
      </c>
      <c r="C181" s="130"/>
      <c r="D181" s="131" t="s">
        <v>637</v>
      </c>
      <c r="E181" s="132" t="s">
        <v>545</v>
      </c>
      <c r="F181" s="133">
        <v>465</v>
      </c>
      <c r="G181" s="132"/>
      <c r="H181" s="132">
        <v>540</v>
      </c>
      <c r="I181" s="134">
        <v>540</v>
      </c>
      <c r="J181" s="135" t="s">
        <v>631</v>
      </c>
      <c r="K181" s="136">
        <f t="shared" si="93"/>
        <v>75</v>
      </c>
      <c r="L181" s="137">
        <f t="shared" si="94"/>
        <v>0.16129032258064516</v>
      </c>
      <c r="M181" s="132" t="s">
        <v>547</v>
      </c>
      <c r="N181" s="138">
        <v>42530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46</v>
      </c>
      <c r="B182" s="130">
        <v>42380</v>
      </c>
      <c r="C182" s="130"/>
      <c r="D182" s="131" t="s">
        <v>387</v>
      </c>
      <c r="E182" s="132" t="s">
        <v>556</v>
      </c>
      <c r="F182" s="133">
        <v>81</v>
      </c>
      <c r="G182" s="132"/>
      <c r="H182" s="132">
        <v>110</v>
      </c>
      <c r="I182" s="134">
        <v>110</v>
      </c>
      <c r="J182" s="135" t="s">
        <v>631</v>
      </c>
      <c r="K182" s="136">
        <f t="shared" si="93"/>
        <v>29</v>
      </c>
      <c r="L182" s="137">
        <f t="shared" si="94"/>
        <v>0.35802469135802467</v>
      </c>
      <c r="M182" s="132" t="s">
        <v>547</v>
      </c>
      <c r="N182" s="138">
        <v>42745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47</v>
      </c>
      <c r="B183" s="130">
        <v>42382</v>
      </c>
      <c r="C183" s="130"/>
      <c r="D183" s="131" t="s">
        <v>638</v>
      </c>
      <c r="E183" s="132" t="s">
        <v>556</v>
      </c>
      <c r="F183" s="133">
        <v>417.5</v>
      </c>
      <c r="G183" s="132"/>
      <c r="H183" s="132">
        <v>547</v>
      </c>
      <c r="I183" s="134">
        <v>535</v>
      </c>
      <c r="J183" s="135" t="s">
        <v>631</v>
      </c>
      <c r="K183" s="136">
        <f t="shared" si="93"/>
        <v>129.5</v>
      </c>
      <c r="L183" s="137">
        <f t="shared" si="94"/>
        <v>0.31017964071856285</v>
      </c>
      <c r="M183" s="132" t="s">
        <v>547</v>
      </c>
      <c r="N183" s="138">
        <v>42578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48</v>
      </c>
      <c r="B184" s="130">
        <v>42408</v>
      </c>
      <c r="C184" s="130"/>
      <c r="D184" s="131" t="s">
        <v>639</v>
      </c>
      <c r="E184" s="132" t="s">
        <v>545</v>
      </c>
      <c r="F184" s="133">
        <v>650</v>
      </c>
      <c r="G184" s="132"/>
      <c r="H184" s="132">
        <v>800</v>
      </c>
      <c r="I184" s="134">
        <v>800</v>
      </c>
      <c r="J184" s="135" t="s">
        <v>631</v>
      </c>
      <c r="K184" s="136">
        <f t="shared" si="93"/>
        <v>150</v>
      </c>
      <c r="L184" s="137">
        <f t="shared" si="94"/>
        <v>0.23076923076923078</v>
      </c>
      <c r="M184" s="132" t="s">
        <v>547</v>
      </c>
      <c r="N184" s="138">
        <v>43154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49</v>
      </c>
      <c r="B185" s="130">
        <v>42433</v>
      </c>
      <c r="C185" s="130"/>
      <c r="D185" s="131" t="s">
        <v>232</v>
      </c>
      <c r="E185" s="132" t="s">
        <v>545</v>
      </c>
      <c r="F185" s="133">
        <v>437.5</v>
      </c>
      <c r="G185" s="132"/>
      <c r="H185" s="132">
        <v>504.5</v>
      </c>
      <c r="I185" s="134">
        <v>522</v>
      </c>
      <c r="J185" s="135" t="s">
        <v>640</v>
      </c>
      <c r="K185" s="136">
        <f t="shared" si="93"/>
        <v>67</v>
      </c>
      <c r="L185" s="137">
        <f t="shared" si="94"/>
        <v>0.15314285714285714</v>
      </c>
      <c r="M185" s="132" t="s">
        <v>547</v>
      </c>
      <c r="N185" s="138">
        <v>42480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50</v>
      </c>
      <c r="B186" s="130">
        <v>42438</v>
      </c>
      <c r="C186" s="130"/>
      <c r="D186" s="131" t="s">
        <v>641</v>
      </c>
      <c r="E186" s="132" t="s">
        <v>545</v>
      </c>
      <c r="F186" s="133">
        <v>189.5</v>
      </c>
      <c r="G186" s="132"/>
      <c r="H186" s="132">
        <v>218</v>
      </c>
      <c r="I186" s="134">
        <v>218</v>
      </c>
      <c r="J186" s="135" t="s">
        <v>631</v>
      </c>
      <c r="K186" s="136">
        <f t="shared" si="93"/>
        <v>28.5</v>
      </c>
      <c r="L186" s="137">
        <f t="shared" si="94"/>
        <v>0.15039577836411611</v>
      </c>
      <c r="M186" s="132" t="s">
        <v>547</v>
      </c>
      <c r="N186" s="138">
        <v>43034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39">
        <v>51</v>
      </c>
      <c r="B187" s="140">
        <v>42471</v>
      </c>
      <c r="C187" s="140"/>
      <c r="D187" s="148" t="s">
        <v>642</v>
      </c>
      <c r="E187" s="143" t="s">
        <v>545</v>
      </c>
      <c r="F187" s="143">
        <v>36.5</v>
      </c>
      <c r="G187" s="144"/>
      <c r="H187" s="144">
        <v>15.85</v>
      </c>
      <c r="I187" s="144">
        <v>60</v>
      </c>
      <c r="J187" s="145" t="s">
        <v>643</v>
      </c>
      <c r="K187" s="146">
        <f t="shared" si="93"/>
        <v>-20.65</v>
      </c>
      <c r="L187" s="147">
        <f t="shared" si="94"/>
        <v>-0.5657534246575342</v>
      </c>
      <c r="M187" s="143" t="s">
        <v>557</v>
      </c>
      <c r="N187" s="151">
        <v>43627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52</v>
      </c>
      <c r="B188" s="130">
        <v>42472</v>
      </c>
      <c r="C188" s="130"/>
      <c r="D188" s="131" t="s">
        <v>644</v>
      </c>
      <c r="E188" s="132" t="s">
        <v>545</v>
      </c>
      <c r="F188" s="133">
        <v>93</v>
      </c>
      <c r="G188" s="132"/>
      <c r="H188" s="132">
        <v>149</v>
      </c>
      <c r="I188" s="134">
        <v>140</v>
      </c>
      <c r="J188" s="135" t="s">
        <v>645</v>
      </c>
      <c r="K188" s="136">
        <f t="shared" si="93"/>
        <v>56</v>
      </c>
      <c r="L188" s="137">
        <f t="shared" si="94"/>
        <v>0.60215053763440862</v>
      </c>
      <c r="M188" s="132" t="s">
        <v>547</v>
      </c>
      <c r="N188" s="138">
        <v>42740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53</v>
      </c>
      <c r="B189" s="130">
        <v>42472</v>
      </c>
      <c r="C189" s="130"/>
      <c r="D189" s="131" t="s">
        <v>646</v>
      </c>
      <c r="E189" s="132" t="s">
        <v>545</v>
      </c>
      <c r="F189" s="133">
        <v>130</v>
      </c>
      <c r="G189" s="132"/>
      <c r="H189" s="132">
        <v>150</v>
      </c>
      <c r="I189" s="134" t="s">
        <v>647</v>
      </c>
      <c r="J189" s="135" t="s">
        <v>631</v>
      </c>
      <c r="K189" s="136">
        <f t="shared" si="93"/>
        <v>20</v>
      </c>
      <c r="L189" s="137">
        <f t="shared" si="94"/>
        <v>0.15384615384615385</v>
      </c>
      <c r="M189" s="132" t="s">
        <v>547</v>
      </c>
      <c r="N189" s="138">
        <v>42564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54</v>
      </c>
      <c r="B190" s="130">
        <v>42473</v>
      </c>
      <c r="C190" s="130"/>
      <c r="D190" s="131" t="s">
        <v>648</v>
      </c>
      <c r="E190" s="132" t="s">
        <v>545</v>
      </c>
      <c r="F190" s="133">
        <v>196</v>
      </c>
      <c r="G190" s="132"/>
      <c r="H190" s="132">
        <v>299</v>
      </c>
      <c r="I190" s="134">
        <v>299</v>
      </c>
      <c r="J190" s="135" t="s">
        <v>631</v>
      </c>
      <c r="K190" s="136">
        <v>103</v>
      </c>
      <c r="L190" s="137">
        <v>0.52551020408163296</v>
      </c>
      <c r="M190" s="132" t="s">
        <v>547</v>
      </c>
      <c r="N190" s="138">
        <v>42620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55</v>
      </c>
      <c r="B191" s="130">
        <v>42473</v>
      </c>
      <c r="C191" s="130"/>
      <c r="D191" s="131" t="s">
        <v>649</v>
      </c>
      <c r="E191" s="132" t="s">
        <v>545</v>
      </c>
      <c r="F191" s="133">
        <v>88</v>
      </c>
      <c r="G191" s="132"/>
      <c r="H191" s="132">
        <v>103</v>
      </c>
      <c r="I191" s="134">
        <v>103</v>
      </c>
      <c r="J191" s="135" t="s">
        <v>631</v>
      </c>
      <c r="K191" s="136">
        <v>15</v>
      </c>
      <c r="L191" s="137">
        <v>0.170454545454545</v>
      </c>
      <c r="M191" s="132" t="s">
        <v>547</v>
      </c>
      <c r="N191" s="138">
        <v>42530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56</v>
      </c>
      <c r="B192" s="130">
        <v>42492</v>
      </c>
      <c r="C192" s="130"/>
      <c r="D192" s="131" t="s">
        <v>650</v>
      </c>
      <c r="E192" s="132" t="s">
        <v>545</v>
      </c>
      <c r="F192" s="133">
        <v>127.5</v>
      </c>
      <c r="G192" s="132"/>
      <c r="H192" s="132">
        <v>148</v>
      </c>
      <c r="I192" s="134" t="s">
        <v>651</v>
      </c>
      <c r="J192" s="135" t="s">
        <v>631</v>
      </c>
      <c r="K192" s="136">
        <f>H192-F192</f>
        <v>20.5</v>
      </c>
      <c r="L192" s="137">
        <f>K192/F192</f>
        <v>0.16078431372549021</v>
      </c>
      <c r="M192" s="132" t="s">
        <v>547</v>
      </c>
      <c r="N192" s="138">
        <v>42564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57</v>
      </c>
      <c r="B193" s="130">
        <v>42493</v>
      </c>
      <c r="C193" s="130"/>
      <c r="D193" s="131" t="s">
        <v>652</v>
      </c>
      <c r="E193" s="132" t="s">
        <v>545</v>
      </c>
      <c r="F193" s="133">
        <v>675</v>
      </c>
      <c r="G193" s="132"/>
      <c r="H193" s="132">
        <v>815</v>
      </c>
      <c r="I193" s="134" t="s">
        <v>653</v>
      </c>
      <c r="J193" s="135" t="s">
        <v>631</v>
      </c>
      <c r="K193" s="136">
        <f>H193-F193</f>
        <v>140</v>
      </c>
      <c r="L193" s="137">
        <f>K193/F193</f>
        <v>0.2074074074074074</v>
      </c>
      <c r="M193" s="132" t="s">
        <v>547</v>
      </c>
      <c r="N193" s="138">
        <v>43154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39">
        <v>58</v>
      </c>
      <c r="B194" s="140">
        <v>42522</v>
      </c>
      <c r="C194" s="140"/>
      <c r="D194" s="141" t="s">
        <v>654</v>
      </c>
      <c r="E194" s="142" t="s">
        <v>545</v>
      </c>
      <c r="F194" s="143">
        <v>500</v>
      </c>
      <c r="G194" s="143"/>
      <c r="H194" s="144">
        <v>232.5</v>
      </c>
      <c r="I194" s="144" t="s">
        <v>655</v>
      </c>
      <c r="J194" s="145" t="s">
        <v>656</v>
      </c>
      <c r="K194" s="146">
        <f>H194-F194</f>
        <v>-267.5</v>
      </c>
      <c r="L194" s="147">
        <f>K194/F194</f>
        <v>-0.53500000000000003</v>
      </c>
      <c r="M194" s="143" t="s">
        <v>557</v>
      </c>
      <c r="N194" s="140">
        <v>43735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9">
        <v>59</v>
      </c>
      <c r="B195" s="130">
        <v>42527</v>
      </c>
      <c r="C195" s="130"/>
      <c r="D195" s="131" t="s">
        <v>503</v>
      </c>
      <c r="E195" s="132" t="s">
        <v>545</v>
      </c>
      <c r="F195" s="133">
        <v>110</v>
      </c>
      <c r="G195" s="132"/>
      <c r="H195" s="132">
        <v>126.5</v>
      </c>
      <c r="I195" s="134">
        <v>125</v>
      </c>
      <c r="J195" s="135" t="s">
        <v>583</v>
      </c>
      <c r="K195" s="136">
        <f>H195-F195</f>
        <v>16.5</v>
      </c>
      <c r="L195" s="137">
        <f>K195/F195</f>
        <v>0.15</v>
      </c>
      <c r="M195" s="132" t="s">
        <v>547</v>
      </c>
      <c r="N195" s="138">
        <v>42552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60</v>
      </c>
      <c r="B196" s="130">
        <v>42538</v>
      </c>
      <c r="C196" s="130"/>
      <c r="D196" s="131" t="s">
        <v>657</v>
      </c>
      <c r="E196" s="132" t="s">
        <v>545</v>
      </c>
      <c r="F196" s="133">
        <v>44</v>
      </c>
      <c r="G196" s="132"/>
      <c r="H196" s="132">
        <v>69.5</v>
      </c>
      <c r="I196" s="134">
        <v>69.5</v>
      </c>
      <c r="J196" s="135" t="s">
        <v>658</v>
      </c>
      <c r="K196" s="136">
        <f>H196-F196</f>
        <v>25.5</v>
      </c>
      <c r="L196" s="137">
        <f>K196/F196</f>
        <v>0.57954545454545459</v>
      </c>
      <c r="M196" s="132" t="s">
        <v>547</v>
      </c>
      <c r="N196" s="138">
        <v>42977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61</v>
      </c>
      <c r="B197" s="130">
        <v>42549</v>
      </c>
      <c r="C197" s="130"/>
      <c r="D197" s="131" t="s">
        <v>659</v>
      </c>
      <c r="E197" s="132" t="s">
        <v>545</v>
      </c>
      <c r="F197" s="133">
        <v>262.5</v>
      </c>
      <c r="G197" s="132"/>
      <c r="H197" s="132">
        <v>340</v>
      </c>
      <c r="I197" s="134">
        <v>333</v>
      </c>
      <c r="J197" s="135" t="s">
        <v>660</v>
      </c>
      <c r="K197" s="136">
        <v>77.5</v>
      </c>
      <c r="L197" s="137">
        <v>0.29523809523809502</v>
      </c>
      <c r="M197" s="132" t="s">
        <v>547</v>
      </c>
      <c r="N197" s="138">
        <v>43017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29">
        <v>62</v>
      </c>
      <c r="B198" s="130">
        <v>42549</v>
      </c>
      <c r="C198" s="130"/>
      <c r="D198" s="131" t="s">
        <v>661</v>
      </c>
      <c r="E198" s="132" t="s">
        <v>545</v>
      </c>
      <c r="F198" s="133">
        <v>840</v>
      </c>
      <c r="G198" s="132"/>
      <c r="H198" s="132">
        <v>1230</v>
      </c>
      <c r="I198" s="134">
        <v>1230</v>
      </c>
      <c r="J198" s="135" t="s">
        <v>631</v>
      </c>
      <c r="K198" s="136">
        <v>390</v>
      </c>
      <c r="L198" s="137">
        <v>0.46428571428571402</v>
      </c>
      <c r="M198" s="132" t="s">
        <v>547</v>
      </c>
      <c r="N198" s="138">
        <v>42649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52">
        <v>63</v>
      </c>
      <c r="B199" s="153">
        <v>42556</v>
      </c>
      <c r="C199" s="153"/>
      <c r="D199" s="154" t="s">
        <v>662</v>
      </c>
      <c r="E199" s="155" t="s">
        <v>545</v>
      </c>
      <c r="F199" s="155">
        <v>395</v>
      </c>
      <c r="G199" s="156"/>
      <c r="H199" s="156">
        <f>(468.5+342.5)/2</f>
        <v>405.5</v>
      </c>
      <c r="I199" s="156">
        <v>510</v>
      </c>
      <c r="J199" s="157" t="s">
        <v>663</v>
      </c>
      <c r="K199" s="158">
        <f t="shared" ref="K199:K205" si="95">H199-F199</f>
        <v>10.5</v>
      </c>
      <c r="L199" s="159">
        <f t="shared" ref="L199:L205" si="96">K199/F199</f>
        <v>2.6582278481012658E-2</v>
      </c>
      <c r="M199" s="155" t="s">
        <v>564</v>
      </c>
      <c r="N199" s="153">
        <v>43606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39">
        <v>64</v>
      </c>
      <c r="B200" s="140">
        <v>42584</v>
      </c>
      <c r="C200" s="140"/>
      <c r="D200" s="141" t="s">
        <v>664</v>
      </c>
      <c r="E200" s="142" t="s">
        <v>556</v>
      </c>
      <c r="F200" s="143">
        <f>169.5-12.8</f>
        <v>156.69999999999999</v>
      </c>
      <c r="G200" s="143"/>
      <c r="H200" s="144">
        <v>77</v>
      </c>
      <c r="I200" s="144" t="s">
        <v>665</v>
      </c>
      <c r="J200" s="145" t="s">
        <v>666</v>
      </c>
      <c r="K200" s="146">
        <f t="shared" si="95"/>
        <v>-79.699999999999989</v>
      </c>
      <c r="L200" s="147">
        <f t="shared" si="96"/>
        <v>-0.50861518825781749</v>
      </c>
      <c r="M200" s="143" t="s">
        <v>557</v>
      </c>
      <c r="N200" s="140">
        <v>43522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39">
        <v>65</v>
      </c>
      <c r="B201" s="140">
        <v>42586</v>
      </c>
      <c r="C201" s="140"/>
      <c r="D201" s="141" t="s">
        <v>667</v>
      </c>
      <c r="E201" s="142" t="s">
        <v>545</v>
      </c>
      <c r="F201" s="143">
        <v>400</v>
      </c>
      <c r="G201" s="143"/>
      <c r="H201" s="144">
        <v>305</v>
      </c>
      <c r="I201" s="144">
        <v>475</v>
      </c>
      <c r="J201" s="145" t="s">
        <v>668</v>
      </c>
      <c r="K201" s="146">
        <f t="shared" si="95"/>
        <v>-95</v>
      </c>
      <c r="L201" s="147">
        <f t="shared" si="96"/>
        <v>-0.23749999999999999</v>
      </c>
      <c r="M201" s="143" t="s">
        <v>557</v>
      </c>
      <c r="N201" s="140">
        <v>43606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66</v>
      </c>
      <c r="B202" s="130">
        <v>42593</v>
      </c>
      <c r="C202" s="130"/>
      <c r="D202" s="131" t="s">
        <v>669</v>
      </c>
      <c r="E202" s="132" t="s">
        <v>545</v>
      </c>
      <c r="F202" s="133">
        <v>86.5</v>
      </c>
      <c r="G202" s="132"/>
      <c r="H202" s="132">
        <v>130</v>
      </c>
      <c r="I202" s="134">
        <v>130</v>
      </c>
      <c r="J202" s="135" t="s">
        <v>670</v>
      </c>
      <c r="K202" s="136">
        <f t="shared" si="95"/>
        <v>43.5</v>
      </c>
      <c r="L202" s="137">
        <f t="shared" si="96"/>
        <v>0.50289017341040465</v>
      </c>
      <c r="M202" s="132" t="s">
        <v>547</v>
      </c>
      <c r="N202" s="138">
        <v>43091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39">
        <v>67</v>
      </c>
      <c r="B203" s="140">
        <v>42600</v>
      </c>
      <c r="C203" s="140"/>
      <c r="D203" s="141" t="s">
        <v>119</v>
      </c>
      <c r="E203" s="142" t="s">
        <v>545</v>
      </c>
      <c r="F203" s="143">
        <v>133.5</v>
      </c>
      <c r="G203" s="143"/>
      <c r="H203" s="144">
        <v>126.5</v>
      </c>
      <c r="I203" s="144">
        <v>178</v>
      </c>
      <c r="J203" s="145" t="s">
        <v>671</v>
      </c>
      <c r="K203" s="146">
        <f t="shared" si="95"/>
        <v>-7</v>
      </c>
      <c r="L203" s="147">
        <f t="shared" si="96"/>
        <v>-5.2434456928838954E-2</v>
      </c>
      <c r="M203" s="143" t="s">
        <v>557</v>
      </c>
      <c r="N203" s="140">
        <v>42615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29">
        <v>68</v>
      </c>
      <c r="B204" s="130">
        <v>42613</v>
      </c>
      <c r="C204" s="130"/>
      <c r="D204" s="131" t="s">
        <v>672</v>
      </c>
      <c r="E204" s="132" t="s">
        <v>545</v>
      </c>
      <c r="F204" s="133">
        <v>560</v>
      </c>
      <c r="G204" s="132"/>
      <c r="H204" s="132">
        <v>725</v>
      </c>
      <c r="I204" s="134">
        <v>725</v>
      </c>
      <c r="J204" s="135" t="s">
        <v>577</v>
      </c>
      <c r="K204" s="136">
        <f t="shared" si="95"/>
        <v>165</v>
      </c>
      <c r="L204" s="137">
        <f t="shared" si="96"/>
        <v>0.29464285714285715</v>
      </c>
      <c r="M204" s="132" t="s">
        <v>547</v>
      </c>
      <c r="N204" s="138">
        <v>42456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29">
        <v>69</v>
      </c>
      <c r="B205" s="130">
        <v>42614</v>
      </c>
      <c r="C205" s="130"/>
      <c r="D205" s="131" t="s">
        <v>673</v>
      </c>
      <c r="E205" s="132" t="s">
        <v>545</v>
      </c>
      <c r="F205" s="133">
        <v>160.5</v>
      </c>
      <c r="G205" s="132"/>
      <c r="H205" s="132">
        <v>210</v>
      </c>
      <c r="I205" s="134">
        <v>210</v>
      </c>
      <c r="J205" s="135" t="s">
        <v>577</v>
      </c>
      <c r="K205" s="136">
        <f t="shared" si="95"/>
        <v>49.5</v>
      </c>
      <c r="L205" s="137">
        <f t="shared" si="96"/>
        <v>0.30841121495327101</v>
      </c>
      <c r="M205" s="132" t="s">
        <v>547</v>
      </c>
      <c r="N205" s="138">
        <v>42871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70</v>
      </c>
      <c r="B206" s="130">
        <v>42646</v>
      </c>
      <c r="C206" s="130"/>
      <c r="D206" s="131" t="s">
        <v>396</v>
      </c>
      <c r="E206" s="132" t="s">
        <v>545</v>
      </c>
      <c r="F206" s="133">
        <v>430</v>
      </c>
      <c r="G206" s="132"/>
      <c r="H206" s="132">
        <v>596</v>
      </c>
      <c r="I206" s="134">
        <v>575</v>
      </c>
      <c r="J206" s="135" t="s">
        <v>674</v>
      </c>
      <c r="K206" s="136">
        <v>166</v>
      </c>
      <c r="L206" s="137">
        <v>0.38604651162790699</v>
      </c>
      <c r="M206" s="132" t="s">
        <v>547</v>
      </c>
      <c r="N206" s="138">
        <v>42769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71</v>
      </c>
      <c r="B207" s="130">
        <v>42657</v>
      </c>
      <c r="C207" s="130"/>
      <c r="D207" s="131" t="s">
        <v>675</v>
      </c>
      <c r="E207" s="132" t="s">
        <v>545</v>
      </c>
      <c r="F207" s="133">
        <v>280</v>
      </c>
      <c r="G207" s="132"/>
      <c r="H207" s="132">
        <v>345</v>
      </c>
      <c r="I207" s="134">
        <v>345</v>
      </c>
      <c r="J207" s="135" t="s">
        <v>577</v>
      </c>
      <c r="K207" s="136">
        <f t="shared" ref="K207:K212" si="97">H207-F207</f>
        <v>65</v>
      </c>
      <c r="L207" s="137">
        <f>K207/F207</f>
        <v>0.23214285714285715</v>
      </c>
      <c r="M207" s="132" t="s">
        <v>547</v>
      </c>
      <c r="N207" s="138">
        <v>42814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29">
        <v>72</v>
      </c>
      <c r="B208" s="130">
        <v>42657</v>
      </c>
      <c r="C208" s="130"/>
      <c r="D208" s="131" t="s">
        <v>676</v>
      </c>
      <c r="E208" s="132" t="s">
        <v>545</v>
      </c>
      <c r="F208" s="133">
        <v>245</v>
      </c>
      <c r="G208" s="132"/>
      <c r="H208" s="132">
        <v>325.5</v>
      </c>
      <c r="I208" s="134">
        <v>330</v>
      </c>
      <c r="J208" s="135" t="s">
        <v>677</v>
      </c>
      <c r="K208" s="136">
        <f t="shared" si="97"/>
        <v>80.5</v>
      </c>
      <c r="L208" s="137">
        <f>K208/F208</f>
        <v>0.32857142857142857</v>
      </c>
      <c r="M208" s="132" t="s">
        <v>547</v>
      </c>
      <c r="N208" s="138">
        <v>42769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73</v>
      </c>
      <c r="B209" s="130">
        <v>42660</v>
      </c>
      <c r="C209" s="130"/>
      <c r="D209" s="131" t="s">
        <v>678</v>
      </c>
      <c r="E209" s="132" t="s">
        <v>545</v>
      </c>
      <c r="F209" s="133">
        <v>125</v>
      </c>
      <c r="G209" s="132"/>
      <c r="H209" s="132">
        <v>160</v>
      </c>
      <c r="I209" s="134">
        <v>160</v>
      </c>
      <c r="J209" s="135" t="s">
        <v>631</v>
      </c>
      <c r="K209" s="136">
        <f t="shared" si="97"/>
        <v>35</v>
      </c>
      <c r="L209" s="137">
        <v>0.28000000000000003</v>
      </c>
      <c r="M209" s="132" t="s">
        <v>547</v>
      </c>
      <c r="N209" s="138">
        <v>42803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29">
        <v>74</v>
      </c>
      <c r="B210" s="130">
        <v>42660</v>
      </c>
      <c r="C210" s="130"/>
      <c r="D210" s="131" t="s">
        <v>679</v>
      </c>
      <c r="E210" s="132" t="s">
        <v>545</v>
      </c>
      <c r="F210" s="133">
        <v>114</v>
      </c>
      <c r="G210" s="132"/>
      <c r="H210" s="132">
        <v>145</v>
      </c>
      <c r="I210" s="134">
        <v>145</v>
      </c>
      <c r="J210" s="135" t="s">
        <v>631</v>
      </c>
      <c r="K210" s="136">
        <f t="shared" si="97"/>
        <v>31</v>
      </c>
      <c r="L210" s="137">
        <f>K210/F210</f>
        <v>0.27192982456140352</v>
      </c>
      <c r="M210" s="132" t="s">
        <v>547</v>
      </c>
      <c r="N210" s="138">
        <v>42859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29">
        <v>75</v>
      </c>
      <c r="B211" s="130">
        <v>42660</v>
      </c>
      <c r="C211" s="130"/>
      <c r="D211" s="131" t="s">
        <v>680</v>
      </c>
      <c r="E211" s="132" t="s">
        <v>545</v>
      </c>
      <c r="F211" s="133">
        <v>212</v>
      </c>
      <c r="G211" s="132"/>
      <c r="H211" s="132">
        <v>280</v>
      </c>
      <c r="I211" s="134">
        <v>276</v>
      </c>
      <c r="J211" s="135" t="s">
        <v>681</v>
      </c>
      <c r="K211" s="136">
        <f t="shared" si="97"/>
        <v>68</v>
      </c>
      <c r="L211" s="137">
        <f>K211/F211</f>
        <v>0.32075471698113206</v>
      </c>
      <c r="M211" s="132" t="s">
        <v>547</v>
      </c>
      <c r="N211" s="138">
        <v>42858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29">
        <v>76</v>
      </c>
      <c r="B212" s="130">
        <v>42678</v>
      </c>
      <c r="C212" s="130"/>
      <c r="D212" s="131" t="s">
        <v>439</v>
      </c>
      <c r="E212" s="132" t="s">
        <v>545</v>
      </c>
      <c r="F212" s="133">
        <v>155</v>
      </c>
      <c r="G212" s="132"/>
      <c r="H212" s="132">
        <v>210</v>
      </c>
      <c r="I212" s="134">
        <v>210</v>
      </c>
      <c r="J212" s="135" t="s">
        <v>682</v>
      </c>
      <c r="K212" s="136">
        <f t="shared" si="97"/>
        <v>55</v>
      </c>
      <c r="L212" s="137">
        <f>K212/F212</f>
        <v>0.35483870967741937</v>
      </c>
      <c r="M212" s="132" t="s">
        <v>547</v>
      </c>
      <c r="N212" s="138">
        <v>42944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39">
        <v>77</v>
      </c>
      <c r="B213" s="140">
        <v>42710</v>
      </c>
      <c r="C213" s="140"/>
      <c r="D213" s="141" t="s">
        <v>683</v>
      </c>
      <c r="E213" s="142" t="s">
        <v>545</v>
      </c>
      <c r="F213" s="143">
        <v>150.5</v>
      </c>
      <c r="G213" s="143"/>
      <c r="H213" s="144">
        <v>72.5</v>
      </c>
      <c r="I213" s="144">
        <v>174</v>
      </c>
      <c r="J213" s="145" t="s">
        <v>684</v>
      </c>
      <c r="K213" s="146">
        <v>-78</v>
      </c>
      <c r="L213" s="147">
        <v>-0.51827242524916906</v>
      </c>
      <c r="M213" s="143" t="s">
        <v>557</v>
      </c>
      <c r="N213" s="140">
        <v>43333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29">
        <v>78</v>
      </c>
      <c r="B214" s="130">
        <v>42712</v>
      </c>
      <c r="C214" s="130"/>
      <c r="D214" s="131" t="s">
        <v>685</v>
      </c>
      <c r="E214" s="132" t="s">
        <v>545</v>
      </c>
      <c r="F214" s="133">
        <v>380</v>
      </c>
      <c r="G214" s="132"/>
      <c r="H214" s="132">
        <v>478</v>
      </c>
      <c r="I214" s="134">
        <v>468</v>
      </c>
      <c r="J214" s="135" t="s">
        <v>631</v>
      </c>
      <c r="K214" s="136">
        <f>H214-F214</f>
        <v>98</v>
      </c>
      <c r="L214" s="137">
        <f>K214/F214</f>
        <v>0.25789473684210529</v>
      </c>
      <c r="M214" s="132" t="s">
        <v>547</v>
      </c>
      <c r="N214" s="138">
        <v>43025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29">
        <v>79</v>
      </c>
      <c r="B215" s="130">
        <v>42734</v>
      </c>
      <c r="C215" s="130"/>
      <c r="D215" s="131" t="s">
        <v>118</v>
      </c>
      <c r="E215" s="132" t="s">
        <v>545</v>
      </c>
      <c r="F215" s="133">
        <v>305</v>
      </c>
      <c r="G215" s="132"/>
      <c r="H215" s="132">
        <v>375</v>
      </c>
      <c r="I215" s="134">
        <v>375</v>
      </c>
      <c r="J215" s="135" t="s">
        <v>631</v>
      </c>
      <c r="K215" s="136">
        <f>H215-F215</f>
        <v>70</v>
      </c>
      <c r="L215" s="137">
        <f>K215/F215</f>
        <v>0.22950819672131148</v>
      </c>
      <c r="M215" s="132" t="s">
        <v>547</v>
      </c>
      <c r="N215" s="138">
        <v>42768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29">
        <v>80</v>
      </c>
      <c r="B216" s="130">
        <v>42739</v>
      </c>
      <c r="C216" s="130"/>
      <c r="D216" s="131" t="s">
        <v>102</v>
      </c>
      <c r="E216" s="132" t="s">
        <v>545</v>
      </c>
      <c r="F216" s="133">
        <v>99.5</v>
      </c>
      <c r="G216" s="132"/>
      <c r="H216" s="132">
        <v>158</v>
      </c>
      <c r="I216" s="134">
        <v>158</v>
      </c>
      <c r="J216" s="135" t="s">
        <v>631</v>
      </c>
      <c r="K216" s="136">
        <f>H216-F216</f>
        <v>58.5</v>
      </c>
      <c r="L216" s="137">
        <f>K216/F216</f>
        <v>0.5879396984924623</v>
      </c>
      <c r="M216" s="132" t="s">
        <v>547</v>
      </c>
      <c r="N216" s="138">
        <v>42898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29">
        <v>81</v>
      </c>
      <c r="B217" s="130">
        <v>42739</v>
      </c>
      <c r="C217" s="130"/>
      <c r="D217" s="131" t="s">
        <v>102</v>
      </c>
      <c r="E217" s="132" t="s">
        <v>545</v>
      </c>
      <c r="F217" s="133">
        <v>99.5</v>
      </c>
      <c r="G217" s="132"/>
      <c r="H217" s="132">
        <v>158</v>
      </c>
      <c r="I217" s="134">
        <v>158</v>
      </c>
      <c r="J217" s="135" t="s">
        <v>631</v>
      </c>
      <c r="K217" s="136">
        <v>58.5</v>
      </c>
      <c r="L217" s="137">
        <v>0.58793969849246197</v>
      </c>
      <c r="M217" s="132" t="s">
        <v>547</v>
      </c>
      <c r="N217" s="138">
        <v>42898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29">
        <v>82</v>
      </c>
      <c r="B218" s="130">
        <v>42786</v>
      </c>
      <c r="C218" s="130"/>
      <c r="D218" s="131" t="s">
        <v>205</v>
      </c>
      <c r="E218" s="132" t="s">
        <v>545</v>
      </c>
      <c r="F218" s="133">
        <v>140.5</v>
      </c>
      <c r="G218" s="132"/>
      <c r="H218" s="132">
        <v>220</v>
      </c>
      <c r="I218" s="134">
        <v>220</v>
      </c>
      <c r="J218" s="135" t="s">
        <v>631</v>
      </c>
      <c r="K218" s="136">
        <f>H218-F218</f>
        <v>79.5</v>
      </c>
      <c r="L218" s="137">
        <f>K218/F218</f>
        <v>0.5658362989323843</v>
      </c>
      <c r="M218" s="132" t="s">
        <v>547</v>
      </c>
      <c r="N218" s="138">
        <v>42864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29">
        <v>83</v>
      </c>
      <c r="B219" s="130">
        <v>42786</v>
      </c>
      <c r="C219" s="130"/>
      <c r="D219" s="131" t="s">
        <v>686</v>
      </c>
      <c r="E219" s="132" t="s">
        <v>545</v>
      </c>
      <c r="F219" s="133">
        <v>202.5</v>
      </c>
      <c r="G219" s="132"/>
      <c r="H219" s="132">
        <v>234</v>
      </c>
      <c r="I219" s="134">
        <v>234</v>
      </c>
      <c r="J219" s="135" t="s">
        <v>631</v>
      </c>
      <c r="K219" s="136">
        <v>31.5</v>
      </c>
      <c r="L219" s="137">
        <v>0.155555555555556</v>
      </c>
      <c r="M219" s="132" t="s">
        <v>547</v>
      </c>
      <c r="N219" s="138">
        <v>42836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29">
        <v>84</v>
      </c>
      <c r="B220" s="130">
        <v>42818</v>
      </c>
      <c r="C220" s="130"/>
      <c r="D220" s="131" t="s">
        <v>687</v>
      </c>
      <c r="E220" s="132" t="s">
        <v>545</v>
      </c>
      <c r="F220" s="133">
        <v>300.5</v>
      </c>
      <c r="G220" s="132"/>
      <c r="H220" s="132">
        <v>417.5</v>
      </c>
      <c r="I220" s="134">
        <v>420</v>
      </c>
      <c r="J220" s="135" t="s">
        <v>688</v>
      </c>
      <c r="K220" s="136">
        <f>H220-F220</f>
        <v>117</v>
      </c>
      <c r="L220" s="137">
        <f>K220/F220</f>
        <v>0.38935108153078202</v>
      </c>
      <c r="M220" s="132" t="s">
        <v>547</v>
      </c>
      <c r="N220" s="138">
        <v>43070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29">
        <v>85</v>
      </c>
      <c r="B221" s="130">
        <v>42818</v>
      </c>
      <c r="C221" s="130"/>
      <c r="D221" s="131" t="s">
        <v>661</v>
      </c>
      <c r="E221" s="132" t="s">
        <v>545</v>
      </c>
      <c r="F221" s="133">
        <v>850</v>
      </c>
      <c r="G221" s="132"/>
      <c r="H221" s="132">
        <v>1042.5</v>
      </c>
      <c r="I221" s="134">
        <v>1023</v>
      </c>
      <c r="J221" s="135" t="s">
        <v>689</v>
      </c>
      <c r="K221" s="136">
        <v>192.5</v>
      </c>
      <c r="L221" s="137">
        <v>0.22647058823529401</v>
      </c>
      <c r="M221" s="132" t="s">
        <v>547</v>
      </c>
      <c r="N221" s="138">
        <v>42830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29">
        <v>86</v>
      </c>
      <c r="B222" s="130">
        <v>42830</v>
      </c>
      <c r="C222" s="130"/>
      <c r="D222" s="131" t="s">
        <v>465</v>
      </c>
      <c r="E222" s="132" t="s">
        <v>545</v>
      </c>
      <c r="F222" s="133">
        <v>785</v>
      </c>
      <c r="G222" s="132"/>
      <c r="H222" s="132">
        <v>930</v>
      </c>
      <c r="I222" s="134">
        <v>920</v>
      </c>
      <c r="J222" s="135" t="s">
        <v>690</v>
      </c>
      <c r="K222" s="136">
        <f>H222-F222</f>
        <v>145</v>
      </c>
      <c r="L222" s="137">
        <f>K222/F222</f>
        <v>0.18471337579617833</v>
      </c>
      <c r="M222" s="132" t="s">
        <v>547</v>
      </c>
      <c r="N222" s="138">
        <v>42976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39">
        <v>87</v>
      </c>
      <c r="B223" s="140">
        <v>42831</v>
      </c>
      <c r="C223" s="140"/>
      <c r="D223" s="141" t="s">
        <v>691</v>
      </c>
      <c r="E223" s="142" t="s">
        <v>545</v>
      </c>
      <c r="F223" s="143">
        <v>40</v>
      </c>
      <c r="G223" s="143"/>
      <c r="H223" s="144">
        <v>13.1</v>
      </c>
      <c r="I223" s="144">
        <v>60</v>
      </c>
      <c r="J223" s="145" t="s">
        <v>692</v>
      </c>
      <c r="K223" s="146">
        <v>-26.9</v>
      </c>
      <c r="L223" s="147">
        <v>-0.67249999999999999</v>
      </c>
      <c r="M223" s="143" t="s">
        <v>557</v>
      </c>
      <c r="N223" s="140">
        <v>43138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29">
        <v>88</v>
      </c>
      <c r="B224" s="130">
        <v>42837</v>
      </c>
      <c r="C224" s="130"/>
      <c r="D224" s="131" t="s">
        <v>100</v>
      </c>
      <c r="E224" s="132" t="s">
        <v>545</v>
      </c>
      <c r="F224" s="133">
        <v>289.5</v>
      </c>
      <c r="G224" s="132"/>
      <c r="H224" s="132">
        <v>354</v>
      </c>
      <c r="I224" s="134">
        <v>360</v>
      </c>
      <c r="J224" s="135" t="s">
        <v>693</v>
      </c>
      <c r="K224" s="136">
        <f t="shared" ref="K224:K232" si="98">H224-F224</f>
        <v>64.5</v>
      </c>
      <c r="L224" s="137">
        <f t="shared" ref="L224:L232" si="99">K224/F224</f>
        <v>0.22279792746113988</v>
      </c>
      <c r="M224" s="132" t="s">
        <v>547</v>
      </c>
      <c r="N224" s="138">
        <v>43040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29">
        <v>89</v>
      </c>
      <c r="B225" s="130">
        <v>42845</v>
      </c>
      <c r="C225" s="130"/>
      <c r="D225" s="131" t="s">
        <v>413</v>
      </c>
      <c r="E225" s="132" t="s">
        <v>545</v>
      </c>
      <c r="F225" s="133">
        <v>700</v>
      </c>
      <c r="G225" s="132"/>
      <c r="H225" s="132">
        <v>840</v>
      </c>
      <c r="I225" s="134">
        <v>840</v>
      </c>
      <c r="J225" s="135" t="s">
        <v>694</v>
      </c>
      <c r="K225" s="136">
        <f t="shared" si="98"/>
        <v>140</v>
      </c>
      <c r="L225" s="137">
        <f t="shared" si="99"/>
        <v>0.2</v>
      </c>
      <c r="M225" s="132" t="s">
        <v>547</v>
      </c>
      <c r="N225" s="138">
        <v>42893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29">
        <v>90</v>
      </c>
      <c r="B226" s="130">
        <v>42887</v>
      </c>
      <c r="C226" s="130"/>
      <c r="D226" s="131" t="s">
        <v>695</v>
      </c>
      <c r="E226" s="132" t="s">
        <v>545</v>
      </c>
      <c r="F226" s="133">
        <v>130</v>
      </c>
      <c r="G226" s="132"/>
      <c r="H226" s="132">
        <v>144.25</v>
      </c>
      <c r="I226" s="134">
        <v>170</v>
      </c>
      <c r="J226" s="135" t="s">
        <v>696</v>
      </c>
      <c r="K226" s="136">
        <f t="shared" si="98"/>
        <v>14.25</v>
      </c>
      <c r="L226" s="137">
        <f t="shared" si="99"/>
        <v>0.10961538461538461</v>
      </c>
      <c r="M226" s="132" t="s">
        <v>547</v>
      </c>
      <c r="N226" s="138">
        <v>43675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29">
        <v>91</v>
      </c>
      <c r="B227" s="130">
        <v>42901</v>
      </c>
      <c r="C227" s="130"/>
      <c r="D227" s="131" t="s">
        <v>697</v>
      </c>
      <c r="E227" s="132" t="s">
        <v>545</v>
      </c>
      <c r="F227" s="133">
        <v>214.5</v>
      </c>
      <c r="G227" s="132"/>
      <c r="H227" s="132">
        <v>262</v>
      </c>
      <c r="I227" s="134">
        <v>262</v>
      </c>
      <c r="J227" s="135" t="s">
        <v>566</v>
      </c>
      <c r="K227" s="136">
        <f t="shared" si="98"/>
        <v>47.5</v>
      </c>
      <c r="L227" s="137">
        <f t="shared" si="99"/>
        <v>0.22144522144522144</v>
      </c>
      <c r="M227" s="132" t="s">
        <v>547</v>
      </c>
      <c r="N227" s="138">
        <v>42977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60">
        <v>92</v>
      </c>
      <c r="B228" s="161">
        <v>42933</v>
      </c>
      <c r="C228" s="161"/>
      <c r="D228" s="162" t="s">
        <v>698</v>
      </c>
      <c r="E228" s="163" t="s">
        <v>545</v>
      </c>
      <c r="F228" s="164">
        <v>370</v>
      </c>
      <c r="G228" s="163"/>
      <c r="H228" s="163">
        <v>447.5</v>
      </c>
      <c r="I228" s="165">
        <v>450</v>
      </c>
      <c r="J228" s="166" t="s">
        <v>631</v>
      </c>
      <c r="K228" s="136">
        <f t="shared" si="98"/>
        <v>77.5</v>
      </c>
      <c r="L228" s="167">
        <f t="shared" si="99"/>
        <v>0.20945945945945946</v>
      </c>
      <c r="M228" s="163" t="s">
        <v>547</v>
      </c>
      <c r="N228" s="168">
        <v>43035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60">
        <v>93</v>
      </c>
      <c r="B229" s="161">
        <v>42943</v>
      </c>
      <c r="C229" s="161"/>
      <c r="D229" s="162" t="s">
        <v>203</v>
      </c>
      <c r="E229" s="163" t="s">
        <v>545</v>
      </c>
      <c r="F229" s="164">
        <v>657.5</v>
      </c>
      <c r="G229" s="163"/>
      <c r="H229" s="163">
        <v>825</v>
      </c>
      <c r="I229" s="165">
        <v>820</v>
      </c>
      <c r="J229" s="166" t="s">
        <v>631</v>
      </c>
      <c r="K229" s="136">
        <f t="shared" si="98"/>
        <v>167.5</v>
      </c>
      <c r="L229" s="167">
        <f t="shared" si="99"/>
        <v>0.25475285171102663</v>
      </c>
      <c r="M229" s="163" t="s">
        <v>547</v>
      </c>
      <c r="N229" s="168">
        <v>43090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29">
        <v>94</v>
      </c>
      <c r="B230" s="130">
        <v>42964</v>
      </c>
      <c r="C230" s="130"/>
      <c r="D230" s="131" t="s">
        <v>374</v>
      </c>
      <c r="E230" s="132" t="s">
        <v>545</v>
      </c>
      <c r="F230" s="133">
        <v>605</v>
      </c>
      <c r="G230" s="132"/>
      <c r="H230" s="132">
        <v>750</v>
      </c>
      <c r="I230" s="134">
        <v>750</v>
      </c>
      <c r="J230" s="135" t="s">
        <v>690</v>
      </c>
      <c r="K230" s="136">
        <f t="shared" si="98"/>
        <v>145</v>
      </c>
      <c r="L230" s="137">
        <f t="shared" si="99"/>
        <v>0.23966942148760331</v>
      </c>
      <c r="M230" s="132" t="s">
        <v>547</v>
      </c>
      <c r="N230" s="138">
        <v>43027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39">
        <v>95</v>
      </c>
      <c r="B231" s="140">
        <v>42979</v>
      </c>
      <c r="C231" s="140"/>
      <c r="D231" s="148" t="s">
        <v>699</v>
      </c>
      <c r="E231" s="143" t="s">
        <v>545</v>
      </c>
      <c r="F231" s="143">
        <v>255</v>
      </c>
      <c r="G231" s="144"/>
      <c r="H231" s="144">
        <v>217.25</v>
      </c>
      <c r="I231" s="144">
        <v>320</v>
      </c>
      <c r="J231" s="145" t="s">
        <v>700</v>
      </c>
      <c r="K231" s="146">
        <f t="shared" si="98"/>
        <v>-37.75</v>
      </c>
      <c r="L231" s="149">
        <f t="shared" si="99"/>
        <v>-0.14803921568627451</v>
      </c>
      <c r="M231" s="143" t="s">
        <v>557</v>
      </c>
      <c r="N231" s="140">
        <v>43661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29">
        <v>96</v>
      </c>
      <c r="B232" s="130">
        <v>42997</v>
      </c>
      <c r="C232" s="130"/>
      <c r="D232" s="131" t="s">
        <v>701</v>
      </c>
      <c r="E232" s="132" t="s">
        <v>545</v>
      </c>
      <c r="F232" s="133">
        <v>215</v>
      </c>
      <c r="G232" s="132"/>
      <c r="H232" s="132">
        <v>258</v>
      </c>
      <c r="I232" s="134">
        <v>258</v>
      </c>
      <c r="J232" s="135" t="s">
        <v>631</v>
      </c>
      <c r="K232" s="136">
        <f t="shared" si="98"/>
        <v>43</v>
      </c>
      <c r="L232" s="137">
        <f t="shared" si="99"/>
        <v>0.2</v>
      </c>
      <c r="M232" s="132" t="s">
        <v>547</v>
      </c>
      <c r="N232" s="138">
        <v>43040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29">
        <v>97</v>
      </c>
      <c r="B233" s="130">
        <v>42997</v>
      </c>
      <c r="C233" s="130"/>
      <c r="D233" s="131" t="s">
        <v>701</v>
      </c>
      <c r="E233" s="132" t="s">
        <v>545</v>
      </c>
      <c r="F233" s="133">
        <v>215</v>
      </c>
      <c r="G233" s="132"/>
      <c r="H233" s="132">
        <v>258</v>
      </c>
      <c r="I233" s="134">
        <v>258</v>
      </c>
      <c r="J233" s="166" t="s">
        <v>631</v>
      </c>
      <c r="K233" s="136">
        <v>43</v>
      </c>
      <c r="L233" s="137">
        <v>0.2</v>
      </c>
      <c r="M233" s="132" t="s">
        <v>547</v>
      </c>
      <c r="N233" s="138">
        <v>43040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60">
        <v>98</v>
      </c>
      <c r="B234" s="161">
        <v>42998</v>
      </c>
      <c r="C234" s="161"/>
      <c r="D234" s="162" t="s">
        <v>702</v>
      </c>
      <c r="E234" s="163" t="s">
        <v>545</v>
      </c>
      <c r="F234" s="133">
        <v>75</v>
      </c>
      <c r="G234" s="163"/>
      <c r="H234" s="163">
        <v>90</v>
      </c>
      <c r="I234" s="165">
        <v>90</v>
      </c>
      <c r="J234" s="135" t="s">
        <v>703</v>
      </c>
      <c r="K234" s="136">
        <f t="shared" ref="K234:K239" si="100">H234-F234</f>
        <v>15</v>
      </c>
      <c r="L234" s="137">
        <f t="shared" ref="L234:L239" si="101">K234/F234</f>
        <v>0.2</v>
      </c>
      <c r="M234" s="132" t="s">
        <v>547</v>
      </c>
      <c r="N234" s="138">
        <v>43019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60">
        <v>99</v>
      </c>
      <c r="B235" s="161">
        <v>43011</v>
      </c>
      <c r="C235" s="161"/>
      <c r="D235" s="162" t="s">
        <v>704</v>
      </c>
      <c r="E235" s="163" t="s">
        <v>545</v>
      </c>
      <c r="F235" s="164">
        <v>315</v>
      </c>
      <c r="G235" s="163"/>
      <c r="H235" s="163">
        <v>392</v>
      </c>
      <c r="I235" s="165">
        <v>384</v>
      </c>
      <c r="J235" s="166" t="s">
        <v>705</v>
      </c>
      <c r="K235" s="136">
        <f t="shared" si="100"/>
        <v>77</v>
      </c>
      <c r="L235" s="167">
        <f t="shared" si="101"/>
        <v>0.24444444444444444</v>
      </c>
      <c r="M235" s="163" t="s">
        <v>547</v>
      </c>
      <c r="N235" s="168">
        <v>43017</v>
      </c>
      <c r="O235" s="54"/>
      <c r="P235" s="54"/>
      <c r="Q235" s="198"/>
      <c r="R235" s="54"/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60">
        <v>100</v>
      </c>
      <c r="B236" s="161">
        <v>43013</v>
      </c>
      <c r="C236" s="161"/>
      <c r="D236" s="162" t="s">
        <v>443</v>
      </c>
      <c r="E236" s="163" t="s">
        <v>545</v>
      </c>
      <c r="F236" s="164">
        <v>145</v>
      </c>
      <c r="G236" s="163"/>
      <c r="H236" s="163">
        <v>179</v>
      </c>
      <c r="I236" s="165">
        <v>180</v>
      </c>
      <c r="J236" s="166" t="s">
        <v>706</v>
      </c>
      <c r="K236" s="136">
        <f t="shared" si="100"/>
        <v>34</v>
      </c>
      <c r="L236" s="167">
        <f t="shared" si="101"/>
        <v>0.23448275862068965</v>
      </c>
      <c r="M236" s="163" t="s">
        <v>547</v>
      </c>
      <c r="N236" s="168">
        <v>43025</v>
      </c>
      <c r="O236" s="54"/>
      <c r="P236" s="54"/>
      <c r="Q236" s="198"/>
      <c r="R236" s="54"/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60">
        <v>101</v>
      </c>
      <c r="B237" s="161">
        <v>43014</v>
      </c>
      <c r="C237" s="161"/>
      <c r="D237" s="162" t="s">
        <v>349</v>
      </c>
      <c r="E237" s="163" t="s">
        <v>545</v>
      </c>
      <c r="F237" s="164">
        <v>256</v>
      </c>
      <c r="G237" s="163"/>
      <c r="H237" s="163">
        <v>323</v>
      </c>
      <c r="I237" s="165">
        <v>320</v>
      </c>
      <c r="J237" s="166" t="s">
        <v>631</v>
      </c>
      <c r="K237" s="136">
        <f t="shared" si="100"/>
        <v>67</v>
      </c>
      <c r="L237" s="167">
        <f t="shared" si="101"/>
        <v>0.26171875</v>
      </c>
      <c r="M237" s="163" t="s">
        <v>547</v>
      </c>
      <c r="N237" s="168">
        <v>43067</v>
      </c>
      <c r="O237" s="54"/>
      <c r="P237" s="54"/>
      <c r="Q237" s="198"/>
      <c r="R237" s="54"/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60">
        <v>102</v>
      </c>
      <c r="B238" s="161">
        <v>43017</v>
      </c>
      <c r="C238" s="161"/>
      <c r="D238" s="162" t="s">
        <v>363</v>
      </c>
      <c r="E238" s="163" t="s">
        <v>545</v>
      </c>
      <c r="F238" s="164">
        <v>137.5</v>
      </c>
      <c r="G238" s="163"/>
      <c r="H238" s="163">
        <v>184</v>
      </c>
      <c r="I238" s="165">
        <v>183</v>
      </c>
      <c r="J238" s="166" t="s">
        <v>707</v>
      </c>
      <c r="K238" s="136">
        <f t="shared" si="100"/>
        <v>46.5</v>
      </c>
      <c r="L238" s="167">
        <f t="shared" si="101"/>
        <v>0.33818181818181819</v>
      </c>
      <c r="M238" s="163" t="s">
        <v>547</v>
      </c>
      <c r="N238" s="168">
        <v>43108</v>
      </c>
      <c r="O238" s="54"/>
      <c r="P238" s="54"/>
      <c r="Q238" s="198"/>
      <c r="R238" s="54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60">
        <v>103</v>
      </c>
      <c r="B239" s="161">
        <v>43018</v>
      </c>
      <c r="C239" s="161"/>
      <c r="D239" s="162" t="s">
        <v>708</v>
      </c>
      <c r="E239" s="163" t="s">
        <v>545</v>
      </c>
      <c r="F239" s="164">
        <v>125.5</v>
      </c>
      <c r="G239" s="163"/>
      <c r="H239" s="163">
        <v>158</v>
      </c>
      <c r="I239" s="165">
        <v>155</v>
      </c>
      <c r="J239" s="166" t="s">
        <v>709</v>
      </c>
      <c r="K239" s="136">
        <f t="shared" si="100"/>
        <v>32.5</v>
      </c>
      <c r="L239" s="167">
        <f t="shared" si="101"/>
        <v>0.25896414342629481</v>
      </c>
      <c r="M239" s="163" t="s">
        <v>547</v>
      </c>
      <c r="N239" s="168">
        <v>43067</v>
      </c>
      <c r="O239" s="54"/>
      <c r="P239" s="54"/>
      <c r="Q239" s="198"/>
      <c r="R239" s="54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60">
        <v>104</v>
      </c>
      <c r="B240" s="161">
        <v>43018</v>
      </c>
      <c r="C240" s="161"/>
      <c r="D240" s="162" t="s">
        <v>710</v>
      </c>
      <c r="E240" s="163" t="s">
        <v>545</v>
      </c>
      <c r="F240" s="164">
        <v>895</v>
      </c>
      <c r="G240" s="163"/>
      <c r="H240" s="163">
        <v>1122.5</v>
      </c>
      <c r="I240" s="165">
        <v>1078</v>
      </c>
      <c r="J240" s="166" t="s">
        <v>711</v>
      </c>
      <c r="K240" s="136">
        <v>227.5</v>
      </c>
      <c r="L240" s="167">
        <v>0.25418994413407803</v>
      </c>
      <c r="M240" s="163" t="s">
        <v>547</v>
      </c>
      <c r="N240" s="168">
        <v>43117</v>
      </c>
      <c r="O240" s="54"/>
      <c r="P240" s="54"/>
      <c r="Q240" s="198"/>
      <c r="R240" s="54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60">
        <v>105</v>
      </c>
      <c r="B241" s="161">
        <v>43020</v>
      </c>
      <c r="C241" s="161"/>
      <c r="D241" s="162" t="s">
        <v>358</v>
      </c>
      <c r="E241" s="163" t="s">
        <v>545</v>
      </c>
      <c r="F241" s="164">
        <v>525</v>
      </c>
      <c r="G241" s="163"/>
      <c r="H241" s="163">
        <v>629</v>
      </c>
      <c r="I241" s="165">
        <v>629</v>
      </c>
      <c r="J241" s="166" t="s">
        <v>631</v>
      </c>
      <c r="K241" s="136">
        <v>104</v>
      </c>
      <c r="L241" s="167">
        <v>0.19809523809523799</v>
      </c>
      <c r="M241" s="163" t="s">
        <v>547</v>
      </c>
      <c r="N241" s="168">
        <v>43119</v>
      </c>
      <c r="O241" s="54"/>
      <c r="P241" s="54"/>
      <c r="Q241" s="198"/>
      <c r="R241" s="54"/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60">
        <v>106</v>
      </c>
      <c r="B242" s="161">
        <v>43046</v>
      </c>
      <c r="C242" s="161"/>
      <c r="D242" s="162" t="s">
        <v>391</v>
      </c>
      <c r="E242" s="163" t="s">
        <v>545</v>
      </c>
      <c r="F242" s="164">
        <v>740</v>
      </c>
      <c r="G242" s="163"/>
      <c r="H242" s="163">
        <v>892.5</v>
      </c>
      <c r="I242" s="165">
        <v>900</v>
      </c>
      <c r="J242" s="166" t="s">
        <v>712</v>
      </c>
      <c r="K242" s="136">
        <f>H242-F242</f>
        <v>152.5</v>
      </c>
      <c r="L242" s="167">
        <f>K242/F242</f>
        <v>0.20608108108108109</v>
      </c>
      <c r="M242" s="163" t="s">
        <v>547</v>
      </c>
      <c r="N242" s="168">
        <v>43052</v>
      </c>
      <c r="O242" s="54"/>
      <c r="P242" s="54"/>
      <c r="Q242" s="198"/>
      <c r="R242" s="54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29">
        <v>107</v>
      </c>
      <c r="B243" s="130">
        <v>43073</v>
      </c>
      <c r="C243" s="130"/>
      <c r="D243" s="131" t="s">
        <v>713</v>
      </c>
      <c r="E243" s="132" t="s">
        <v>545</v>
      </c>
      <c r="F243" s="133">
        <v>118.5</v>
      </c>
      <c r="G243" s="132"/>
      <c r="H243" s="132">
        <v>143.5</v>
      </c>
      <c r="I243" s="134">
        <v>145</v>
      </c>
      <c r="J243" s="135" t="s">
        <v>714</v>
      </c>
      <c r="K243" s="136">
        <f>H243-F243</f>
        <v>25</v>
      </c>
      <c r="L243" s="137">
        <f>K243/F243</f>
        <v>0.2109704641350211</v>
      </c>
      <c r="M243" s="132" t="s">
        <v>547</v>
      </c>
      <c r="N243" s="138">
        <v>43097</v>
      </c>
      <c r="O243" s="54"/>
      <c r="P243" s="54"/>
      <c r="Q243" s="198"/>
      <c r="R243" s="54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39">
        <v>108</v>
      </c>
      <c r="B244" s="140">
        <v>43090</v>
      </c>
      <c r="C244" s="140"/>
      <c r="D244" s="141" t="s">
        <v>418</v>
      </c>
      <c r="E244" s="142" t="s">
        <v>545</v>
      </c>
      <c r="F244" s="143">
        <v>715</v>
      </c>
      <c r="G244" s="143"/>
      <c r="H244" s="144">
        <v>500</v>
      </c>
      <c r="I244" s="144">
        <v>872</v>
      </c>
      <c r="J244" s="145" t="s">
        <v>715</v>
      </c>
      <c r="K244" s="146">
        <f>H244-F244</f>
        <v>-215</v>
      </c>
      <c r="L244" s="147">
        <f>K244/F244</f>
        <v>-0.30069930069930068</v>
      </c>
      <c r="M244" s="143" t="s">
        <v>557</v>
      </c>
      <c r="N244" s="140">
        <v>43670</v>
      </c>
      <c r="O244" s="54"/>
      <c r="P244" s="54"/>
      <c r="Q244" s="198"/>
      <c r="R244" s="54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29">
        <v>109</v>
      </c>
      <c r="B245" s="130">
        <v>43098</v>
      </c>
      <c r="C245" s="130"/>
      <c r="D245" s="131" t="s">
        <v>704</v>
      </c>
      <c r="E245" s="132" t="s">
        <v>545</v>
      </c>
      <c r="F245" s="133">
        <v>435</v>
      </c>
      <c r="G245" s="132"/>
      <c r="H245" s="132">
        <v>542.5</v>
      </c>
      <c r="I245" s="134">
        <v>539</v>
      </c>
      <c r="J245" s="135" t="s">
        <v>631</v>
      </c>
      <c r="K245" s="136">
        <v>107.5</v>
      </c>
      <c r="L245" s="137">
        <v>0.247126436781609</v>
      </c>
      <c r="M245" s="132" t="s">
        <v>547</v>
      </c>
      <c r="N245" s="138">
        <v>43206</v>
      </c>
      <c r="O245" s="54"/>
      <c r="P245" s="54"/>
      <c r="Q245" s="198"/>
      <c r="R245" s="54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29">
        <v>110</v>
      </c>
      <c r="B246" s="130">
        <v>43098</v>
      </c>
      <c r="C246" s="130"/>
      <c r="D246" s="131" t="s">
        <v>517</v>
      </c>
      <c r="E246" s="132" t="s">
        <v>545</v>
      </c>
      <c r="F246" s="133">
        <v>885</v>
      </c>
      <c r="G246" s="132"/>
      <c r="H246" s="132">
        <v>1090</v>
      </c>
      <c r="I246" s="134">
        <v>1084</v>
      </c>
      <c r="J246" s="135" t="s">
        <v>631</v>
      </c>
      <c r="K246" s="136">
        <v>205</v>
      </c>
      <c r="L246" s="137">
        <v>0.23163841807909599</v>
      </c>
      <c r="M246" s="132" t="s">
        <v>547</v>
      </c>
      <c r="N246" s="138">
        <v>43213</v>
      </c>
      <c r="O246" s="54"/>
      <c r="P246" s="54"/>
      <c r="Q246" s="198"/>
      <c r="R246" s="54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69">
        <v>111</v>
      </c>
      <c r="B247" s="170">
        <v>43192</v>
      </c>
      <c r="C247" s="170"/>
      <c r="D247" s="148" t="s">
        <v>716</v>
      </c>
      <c r="E247" s="143" t="s">
        <v>545</v>
      </c>
      <c r="F247" s="171">
        <v>478.5</v>
      </c>
      <c r="G247" s="143"/>
      <c r="H247" s="143">
        <v>442</v>
      </c>
      <c r="I247" s="144">
        <v>613</v>
      </c>
      <c r="J247" s="145" t="s">
        <v>717</v>
      </c>
      <c r="K247" s="146">
        <f>H247-F247</f>
        <v>-36.5</v>
      </c>
      <c r="L247" s="147">
        <f>K247/F247</f>
        <v>-7.6280041797283177E-2</v>
      </c>
      <c r="M247" s="143" t="s">
        <v>557</v>
      </c>
      <c r="N247" s="140">
        <v>43762</v>
      </c>
      <c r="O247" s="54"/>
      <c r="P247" s="54"/>
      <c r="Q247" s="198"/>
      <c r="R247" s="54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39">
        <v>112</v>
      </c>
      <c r="B248" s="140">
        <v>43194</v>
      </c>
      <c r="C248" s="140"/>
      <c r="D248" s="141" t="s">
        <v>718</v>
      </c>
      <c r="E248" s="142" t="s">
        <v>545</v>
      </c>
      <c r="F248" s="143">
        <f>141.5-7.3</f>
        <v>134.19999999999999</v>
      </c>
      <c r="G248" s="143"/>
      <c r="H248" s="144">
        <v>77</v>
      </c>
      <c r="I248" s="144">
        <v>180</v>
      </c>
      <c r="J248" s="145" t="s">
        <v>719</v>
      </c>
      <c r="K248" s="146">
        <f>H248-F248</f>
        <v>-57.199999999999989</v>
      </c>
      <c r="L248" s="147">
        <f>K248/F248</f>
        <v>-0.42622950819672129</v>
      </c>
      <c r="M248" s="143" t="s">
        <v>557</v>
      </c>
      <c r="N248" s="140">
        <v>43522</v>
      </c>
      <c r="O248" s="54"/>
      <c r="P248" s="54"/>
      <c r="Q248" s="198"/>
      <c r="R248" s="54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39">
        <v>113</v>
      </c>
      <c r="B249" s="140">
        <v>43209</v>
      </c>
      <c r="C249" s="140"/>
      <c r="D249" s="141" t="s">
        <v>720</v>
      </c>
      <c r="E249" s="142" t="s">
        <v>545</v>
      </c>
      <c r="F249" s="143">
        <v>430</v>
      </c>
      <c r="G249" s="143"/>
      <c r="H249" s="144">
        <v>220</v>
      </c>
      <c r="I249" s="144">
        <v>537</v>
      </c>
      <c r="J249" s="145" t="s">
        <v>721</v>
      </c>
      <c r="K249" s="146">
        <f>H249-F249</f>
        <v>-210</v>
      </c>
      <c r="L249" s="147">
        <f>K249/F249</f>
        <v>-0.48837209302325579</v>
      </c>
      <c r="M249" s="143" t="s">
        <v>557</v>
      </c>
      <c r="N249" s="140">
        <v>43252</v>
      </c>
      <c r="O249" s="54"/>
      <c r="P249" s="54"/>
      <c r="Q249" s="198"/>
      <c r="R249" s="54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60">
        <v>114</v>
      </c>
      <c r="B250" s="161">
        <v>43220</v>
      </c>
      <c r="C250" s="161"/>
      <c r="D250" s="162" t="s">
        <v>722</v>
      </c>
      <c r="E250" s="163" t="s">
        <v>545</v>
      </c>
      <c r="F250" s="163">
        <v>153.5</v>
      </c>
      <c r="G250" s="163"/>
      <c r="H250" s="163">
        <v>196</v>
      </c>
      <c r="I250" s="165">
        <v>196</v>
      </c>
      <c r="J250" s="135" t="s">
        <v>723</v>
      </c>
      <c r="K250" s="136">
        <f>H250-F250</f>
        <v>42.5</v>
      </c>
      <c r="L250" s="137">
        <f>K250/F250</f>
        <v>0.27687296416938112</v>
      </c>
      <c r="M250" s="132" t="s">
        <v>547</v>
      </c>
      <c r="N250" s="138">
        <v>43605</v>
      </c>
      <c r="O250" s="54"/>
      <c r="P250" s="54"/>
      <c r="Q250" s="198"/>
      <c r="R250" s="54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39">
        <v>115</v>
      </c>
      <c r="B251" s="140">
        <v>43306</v>
      </c>
      <c r="C251" s="140"/>
      <c r="D251" s="141" t="s">
        <v>691</v>
      </c>
      <c r="E251" s="142" t="s">
        <v>545</v>
      </c>
      <c r="F251" s="143">
        <v>27.5</v>
      </c>
      <c r="G251" s="143"/>
      <c r="H251" s="144">
        <v>13.1</v>
      </c>
      <c r="I251" s="144">
        <v>60</v>
      </c>
      <c r="J251" s="145" t="s">
        <v>724</v>
      </c>
      <c r="K251" s="146">
        <v>-14.4</v>
      </c>
      <c r="L251" s="147">
        <v>-0.52363636363636401</v>
      </c>
      <c r="M251" s="143" t="s">
        <v>557</v>
      </c>
      <c r="N251" s="140">
        <v>43138</v>
      </c>
      <c r="O251" s="54"/>
      <c r="P251" s="54"/>
      <c r="Q251" s="198"/>
      <c r="R251" s="54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9">
        <v>116</v>
      </c>
      <c r="B252" s="170">
        <v>43318</v>
      </c>
      <c r="C252" s="170"/>
      <c r="D252" s="148" t="s">
        <v>725</v>
      </c>
      <c r="E252" s="143" t="s">
        <v>545</v>
      </c>
      <c r="F252" s="143">
        <v>148.5</v>
      </c>
      <c r="G252" s="143"/>
      <c r="H252" s="143">
        <v>102</v>
      </c>
      <c r="I252" s="144">
        <v>182</v>
      </c>
      <c r="J252" s="145" t="s">
        <v>726</v>
      </c>
      <c r="K252" s="146">
        <f>H252-F252</f>
        <v>-46.5</v>
      </c>
      <c r="L252" s="147">
        <f>K252/F252</f>
        <v>-0.31313131313131315</v>
      </c>
      <c r="M252" s="143" t="s">
        <v>557</v>
      </c>
      <c r="N252" s="140">
        <v>43661</v>
      </c>
      <c r="O252" s="54"/>
      <c r="P252" s="54"/>
      <c r="Q252" s="198"/>
      <c r="R252" s="54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29">
        <v>117</v>
      </c>
      <c r="B253" s="130">
        <v>43335</v>
      </c>
      <c r="C253" s="130"/>
      <c r="D253" s="131" t="s">
        <v>727</v>
      </c>
      <c r="E253" s="132" t="s">
        <v>545</v>
      </c>
      <c r="F253" s="163">
        <v>285</v>
      </c>
      <c r="G253" s="132"/>
      <c r="H253" s="132">
        <v>355</v>
      </c>
      <c r="I253" s="134">
        <v>364</v>
      </c>
      <c r="J253" s="135" t="s">
        <v>728</v>
      </c>
      <c r="K253" s="136">
        <v>70</v>
      </c>
      <c r="L253" s="137">
        <v>0.24561403508771901</v>
      </c>
      <c r="M253" s="132" t="s">
        <v>547</v>
      </c>
      <c r="N253" s="138">
        <v>43455</v>
      </c>
      <c r="O253" s="54"/>
      <c r="P253" s="54"/>
      <c r="Q253" s="198"/>
      <c r="R253" s="54"/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29">
        <v>118</v>
      </c>
      <c r="B254" s="130">
        <v>43341</v>
      </c>
      <c r="C254" s="130"/>
      <c r="D254" s="131" t="s">
        <v>383</v>
      </c>
      <c r="E254" s="132" t="s">
        <v>545</v>
      </c>
      <c r="F254" s="163">
        <v>525</v>
      </c>
      <c r="G254" s="132"/>
      <c r="H254" s="132">
        <v>585</v>
      </c>
      <c r="I254" s="134">
        <v>635</v>
      </c>
      <c r="J254" s="135" t="s">
        <v>729</v>
      </c>
      <c r="K254" s="136">
        <f t="shared" ref="K254:K285" si="102">H254-F254</f>
        <v>60</v>
      </c>
      <c r="L254" s="137">
        <f t="shared" ref="L254:L285" si="103">K254/F254</f>
        <v>0.11428571428571428</v>
      </c>
      <c r="M254" s="132" t="s">
        <v>547</v>
      </c>
      <c r="N254" s="138">
        <v>43662</v>
      </c>
      <c r="O254" s="54"/>
      <c r="P254" s="54"/>
      <c r="Q254" s="198"/>
      <c r="R254" s="54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29">
        <v>119</v>
      </c>
      <c r="B255" s="130">
        <v>43395</v>
      </c>
      <c r="C255" s="130"/>
      <c r="D255" s="131" t="s">
        <v>374</v>
      </c>
      <c r="E255" s="132" t="s">
        <v>545</v>
      </c>
      <c r="F255" s="163">
        <v>475</v>
      </c>
      <c r="G255" s="132"/>
      <c r="H255" s="132">
        <v>574</v>
      </c>
      <c r="I255" s="134">
        <v>570</v>
      </c>
      <c r="J255" s="135" t="s">
        <v>631</v>
      </c>
      <c r="K255" s="136">
        <f t="shared" si="102"/>
        <v>99</v>
      </c>
      <c r="L255" s="137">
        <f t="shared" si="103"/>
        <v>0.20842105263157895</v>
      </c>
      <c r="M255" s="132" t="s">
        <v>547</v>
      </c>
      <c r="N255" s="138">
        <v>43403</v>
      </c>
      <c r="O255" s="54"/>
      <c r="P255" s="54"/>
      <c r="Q255" s="198"/>
      <c r="R255" s="54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60">
        <v>120</v>
      </c>
      <c r="B256" s="161">
        <v>43397</v>
      </c>
      <c r="C256" s="161"/>
      <c r="D256" s="162" t="s">
        <v>730</v>
      </c>
      <c r="E256" s="163" t="s">
        <v>545</v>
      </c>
      <c r="F256" s="163">
        <v>707.5</v>
      </c>
      <c r="G256" s="163"/>
      <c r="H256" s="163">
        <v>872</v>
      </c>
      <c r="I256" s="165">
        <v>872</v>
      </c>
      <c r="J256" s="166" t="s">
        <v>631</v>
      </c>
      <c r="K256" s="136">
        <f t="shared" si="102"/>
        <v>164.5</v>
      </c>
      <c r="L256" s="167">
        <f t="shared" si="103"/>
        <v>0.23250883392226149</v>
      </c>
      <c r="M256" s="163" t="s">
        <v>547</v>
      </c>
      <c r="N256" s="168">
        <v>43482</v>
      </c>
      <c r="O256" s="54"/>
      <c r="P256" s="54"/>
      <c r="Q256" s="198"/>
      <c r="R256" s="54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60">
        <v>121</v>
      </c>
      <c r="B257" s="161">
        <v>43398</v>
      </c>
      <c r="C257" s="161"/>
      <c r="D257" s="162" t="s">
        <v>731</v>
      </c>
      <c r="E257" s="163" t="s">
        <v>545</v>
      </c>
      <c r="F257" s="163">
        <v>162</v>
      </c>
      <c r="G257" s="163"/>
      <c r="H257" s="163">
        <v>204</v>
      </c>
      <c r="I257" s="165">
        <v>209</v>
      </c>
      <c r="J257" s="166" t="s">
        <v>732</v>
      </c>
      <c r="K257" s="136">
        <f t="shared" si="102"/>
        <v>42</v>
      </c>
      <c r="L257" s="167">
        <f t="shared" si="103"/>
        <v>0.25925925925925924</v>
      </c>
      <c r="M257" s="163" t="s">
        <v>547</v>
      </c>
      <c r="N257" s="168">
        <v>43539</v>
      </c>
      <c r="O257" s="54"/>
      <c r="P257" s="54"/>
      <c r="Q257" s="198"/>
      <c r="R257" s="54"/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60">
        <v>122</v>
      </c>
      <c r="B258" s="161">
        <v>43399</v>
      </c>
      <c r="C258" s="161"/>
      <c r="D258" s="162" t="s">
        <v>459</v>
      </c>
      <c r="E258" s="163" t="s">
        <v>545</v>
      </c>
      <c r="F258" s="163">
        <v>240</v>
      </c>
      <c r="G258" s="163"/>
      <c r="H258" s="163">
        <v>297</v>
      </c>
      <c r="I258" s="165">
        <v>297</v>
      </c>
      <c r="J258" s="166" t="s">
        <v>631</v>
      </c>
      <c r="K258" s="172">
        <f t="shared" si="102"/>
        <v>57</v>
      </c>
      <c r="L258" s="167">
        <f t="shared" si="103"/>
        <v>0.23749999999999999</v>
      </c>
      <c r="M258" s="163" t="s">
        <v>547</v>
      </c>
      <c r="N258" s="168">
        <v>43417</v>
      </c>
      <c r="O258" s="54"/>
      <c r="P258" s="54"/>
      <c r="Q258" s="198"/>
      <c r="R258" s="54"/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29">
        <v>123</v>
      </c>
      <c r="B259" s="130">
        <v>43439</v>
      </c>
      <c r="C259" s="130"/>
      <c r="D259" s="131" t="s">
        <v>733</v>
      </c>
      <c r="E259" s="132" t="s">
        <v>545</v>
      </c>
      <c r="F259" s="132">
        <v>202.5</v>
      </c>
      <c r="G259" s="132"/>
      <c r="H259" s="132">
        <v>255</v>
      </c>
      <c r="I259" s="134">
        <v>252</v>
      </c>
      <c r="J259" s="135" t="s">
        <v>631</v>
      </c>
      <c r="K259" s="136">
        <f t="shared" si="102"/>
        <v>52.5</v>
      </c>
      <c r="L259" s="137">
        <f t="shared" si="103"/>
        <v>0.25925925925925924</v>
      </c>
      <c r="M259" s="132" t="s">
        <v>547</v>
      </c>
      <c r="N259" s="138">
        <v>43542</v>
      </c>
      <c r="O259" s="54"/>
      <c r="P259" s="54"/>
      <c r="Q259" s="198"/>
      <c r="R259" s="37" t="s">
        <v>856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60">
        <v>124</v>
      </c>
      <c r="B260" s="161">
        <v>43465</v>
      </c>
      <c r="C260" s="130"/>
      <c r="D260" s="162" t="s">
        <v>156</v>
      </c>
      <c r="E260" s="163" t="s">
        <v>545</v>
      </c>
      <c r="F260" s="163">
        <v>710</v>
      </c>
      <c r="G260" s="163"/>
      <c r="H260" s="163">
        <v>866</v>
      </c>
      <c r="I260" s="165">
        <v>866</v>
      </c>
      <c r="J260" s="166" t="s">
        <v>631</v>
      </c>
      <c r="K260" s="136">
        <f t="shared" si="102"/>
        <v>156</v>
      </c>
      <c r="L260" s="137">
        <f t="shared" si="103"/>
        <v>0.21971830985915494</v>
      </c>
      <c r="M260" s="132" t="s">
        <v>547</v>
      </c>
      <c r="N260" s="138">
        <v>43553</v>
      </c>
      <c r="O260" s="54"/>
      <c r="P260" s="54"/>
      <c r="Q260" s="198"/>
      <c r="R260" s="37" t="s">
        <v>856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125</v>
      </c>
      <c r="B261" s="161">
        <v>43522</v>
      </c>
      <c r="C261" s="161"/>
      <c r="D261" s="162" t="s">
        <v>170</v>
      </c>
      <c r="E261" s="163" t="s">
        <v>545</v>
      </c>
      <c r="F261" s="163">
        <v>337.25</v>
      </c>
      <c r="G261" s="163"/>
      <c r="H261" s="163">
        <v>398.5</v>
      </c>
      <c r="I261" s="165">
        <v>411</v>
      </c>
      <c r="J261" s="135" t="s">
        <v>734</v>
      </c>
      <c r="K261" s="136">
        <f t="shared" si="102"/>
        <v>61.25</v>
      </c>
      <c r="L261" s="137">
        <f t="shared" si="103"/>
        <v>0.1816160118606375</v>
      </c>
      <c r="M261" s="132" t="s">
        <v>547</v>
      </c>
      <c r="N261" s="138">
        <v>43760</v>
      </c>
      <c r="O261" s="54"/>
      <c r="P261" s="54"/>
      <c r="Q261" s="198"/>
      <c r="R261" s="37" t="s">
        <v>856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73">
        <v>126</v>
      </c>
      <c r="B262" s="174">
        <v>43559</v>
      </c>
      <c r="C262" s="174"/>
      <c r="D262" s="175" t="s">
        <v>735</v>
      </c>
      <c r="E262" s="176" t="s">
        <v>545</v>
      </c>
      <c r="F262" s="176">
        <v>130</v>
      </c>
      <c r="G262" s="176"/>
      <c r="H262" s="176">
        <v>65</v>
      </c>
      <c r="I262" s="177">
        <v>158</v>
      </c>
      <c r="J262" s="145" t="s">
        <v>736</v>
      </c>
      <c r="K262" s="146">
        <f t="shared" si="102"/>
        <v>-65</v>
      </c>
      <c r="L262" s="147">
        <f t="shared" si="103"/>
        <v>-0.5</v>
      </c>
      <c r="M262" s="143" t="s">
        <v>557</v>
      </c>
      <c r="N262" s="140">
        <v>43726</v>
      </c>
      <c r="O262" s="54"/>
      <c r="P262" s="54"/>
      <c r="Q262" s="198"/>
      <c r="R262" s="37" t="s">
        <v>854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60">
        <v>127</v>
      </c>
      <c r="B263" s="161">
        <v>43017</v>
      </c>
      <c r="C263" s="161"/>
      <c r="D263" s="162" t="s">
        <v>205</v>
      </c>
      <c r="E263" s="163" t="s">
        <v>545</v>
      </c>
      <c r="F263" s="163">
        <v>141.5</v>
      </c>
      <c r="G263" s="163"/>
      <c r="H263" s="163">
        <v>183.5</v>
      </c>
      <c r="I263" s="165">
        <v>210</v>
      </c>
      <c r="J263" s="135" t="s">
        <v>732</v>
      </c>
      <c r="K263" s="136">
        <f t="shared" si="102"/>
        <v>42</v>
      </c>
      <c r="L263" s="137">
        <f t="shared" si="103"/>
        <v>0.29681978798586572</v>
      </c>
      <c r="M263" s="132" t="s">
        <v>547</v>
      </c>
      <c r="N263" s="138">
        <v>43042</v>
      </c>
      <c r="O263" s="54"/>
      <c r="P263" s="54"/>
      <c r="Q263" s="198"/>
      <c r="R263" s="37" t="s">
        <v>854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73">
        <v>128</v>
      </c>
      <c r="B264" s="174">
        <v>43074</v>
      </c>
      <c r="C264" s="174"/>
      <c r="D264" s="175" t="s">
        <v>737</v>
      </c>
      <c r="E264" s="176" t="s">
        <v>545</v>
      </c>
      <c r="F264" s="171">
        <v>172</v>
      </c>
      <c r="G264" s="176"/>
      <c r="H264" s="176">
        <v>155.25</v>
      </c>
      <c r="I264" s="177">
        <v>230</v>
      </c>
      <c r="J264" s="145" t="s">
        <v>738</v>
      </c>
      <c r="K264" s="146">
        <f t="shared" si="102"/>
        <v>-16.75</v>
      </c>
      <c r="L264" s="147">
        <f t="shared" si="103"/>
        <v>-9.7383720930232565E-2</v>
      </c>
      <c r="M264" s="143" t="s">
        <v>557</v>
      </c>
      <c r="N264" s="140">
        <v>43787</v>
      </c>
      <c r="O264" s="54"/>
      <c r="P264" s="54"/>
      <c r="Q264" s="198"/>
      <c r="R264" s="37" t="s">
        <v>854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60">
        <v>129</v>
      </c>
      <c r="B265" s="161">
        <v>43398</v>
      </c>
      <c r="C265" s="161"/>
      <c r="D265" s="162" t="s">
        <v>117</v>
      </c>
      <c r="E265" s="163" t="s">
        <v>545</v>
      </c>
      <c r="F265" s="163">
        <v>698.5</v>
      </c>
      <c r="G265" s="163"/>
      <c r="H265" s="163">
        <v>890</v>
      </c>
      <c r="I265" s="165">
        <v>890</v>
      </c>
      <c r="J265" s="135" t="s">
        <v>739</v>
      </c>
      <c r="K265" s="136">
        <f t="shared" si="102"/>
        <v>191.5</v>
      </c>
      <c r="L265" s="137">
        <f t="shared" si="103"/>
        <v>0.27415891195418757</v>
      </c>
      <c r="M265" s="132" t="s">
        <v>547</v>
      </c>
      <c r="N265" s="138">
        <v>44328</v>
      </c>
      <c r="O265" s="54"/>
      <c r="P265" s="54"/>
      <c r="Q265" s="198"/>
      <c r="R265" s="37" t="s">
        <v>856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60">
        <v>130</v>
      </c>
      <c r="B266" s="161">
        <v>42877</v>
      </c>
      <c r="C266" s="161"/>
      <c r="D266" s="162" t="s">
        <v>740</v>
      </c>
      <c r="E266" s="163" t="s">
        <v>545</v>
      </c>
      <c r="F266" s="163">
        <v>127.6</v>
      </c>
      <c r="G266" s="163"/>
      <c r="H266" s="163">
        <v>138</v>
      </c>
      <c r="I266" s="165">
        <v>190</v>
      </c>
      <c r="J266" s="135" t="s">
        <v>741</v>
      </c>
      <c r="K266" s="136">
        <f t="shared" si="102"/>
        <v>10.400000000000006</v>
      </c>
      <c r="L266" s="137">
        <f t="shared" si="103"/>
        <v>8.1504702194357417E-2</v>
      </c>
      <c r="M266" s="132" t="s">
        <v>547</v>
      </c>
      <c r="N266" s="138">
        <v>43774</v>
      </c>
      <c r="O266" s="54"/>
      <c r="P266" s="54"/>
      <c r="Q266" s="198"/>
      <c r="R266" s="37" t="s">
        <v>854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60">
        <v>131</v>
      </c>
      <c r="B267" s="161">
        <v>43158</v>
      </c>
      <c r="C267" s="161"/>
      <c r="D267" s="162" t="s">
        <v>742</v>
      </c>
      <c r="E267" s="163" t="s">
        <v>545</v>
      </c>
      <c r="F267" s="163">
        <v>317</v>
      </c>
      <c r="G267" s="163"/>
      <c r="H267" s="163">
        <v>382.5</v>
      </c>
      <c r="I267" s="165">
        <v>398</v>
      </c>
      <c r="J267" s="135" t="s">
        <v>743</v>
      </c>
      <c r="K267" s="136">
        <f t="shared" si="102"/>
        <v>65.5</v>
      </c>
      <c r="L267" s="137">
        <f t="shared" si="103"/>
        <v>0.20662460567823343</v>
      </c>
      <c r="M267" s="132" t="s">
        <v>547</v>
      </c>
      <c r="N267" s="138">
        <v>44238</v>
      </c>
      <c r="O267" s="54"/>
      <c r="P267" s="54"/>
      <c r="Q267" s="198"/>
      <c r="R267" s="37" t="s">
        <v>854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73">
        <v>132</v>
      </c>
      <c r="B268" s="174">
        <v>43164</v>
      </c>
      <c r="C268" s="174"/>
      <c r="D268" s="175" t="s">
        <v>162</v>
      </c>
      <c r="E268" s="176" t="s">
        <v>545</v>
      </c>
      <c r="F268" s="171">
        <f>510-14.4</f>
        <v>495.6</v>
      </c>
      <c r="G268" s="176"/>
      <c r="H268" s="176">
        <v>350</v>
      </c>
      <c r="I268" s="177">
        <v>672</v>
      </c>
      <c r="J268" s="145" t="s">
        <v>744</v>
      </c>
      <c r="K268" s="146">
        <f t="shared" si="102"/>
        <v>-145.60000000000002</v>
      </c>
      <c r="L268" s="147">
        <f t="shared" si="103"/>
        <v>-0.29378531073446329</v>
      </c>
      <c r="M268" s="143" t="s">
        <v>557</v>
      </c>
      <c r="N268" s="140">
        <v>43887</v>
      </c>
      <c r="O268" s="54"/>
      <c r="P268" s="54"/>
      <c r="Q268" s="198"/>
      <c r="R268" s="37" t="s">
        <v>856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73">
        <v>133</v>
      </c>
      <c r="B269" s="174">
        <v>43237</v>
      </c>
      <c r="C269" s="174"/>
      <c r="D269" s="175" t="s">
        <v>745</v>
      </c>
      <c r="E269" s="176" t="s">
        <v>545</v>
      </c>
      <c r="F269" s="171">
        <v>230.3</v>
      </c>
      <c r="G269" s="176"/>
      <c r="H269" s="176">
        <v>102.5</v>
      </c>
      <c r="I269" s="177">
        <v>348</v>
      </c>
      <c r="J269" s="145" t="s">
        <v>746</v>
      </c>
      <c r="K269" s="146">
        <f t="shared" si="102"/>
        <v>-127.80000000000001</v>
      </c>
      <c r="L269" s="147">
        <f t="shared" si="103"/>
        <v>-0.55492835432045162</v>
      </c>
      <c r="M269" s="143" t="s">
        <v>557</v>
      </c>
      <c r="N269" s="140">
        <v>43896</v>
      </c>
      <c r="O269" s="54"/>
      <c r="P269" s="54"/>
      <c r="Q269" s="198"/>
      <c r="R269" s="37" t="s">
        <v>856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134</v>
      </c>
      <c r="B270" s="161">
        <v>43258</v>
      </c>
      <c r="C270" s="161"/>
      <c r="D270" s="162" t="s">
        <v>422</v>
      </c>
      <c r="E270" s="163" t="s">
        <v>545</v>
      </c>
      <c r="F270" s="163">
        <f>342.5-5.1</f>
        <v>337.4</v>
      </c>
      <c r="G270" s="163"/>
      <c r="H270" s="163">
        <v>412.5</v>
      </c>
      <c r="I270" s="165">
        <v>439</v>
      </c>
      <c r="J270" s="135" t="s">
        <v>747</v>
      </c>
      <c r="K270" s="136">
        <f t="shared" si="102"/>
        <v>75.100000000000023</v>
      </c>
      <c r="L270" s="137">
        <f t="shared" si="103"/>
        <v>0.22258446947243635</v>
      </c>
      <c r="M270" s="132" t="s">
        <v>547</v>
      </c>
      <c r="N270" s="138">
        <v>44230</v>
      </c>
      <c r="O270" s="54"/>
      <c r="P270" s="54"/>
      <c r="Q270" s="198"/>
      <c r="R270" s="37" t="s">
        <v>854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54">
        <v>135</v>
      </c>
      <c r="B271" s="153">
        <v>43285</v>
      </c>
      <c r="C271" s="153"/>
      <c r="D271" s="154" t="s">
        <v>56</v>
      </c>
      <c r="E271" s="155" t="s">
        <v>545</v>
      </c>
      <c r="F271" s="155">
        <f>127.5-5.53</f>
        <v>121.97</v>
      </c>
      <c r="G271" s="156"/>
      <c r="H271" s="156">
        <v>122.5</v>
      </c>
      <c r="I271" s="156">
        <v>170</v>
      </c>
      <c r="J271" s="157" t="s">
        <v>748</v>
      </c>
      <c r="K271" s="158">
        <f t="shared" si="102"/>
        <v>0.53000000000000114</v>
      </c>
      <c r="L271" s="159">
        <f t="shared" si="103"/>
        <v>4.3453308190538747E-3</v>
      </c>
      <c r="M271" s="155" t="s">
        <v>564</v>
      </c>
      <c r="N271" s="153">
        <v>44431</v>
      </c>
      <c r="O271" s="54"/>
      <c r="P271" s="54"/>
      <c r="Q271" s="198"/>
      <c r="R271" s="37" t="s">
        <v>856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73">
        <v>136</v>
      </c>
      <c r="B272" s="174">
        <v>43294</v>
      </c>
      <c r="C272" s="174"/>
      <c r="D272" s="175" t="s">
        <v>749</v>
      </c>
      <c r="E272" s="176" t="s">
        <v>545</v>
      </c>
      <c r="F272" s="171">
        <v>46.5</v>
      </c>
      <c r="G272" s="176"/>
      <c r="H272" s="176">
        <v>17</v>
      </c>
      <c r="I272" s="177">
        <v>59</v>
      </c>
      <c r="J272" s="145" t="s">
        <v>750</v>
      </c>
      <c r="K272" s="146">
        <f t="shared" si="102"/>
        <v>-29.5</v>
      </c>
      <c r="L272" s="147">
        <f t="shared" si="103"/>
        <v>-0.63440860215053763</v>
      </c>
      <c r="M272" s="143" t="s">
        <v>557</v>
      </c>
      <c r="N272" s="140">
        <v>43887</v>
      </c>
      <c r="O272" s="54"/>
      <c r="P272" s="54"/>
      <c r="Q272" s="198"/>
      <c r="R272" s="37" t="s">
        <v>856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60">
        <v>137</v>
      </c>
      <c r="B273" s="161">
        <v>43396</v>
      </c>
      <c r="C273" s="161"/>
      <c r="D273" s="162" t="s">
        <v>406</v>
      </c>
      <c r="E273" s="163" t="s">
        <v>545</v>
      </c>
      <c r="F273" s="163">
        <v>156.5</v>
      </c>
      <c r="G273" s="163"/>
      <c r="H273" s="163">
        <v>207.5</v>
      </c>
      <c r="I273" s="165">
        <v>191</v>
      </c>
      <c r="J273" s="135" t="s">
        <v>631</v>
      </c>
      <c r="K273" s="136">
        <f t="shared" si="102"/>
        <v>51</v>
      </c>
      <c r="L273" s="137">
        <f t="shared" si="103"/>
        <v>0.32587859424920129</v>
      </c>
      <c r="M273" s="132" t="s">
        <v>547</v>
      </c>
      <c r="N273" s="138">
        <v>44369</v>
      </c>
      <c r="O273" s="54"/>
      <c r="P273" s="54"/>
      <c r="Q273" s="198"/>
      <c r="R273" s="37" t="s">
        <v>856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138</v>
      </c>
      <c r="B274" s="161">
        <v>43439</v>
      </c>
      <c r="C274" s="161"/>
      <c r="D274" s="162" t="s">
        <v>337</v>
      </c>
      <c r="E274" s="163" t="s">
        <v>545</v>
      </c>
      <c r="F274" s="163">
        <v>259.5</v>
      </c>
      <c r="G274" s="163"/>
      <c r="H274" s="163">
        <v>320</v>
      </c>
      <c r="I274" s="165">
        <v>320</v>
      </c>
      <c r="J274" s="135" t="s">
        <v>631</v>
      </c>
      <c r="K274" s="136">
        <f t="shared" si="102"/>
        <v>60.5</v>
      </c>
      <c r="L274" s="137">
        <f t="shared" si="103"/>
        <v>0.23314065510597304</v>
      </c>
      <c r="M274" s="132" t="s">
        <v>547</v>
      </c>
      <c r="N274" s="138">
        <v>44323</v>
      </c>
      <c r="O274" s="54"/>
      <c r="P274" s="54"/>
      <c r="Q274" s="198"/>
      <c r="R274" s="37" t="s">
        <v>856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73">
        <v>139</v>
      </c>
      <c r="B275" s="174">
        <v>43439</v>
      </c>
      <c r="C275" s="174"/>
      <c r="D275" s="175" t="s">
        <v>751</v>
      </c>
      <c r="E275" s="176" t="s">
        <v>545</v>
      </c>
      <c r="F275" s="176">
        <v>715</v>
      </c>
      <c r="G275" s="176"/>
      <c r="H275" s="176">
        <v>445</v>
      </c>
      <c r="I275" s="177">
        <v>840</v>
      </c>
      <c r="J275" s="145" t="s">
        <v>752</v>
      </c>
      <c r="K275" s="146">
        <f t="shared" si="102"/>
        <v>-270</v>
      </c>
      <c r="L275" s="147">
        <f t="shared" si="103"/>
        <v>-0.3776223776223776</v>
      </c>
      <c r="M275" s="143" t="s">
        <v>557</v>
      </c>
      <c r="N275" s="140">
        <v>43800</v>
      </c>
      <c r="O275" s="54"/>
      <c r="P275" s="54"/>
      <c r="Q275" s="198"/>
      <c r="R275" s="37" t="s">
        <v>856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0">
        <v>140</v>
      </c>
      <c r="B276" s="161">
        <v>43469</v>
      </c>
      <c r="C276" s="161"/>
      <c r="D276" s="162" t="s">
        <v>176</v>
      </c>
      <c r="E276" s="163" t="s">
        <v>545</v>
      </c>
      <c r="F276" s="163">
        <v>875</v>
      </c>
      <c r="G276" s="163"/>
      <c r="H276" s="163">
        <v>1165</v>
      </c>
      <c r="I276" s="165">
        <v>1185</v>
      </c>
      <c r="J276" s="135" t="s">
        <v>753</v>
      </c>
      <c r="K276" s="136">
        <f t="shared" si="102"/>
        <v>290</v>
      </c>
      <c r="L276" s="137">
        <f t="shared" si="103"/>
        <v>0.33142857142857141</v>
      </c>
      <c r="M276" s="132" t="s">
        <v>547</v>
      </c>
      <c r="N276" s="138">
        <v>43847</v>
      </c>
      <c r="O276" s="54"/>
      <c r="P276" s="54"/>
      <c r="Q276" s="198"/>
      <c r="R276" s="37" t="s">
        <v>856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60">
        <v>141</v>
      </c>
      <c r="B277" s="161">
        <v>43559</v>
      </c>
      <c r="C277" s="161"/>
      <c r="D277" s="162" t="s">
        <v>355</v>
      </c>
      <c r="E277" s="163" t="s">
        <v>545</v>
      </c>
      <c r="F277" s="163">
        <f>387-14.63</f>
        <v>372.37</v>
      </c>
      <c r="G277" s="163"/>
      <c r="H277" s="163">
        <v>490</v>
      </c>
      <c r="I277" s="165">
        <v>490</v>
      </c>
      <c r="J277" s="135" t="s">
        <v>631</v>
      </c>
      <c r="K277" s="136">
        <f t="shared" si="102"/>
        <v>117.63</v>
      </c>
      <c r="L277" s="137">
        <f t="shared" si="103"/>
        <v>0.31589548030185027</v>
      </c>
      <c r="M277" s="132" t="s">
        <v>547</v>
      </c>
      <c r="N277" s="138">
        <v>43850</v>
      </c>
      <c r="O277" s="54"/>
      <c r="P277" s="54"/>
      <c r="Q277" s="198"/>
      <c r="R277" s="37" t="s">
        <v>856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73">
        <v>142</v>
      </c>
      <c r="B278" s="174">
        <v>43578</v>
      </c>
      <c r="C278" s="174"/>
      <c r="D278" s="175" t="s">
        <v>754</v>
      </c>
      <c r="E278" s="176" t="s">
        <v>556</v>
      </c>
      <c r="F278" s="176">
        <v>220</v>
      </c>
      <c r="G278" s="176"/>
      <c r="H278" s="176">
        <v>127.5</v>
      </c>
      <c r="I278" s="177">
        <v>284</v>
      </c>
      <c r="J278" s="145" t="s">
        <v>755</v>
      </c>
      <c r="K278" s="146">
        <f t="shared" si="102"/>
        <v>-92.5</v>
      </c>
      <c r="L278" s="147">
        <f t="shared" si="103"/>
        <v>-0.42045454545454547</v>
      </c>
      <c r="M278" s="143" t="s">
        <v>557</v>
      </c>
      <c r="N278" s="140">
        <v>43896</v>
      </c>
      <c r="O278" s="54"/>
      <c r="P278" s="54"/>
      <c r="Q278" s="198"/>
      <c r="R278" s="37" t="s">
        <v>856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60">
        <v>143</v>
      </c>
      <c r="B279" s="161">
        <v>43622</v>
      </c>
      <c r="C279" s="161"/>
      <c r="D279" s="162" t="s">
        <v>460</v>
      </c>
      <c r="E279" s="163" t="s">
        <v>556</v>
      </c>
      <c r="F279" s="163">
        <v>332.8</v>
      </c>
      <c r="G279" s="163"/>
      <c r="H279" s="163">
        <v>405</v>
      </c>
      <c r="I279" s="165">
        <v>419</v>
      </c>
      <c r="J279" s="135" t="s">
        <v>756</v>
      </c>
      <c r="K279" s="136">
        <f t="shared" si="102"/>
        <v>72.199999999999989</v>
      </c>
      <c r="L279" s="137">
        <f t="shared" si="103"/>
        <v>0.21694711538461534</v>
      </c>
      <c r="M279" s="132" t="s">
        <v>547</v>
      </c>
      <c r="N279" s="138">
        <v>43860</v>
      </c>
      <c r="O279" s="54"/>
      <c r="P279" s="54"/>
      <c r="Q279" s="198"/>
      <c r="R279" s="37" t="s">
        <v>854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54">
        <v>144</v>
      </c>
      <c r="B280" s="153">
        <v>43641</v>
      </c>
      <c r="C280" s="153"/>
      <c r="D280" s="154" t="s">
        <v>168</v>
      </c>
      <c r="E280" s="155" t="s">
        <v>545</v>
      </c>
      <c r="F280" s="155">
        <v>386</v>
      </c>
      <c r="G280" s="156"/>
      <c r="H280" s="156">
        <v>395</v>
      </c>
      <c r="I280" s="156">
        <v>452</v>
      </c>
      <c r="J280" s="157" t="s">
        <v>757</v>
      </c>
      <c r="K280" s="158">
        <f t="shared" si="102"/>
        <v>9</v>
      </c>
      <c r="L280" s="159">
        <f t="shared" si="103"/>
        <v>2.3316062176165803E-2</v>
      </c>
      <c r="M280" s="155" t="s">
        <v>564</v>
      </c>
      <c r="N280" s="153">
        <v>43868</v>
      </c>
      <c r="O280" s="54"/>
      <c r="P280" s="54"/>
      <c r="Q280" s="198"/>
      <c r="R280" s="37" t="s">
        <v>854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54">
        <v>145</v>
      </c>
      <c r="B281" s="153">
        <v>43707</v>
      </c>
      <c r="C281" s="153"/>
      <c r="D281" s="154" t="s">
        <v>143</v>
      </c>
      <c r="E281" s="155" t="s">
        <v>545</v>
      </c>
      <c r="F281" s="155">
        <v>137.5</v>
      </c>
      <c r="G281" s="156"/>
      <c r="H281" s="156">
        <v>138.5</v>
      </c>
      <c r="I281" s="156">
        <v>190</v>
      </c>
      <c r="J281" s="157" t="s">
        <v>758</v>
      </c>
      <c r="K281" s="158">
        <f t="shared" si="102"/>
        <v>1</v>
      </c>
      <c r="L281" s="159">
        <f t="shared" si="103"/>
        <v>7.2727272727272727E-3</v>
      </c>
      <c r="M281" s="155" t="s">
        <v>564</v>
      </c>
      <c r="N281" s="153">
        <v>44432</v>
      </c>
      <c r="O281" s="54"/>
      <c r="P281" s="54"/>
      <c r="Q281" s="198"/>
      <c r="R281" s="37" t="s">
        <v>856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60">
        <v>146</v>
      </c>
      <c r="B282" s="161">
        <v>43731</v>
      </c>
      <c r="C282" s="161"/>
      <c r="D282" s="162" t="s">
        <v>415</v>
      </c>
      <c r="E282" s="163" t="s">
        <v>545</v>
      </c>
      <c r="F282" s="163">
        <v>235</v>
      </c>
      <c r="G282" s="163"/>
      <c r="H282" s="163">
        <v>295</v>
      </c>
      <c r="I282" s="165">
        <v>296</v>
      </c>
      <c r="J282" s="135" t="s">
        <v>759</v>
      </c>
      <c r="K282" s="136">
        <f t="shared" si="102"/>
        <v>60</v>
      </c>
      <c r="L282" s="137">
        <f t="shared" si="103"/>
        <v>0.25531914893617019</v>
      </c>
      <c r="M282" s="132" t="s">
        <v>547</v>
      </c>
      <c r="N282" s="138">
        <v>43844</v>
      </c>
      <c r="O282" s="54"/>
      <c r="P282" s="54"/>
      <c r="Q282" s="198"/>
      <c r="R282" s="37" t="s">
        <v>854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60">
        <v>147</v>
      </c>
      <c r="B283" s="161">
        <v>43752</v>
      </c>
      <c r="C283" s="161"/>
      <c r="D283" s="162" t="s">
        <v>760</v>
      </c>
      <c r="E283" s="163" t="s">
        <v>545</v>
      </c>
      <c r="F283" s="163">
        <v>277.5</v>
      </c>
      <c r="G283" s="163"/>
      <c r="H283" s="163">
        <v>333</v>
      </c>
      <c r="I283" s="165">
        <v>333</v>
      </c>
      <c r="J283" s="135" t="s">
        <v>761</v>
      </c>
      <c r="K283" s="136">
        <f t="shared" si="102"/>
        <v>55.5</v>
      </c>
      <c r="L283" s="137">
        <f t="shared" si="103"/>
        <v>0.2</v>
      </c>
      <c r="M283" s="132" t="s">
        <v>547</v>
      </c>
      <c r="N283" s="138">
        <v>43846</v>
      </c>
      <c r="O283" s="54"/>
      <c r="P283" s="54"/>
      <c r="Q283" s="198"/>
      <c r="R283" s="37" t="s">
        <v>856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60">
        <v>148</v>
      </c>
      <c r="B284" s="161">
        <v>43752</v>
      </c>
      <c r="C284" s="161"/>
      <c r="D284" s="162" t="s">
        <v>762</v>
      </c>
      <c r="E284" s="163" t="s">
        <v>545</v>
      </c>
      <c r="F284" s="163">
        <v>930</v>
      </c>
      <c r="G284" s="163"/>
      <c r="H284" s="163">
        <v>1165</v>
      </c>
      <c r="I284" s="165">
        <v>1200</v>
      </c>
      <c r="J284" s="135" t="s">
        <v>763</v>
      </c>
      <c r="K284" s="136">
        <f t="shared" si="102"/>
        <v>235</v>
      </c>
      <c r="L284" s="137">
        <f t="shared" si="103"/>
        <v>0.25268817204301075</v>
      </c>
      <c r="M284" s="132" t="s">
        <v>547</v>
      </c>
      <c r="N284" s="138">
        <v>43847</v>
      </c>
      <c r="O284" s="54"/>
      <c r="P284" s="54"/>
      <c r="Q284" s="198"/>
      <c r="R284" s="37" t="s">
        <v>854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60">
        <v>149</v>
      </c>
      <c r="B285" s="161">
        <v>43753</v>
      </c>
      <c r="C285" s="161"/>
      <c r="D285" s="162" t="s">
        <v>764</v>
      </c>
      <c r="E285" s="163" t="s">
        <v>545</v>
      </c>
      <c r="F285" s="133">
        <v>111</v>
      </c>
      <c r="G285" s="163"/>
      <c r="H285" s="163">
        <v>141</v>
      </c>
      <c r="I285" s="165">
        <v>141</v>
      </c>
      <c r="J285" s="135" t="s">
        <v>765</v>
      </c>
      <c r="K285" s="136">
        <f t="shared" si="102"/>
        <v>30</v>
      </c>
      <c r="L285" s="137">
        <f t="shared" si="103"/>
        <v>0.27027027027027029</v>
      </c>
      <c r="M285" s="132" t="s">
        <v>547</v>
      </c>
      <c r="N285" s="138">
        <v>44328</v>
      </c>
      <c r="O285" s="54"/>
      <c r="P285" s="54"/>
      <c r="Q285" s="198"/>
      <c r="R285" s="37" t="s">
        <v>854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60">
        <v>150</v>
      </c>
      <c r="B286" s="161">
        <v>43753</v>
      </c>
      <c r="C286" s="161"/>
      <c r="D286" s="162" t="s">
        <v>766</v>
      </c>
      <c r="E286" s="163" t="s">
        <v>545</v>
      </c>
      <c r="F286" s="133">
        <v>296</v>
      </c>
      <c r="G286" s="163"/>
      <c r="H286" s="163">
        <v>370</v>
      </c>
      <c r="I286" s="165">
        <v>370</v>
      </c>
      <c r="J286" s="135" t="s">
        <v>631</v>
      </c>
      <c r="K286" s="136">
        <f t="shared" ref="K286:K311" si="104">H286-F286</f>
        <v>74</v>
      </c>
      <c r="L286" s="137">
        <f t="shared" ref="L286:L311" si="105">K286/F286</f>
        <v>0.25</v>
      </c>
      <c r="M286" s="132" t="s">
        <v>547</v>
      </c>
      <c r="N286" s="138">
        <v>43853</v>
      </c>
      <c r="O286" s="54"/>
      <c r="P286" s="54"/>
      <c r="Q286" s="198"/>
      <c r="R286" s="37" t="s">
        <v>854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60">
        <v>151</v>
      </c>
      <c r="B287" s="161">
        <v>43754</v>
      </c>
      <c r="C287" s="161"/>
      <c r="D287" s="162" t="s">
        <v>767</v>
      </c>
      <c r="E287" s="163" t="s">
        <v>545</v>
      </c>
      <c r="F287" s="133">
        <v>300</v>
      </c>
      <c r="G287" s="163"/>
      <c r="H287" s="163">
        <v>382.5</v>
      </c>
      <c r="I287" s="165">
        <v>344</v>
      </c>
      <c r="J287" s="135" t="s">
        <v>768</v>
      </c>
      <c r="K287" s="136">
        <f t="shared" si="104"/>
        <v>82.5</v>
      </c>
      <c r="L287" s="137">
        <f t="shared" si="105"/>
        <v>0.27500000000000002</v>
      </c>
      <c r="M287" s="132" t="s">
        <v>547</v>
      </c>
      <c r="N287" s="138">
        <v>44238</v>
      </c>
      <c r="O287" s="54"/>
      <c r="P287" s="54"/>
      <c r="Q287" s="198"/>
      <c r="R287" s="37" t="s">
        <v>854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60">
        <v>152</v>
      </c>
      <c r="B288" s="161">
        <v>43832</v>
      </c>
      <c r="C288" s="161"/>
      <c r="D288" s="162" t="s">
        <v>769</v>
      </c>
      <c r="E288" s="163" t="s">
        <v>545</v>
      </c>
      <c r="F288" s="133">
        <v>495</v>
      </c>
      <c r="G288" s="163"/>
      <c r="H288" s="163">
        <v>595</v>
      </c>
      <c r="I288" s="165">
        <v>590</v>
      </c>
      <c r="J288" s="135" t="s">
        <v>567</v>
      </c>
      <c r="K288" s="136">
        <f t="shared" si="104"/>
        <v>100</v>
      </c>
      <c r="L288" s="137">
        <f t="shared" si="105"/>
        <v>0.20202020202020202</v>
      </c>
      <c r="M288" s="132" t="s">
        <v>547</v>
      </c>
      <c r="N288" s="138">
        <v>44589</v>
      </c>
      <c r="O288" s="54"/>
      <c r="P288" s="54"/>
      <c r="Q288" s="198"/>
      <c r="R288" s="37" t="s">
        <v>854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0" ht="12.75" customHeight="1">
      <c r="A289" s="160">
        <v>153</v>
      </c>
      <c r="B289" s="161">
        <v>43966</v>
      </c>
      <c r="C289" s="161"/>
      <c r="D289" s="162" t="s">
        <v>74</v>
      </c>
      <c r="E289" s="163" t="s">
        <v>545</v>
      </c>
      <c r="F289" s="133">
        <v>67.5</v>
      </c>
      <c r="G289" s="163"/>
      <c r="H289" s="163">
        <v>86</v>
      </c>
      <c r="I289" s="165">
        <v>86</v>
      </c>
      <c r="J289" s="135" t="s">
        <v>770</v>
      </c>
      <c r="K289" s="136">
        <f t="shared" si="104"/>
        <v>18.5</v>
      </c>
      <c r="L289" s="137">
        <f t="shared" si="105"/>
        <v>0.27407407407407408</v>
      </c>
      <c r="M289" s="132" t="s">
        <v>547</v>
      </c>
      <c r="N289" s="138">
        <v>44008</v>
      </c>
      <c r="O289" s="54"/>
      <c r="P289" s="54"/>
      <c r="Q289" s="198"/>
      <c r="R289" s="37" t="s">
        <v>854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0" ht="12.75" customHeight="1">
      <c r="A290" s="160">
        <v>154</v>
      </c>
      <c r="B290" s="161">
        <v>44035</v>
      </c>
      <c r="C290" s="161"/>
      <c r="D290" s="162" t="s">
        <v>459</v>
      </c>
      <c r="E290" s="163" t="s">
        <v>545</v>
      </c>
      <c r="F290" s="133">
        <v>231</v>
      </c>
      <c r="G290" s="163"/>
      <c r="H290" s="163">
        <v>281</v>
      </c>
      <c r="I290" s="165">
        <v>281</v>
      </c>
      <c r="J290" s="135" t="s">
        <v>631</v>
      </c>
      <c r="K290" s="136">
        <f t="shared" si="104"/>
        <v>50</v>
      </c>
      <c r="L290" s="137">
        <f t="shared" si="105"/>
        <v>0.21645021645021645</v>
      </c>
      <c r="M290" s="132" t="s">
        <v>547</v>
      </c>
      <c r="N290" s="138">
        <v>44358</v>
      </c>
      <c r="O290" s="54"/>
      <c r="P290" s="54"/>
      <c r="Q290" s="198"/>
      <c r="R290" s="37" t="s">
        <v>854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0" ht="12.75" customHeight="1">
      <c r="A291" s="160">
        <v>155</v>
      </c>
      <c r="B291" s="161">
        <v>44092</v>
      </c>
      <c r="C291" s="161"/>
      <c r="D291" s="162" t="s">
        <v>141</v>
      </c>
      <c r="E291" s="163" t="s">
        <v>545</v>
      </c>
      <c r="F291" s="163">
        <v>206</v>
      </c>
      <c r="G291" s="163"/>
      <c r="H291" s="163">
        <v>248</v>
      </c>
      <c r="I291" s="165">
        <v>248</v>
      </c>
      <c r="J291" s="135" t="s">
        <v>631</v>
      </c>
      <c r="K291" s="136">
        <f t="shared" si="104"/>
        <v>42</v>
      </c>
      <c r="L291" s="137">
        <f t="shared" si="105"/>
        <v>0.20388349514563106</v>
      </c>
      <c r="M291" s="132" t="s">
        <v>547</v>
      </c>
      <c r="N291" s="138">
        <v>44214</v>
      </c>
      <c r="O291" s="54"/>
      <c r="P291" s="54"/>
      <c r="Q291" s="198"/>
      <c r="R291" s="37" t="s">
        <v>854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0" ht="12.75" customHeight="1">
      <c r="A292" s="160">
        <v>156</v>
      </c>
      <c r="B292" s="161">
        <v>44140</v>
      </c>
      <c r="C292" s="161"/>
      <c r="D292" s="162" t="s">
        <v>141</v>
      </c>
      <c r="E292" s="163" t="s">
        <v>545</v>
      </c>
      <c r="F292" s="163">
        <v>182.5</v>
      </c>
      <c r="G292" s="163"/>
      <c r="H292" s="163">
        <v>248</v>
      </c>
      <c r="I292" s="165">
        <v>248</v>
      </c>
      <c r="J292" s="135" t="s">
        <v>631</v>
      </c>
      <c r="K292" s="136">
        <f t="shared" si="104"/>
        <v>65.5</v>
      </c>
      <c r="L292" s="137">
        <f t="shared" si="105"/>
        <v>0.35890410958904112</v>
      </c>
      <c r="M292" s="132" t="s">
        <v>547</v>
      </c>
      <c r="N292" s="138">
        <v>44214</v>
      </c>
      <c r="O292" s="54"/>
      <c r="P292" s="54"/>
      <c r="Q292" s="198"/>
      <c r="R292" s="37" t="s">
        <v>854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0" ht="12.75" customHeight="1">
      <c r="A293" s="160">
        <v>157</v>
      </c>
      <c r="B293" s="161">
        <v>44140</v>
      </c>
      <c r="C293" s="161"/>
      <c r="D293" s="162" t="s">
        <v>337</v>
      </c>
      <c r="E293" s="163" t="s">
        <v>545</v>
      </c>
      <c r="F293" s="163">
        <v>247.5</v>
      </c>
      <c r="G293" s="163"/>
      <c r="H293" s="163">
        <v>320</v>
      </c>
      <c r="I293" s="165">
        <v>320</v>
      </c>
      <c r="J293" s="135" t="s">
        <v>631</v>
      </c>
      <c r="K293" s="136">
        <f t="shared" si="104"/>
        <v>72.5</v>
      </c>
      <c r="L293" s="137">
        <f t="shared" si="105"/>
        <v>0.29292929292929293</v>
      </c>
      <c r="M293" s="132" t="s">
        <v>547</v>
      </c>
      <c r="N293" s="138">
        <v>44323</v>
      </c>
      <c r="O293" s="54"/>
      <c r="P293" s="54"/>
      <c r="Q293" s="198"/>
      <c r="R293" s="37" t="s">
        <v>854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0" ht="12.75" customHeight="1">
      <c r="A294" s="160">
        <v>158</v>
      </c>
      <c r="B294" s="161">
        <v>44140</v>
      </c>
      <c r="C294" s="161"/>
      <c r="D294" s="162" t="s">
        <v>199</v>
      </c>
      <c r="E294" s="163" t="s">
        <v>545</v>
      </c>
      <c r="F294" s="133">
        <v>925</v>
      </c>
      <c r="G294" s="163"/>
      <c r="H294" s="163">
        <v>1095</v>
      </c>
      <c r="I294" s="165">
        <v>1093</v>
      </c>
      <c r="J294" s="135" t="s">
        <v>771</v>
      </c>
      <c r="K294" s="136">
        <f t="shared" si="104"/>
        <v>170</v>
      </c>
      <c r="L294" s="137">
        <f t="shared" si="105"/>
        <v>0.18378378378378379</v>
      </c>
      <c r="M294" s="132" t="s">
        <v>547</v>
      </c>
      <c r="N294" s="138">
        <v>44201</v>
      </c>
      <c r="O294" s="54"/>
      <c r="P294" s="54"/>
      <c r="Q294" s="198"/>
      <c r="R294" s="37" t="s">
        <v>854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0" ht="12.75" customHeight="1">
      <c r="A295" s="160">
        <v>159</v>
      </c>
      <c r="B295" s="161">
        <v>44140</v>
      </c>
      <c r="C295" s="161"/>
      <c r="D295" s="162" t="s">
        <v>355</v>
      </c>
      <c r="E295" s="163" t="s">
        <v>545</v>
      </c>
      <c r="F295" s="133">
        <v>332.5</v>
      </c>
      <c r="G295" s="163"/>
      <c r="H295" s="163">
        <v>393</v>
      </c>
      <c r="I295" s="165">
        <v>406</v>
      </c>
      <c r="J295" s="135" t="s">
        <v>772</v>
      </c>
      <c r="K295" s="136">
        <f t="shared" si="104"/>
        <v>60.5</v>
      </c>
      <c r="L295" s="137">
        <f t="shared" si="105"/>
        <v>0.18195488721804512</v>
      </c>
      <c r="M295" s="132" t="s">
        <v>547</v>
      </c>
      <c r="N295" s="138">
        <v>44256</v>
      </c>
      <c r="O295" s="54"/>
      <c r="P295" s="54"/>
      <c r="Q295" s="198"/>
      <c r="R295" s="37" t="s">
        <v>854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0" ht="12.75" customHeight="1">
      <c r="A296" s="160">
        <v>160</v>
      </c>
      <c r="B296" s="161">
        <v>44141</v>
      </c>
      <c r="C296" s="161"/>
      <c r="D296" s="162" t="s">
        <v>459</v>
      </c>
      <c r="E296" s="163" t="s">
        <v>545</v>
      </c>
      <c r="F296" s="133">
        <v>231</v>
      </c>
      <c r="G296" s="163"/>
      <c r="H296" s="163">
        <v>281</v>
      </c>
      <c r="I296" s="165">
        <v>281</v>
      </c>
      <c r="J296" s="135" t="s">
        <v>631</v>
      </c>
      <c r="K296" s="136">
        <f t="shared" si="104"/>
        <v>50</v>
      </c>
      <c r="L296" s="137">
        <f t="shared" si="105"/>
        <v>0.21645021645021645</v>
      </c>
      <c r="M296" s="132" t="s">
        <v>547</v>
      </c>
      <c r="N296" s="138">
        <v>44358</v>
      </c>
      <c r="O296" s="54"/>
      <c r="P296" s="54"/>
      <c r="Q296" s="198"/>
      <c r="R296" s="37" t="s">
        <v>854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0" ht="12.75" customHeight="1">
      <c r="A297" s="160">
        <v>161</v>
      </c>
      <c r="B297" s="161">
        <v>44187</v>
      </c>
      <c r="C297" s="161"/>
      <c r="D297" s="162" t="s">
        <v>773</v>
      </c>
      <c r="E297" s="163" t="s">
        <v>545</v>
      </c>
      <c r="F297" s="133">
        <v>190</v>
      </c>
      <c r="G297" s="163"/>
      <c r="H297" s="163">
        <v>239</v>
      </c>
      <c r="I297" s="165">
        <v>239</v>
      </c>
      <c r="J297" s="135" t="s">
        <v>774</v>
      </c>
      <c r="K297" s="136">
        <f t="shared" si="104"/>
        <v>49</v>
      </c>
      <c r="L297" s="137">
        <f t="shared" si="105"/>
        <v>0.25789473684210529</v>
      </c>
      <c r="M297" s="132" t="s">
        <v>547</v>
      </c>
      <c r="N297" s="138">
        <v>44844</v>
      </c>
      <c r="O297" s="54"/>
      <c r="P297" s="54"/>
      <c r="Q297" s="198"/>
      <c r="R297" s="37" t="s">
        <v>854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0" ht="12.75" customHeight="1">
      <c r="A298" s="160">
        <v>162</v>
      </c>
      <c r="B298" s="161">
        <v>44258</v>
      </c>
      <c r="C298" s="161"/>
      <c r="D298" s="162" t="s">
        <v>769</v>
      </c>
      <c r="E298" s="163" t="s">
        <v>545</v>
      </c>
      <c r="F298" s="133">
        <v>495</v>
      </c>
      <c r="G298" s="163"/>
      <c r="H298" s="163">
        <v>595</v>
      </c>
      <c r="I298" s="165">
        <v>590</v>
      </c>
      <c r="J298" s="135" t="s">
        <v>567</v>
      </c>
      <c r="K298" s="136">
        <f t="shared" si="104"/>
        <v>100</v>
      </c>
      <c r="L298" s="137">
        <f t="shared" si="105"/>
        <v>0.20202020202020202</v>
      </c>
      <c r="M298" s="132" t="s">
        <v>547</v>
      </c>
      <c r="N298" s="138">
        <v>44589</v>
      </c>
      <c r="O298" s="54"/>
      <c r="P298" s="54"/>
      <c r="Q298" s="198"/>
      <c r="R298" s="37" t="s">
        <v>854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0" ht="12.75" customHeight="1">
      <c r="A299" s="160">
        <v>163</v>
      </c>
      <c r="B299" s="161">
        <v>44274</v>
      </c>
      <c r="C299" s="161"/>
      <c r="D299" s="162" t="s">
        <v>355</v>
      </c>
      <c r="E299" s="163" t="s">
        <v>545</v>
      </c>
      <c r="F299" s="133">
        <v>355</v>
      </c>
      <c r="G299" s="163"/>
      <c r="H299" s="163">
        <v>422.5</v>
      </c>
      <c r="I299" s="165">
        <v>420</v>
      </c>
      <c r="J299" s="135" t="s">
        <v>775</v>
      </c>
      <c r="K299" s="136">
        <f t="shared" si="104"/>
        <v>67.5</v>
      </c>
      <c r="L299" s="137">
        <f t="shared" si="105"/>
        <v>0.19014084507042253</v>
      </c>
      <c r="M299" s="132" t="s">
        <v>547</v>
      </c>
      <c r="N299" s="138">
        <v>44361</v>
      </c>
      <c r="O299" s="54"/>
      <c r="P299" s="54"/>
      <c r="R299" s="37" t="s">
        <v>854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0" ht="12.75" customHeight="1">
      <c r="A300" s="160">
        <v>164</v>
      </c>
      <c r="B300" s="161">
        <v>44295</v>
      </c>
      <c r="C300" s="161"/>
      <c r="D300" s="162" t="s">
        <v>319</v>
      </c>
      <c r="E300" s="163" t="s">
        <v>545</v>
      </c>
      <c r="F300" s="133">
        <v>555</v>
      </c>
      <c r="G300" s="163"/>
      <c r="H300" s="163">
        <v>663</v>
      </c>
      <c r="I300" s="165">
        <v>663</v>
      </c>
      <c r="J300" s="135" t="s">
        <v>776</v>
      </c>
      <c r="K300" s="136">
        <f t="shared" si="104"/>
        <v>108</v>
      </c>
      <c r="L300" s="137">
        <f t="shared" si="105"/>
        <v>0.19459459459459461</v>
      </c>
      <c r="M300" s="132" t="s">
        <v>547</v>
      </c>
      <c r="N300" s="138">
        <v>44321</v>
      </c>
      <c r="O300" s="54"/>
      <c r="P300" s="54"/>
      <c r="Q300" s="198"/>
      <c r="R300" s="37" t="s">
        <v>854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0" ht="12.75" customHeight="1">
      <c r="A301" s="160">
        <v>165</v>
      </c>
      <c r="B301" s="161">
        <v>44308</v>
      </c>
      <c r="C301" s="161"/>
      <c r="D301" s="162" t="s">
        <v>740</v>
      </c>
      <c r="E301" s="163" t="s">
        <v>545</v>
      </c>
      <c r="F301" s="133">
        <v>126.5</v>
      </c>
      <c r="G301" s="163"/>
      <c r="H301" s="163">
        <v>155</v>
      </c>
      <c r="I301" s="165">
        <v>155</v>
      </c>
      <c r="J301" s="135" t="s">
        <v>631</v>
      </c>
      <c r="K301" s="136">
        <f t="shared" si="104"/>
        <v>28.5</v>
      </c>
      <c r="L301" s="137">
        <f t="shared" si="105"/>
        <v>0.22529644268774704</v>
      </c>
      <c r="M301" s="132" t="s">
        <v>547</v>
      </c>
      <c r="N301" s="138">
        <v>44362</v>
      </c>
      <c r="O301" s="54"/>
      <c r="P301" s="54"/>
      <c r="R301" s="37" t="s">
        <v>854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0" ht="12.75" customHeight="1">
      <c r="A302" s="139">
        <v>166</v>
      </c>
      <c r="B302" s="170">
        <v>44368</v>
      </c>
      <c r="C302" s="170"/>
      <c r="D302" s="141" t="s">
        <v>777</v>
      </c>
      <c r="E302" s="143" t="s">
        <v>545</v>
      </c>
      <c r="F302" s="171">
        <v>287.5</v>
      </c>
      <c r="G302" s="143"/>
      <c r="H302" s="143">
        <v>245</v>
      </c>
      <c r="I302" s="144">
        <v>344</v>
      </c>
      <c r="J302" s="145" t="s">
        <v>778</v>
      </c>
      <c r="K302" s="146">
        <f t="shared" si="104"/>
        <v>-42.5</v>
      </c>
      <c r="L302" s="147">
        <f t="shared" si="105"/>
        <v>-0.14782608695652175</v>
      </c>
      <c r="M302" s="143" t="s">
        <v>557</v>
      </c>
      <c r="N302" s="140">
        <v>44508</v>
      </c>
      <c r="O302" s="54"/>
      <c r="P302" s="54"/>
      <c r="R302" s="37" t="s">
        <v>854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0" ht="12.75" customHeight="1">
      <c r="A303" s="160">
        <v>167</v>
      </c>
      <c r="B303" s="161">
        <v>44368</v>
      </c>
      <c r="C303" s="161"/>
      <c r="D303" s="162" t="s">
        <v>459</v>
      </c>
      <c r="E303" s="163" t="s">
        <v>545</v>
      </c>
      <c r="F303" s="133">
        <v>241</v>
      </c>
      <c r="G303" s="163"/>
      <c r="H303" s="163">
        <v>298</v>
      </c>
      <c r="I303" s="165">
        <v>320</v>
      </c>
      <c r="J303" s="135" t="s">
        <v>631</v>
      </c>
      <c r="K303" s="136">
        <f t="shared" si="104"/>
        <v>57</v>
      </c>
      <c r="L303" s="137">
        <f t="shared" si="105"/>
        <v>0.23651452282157676</v>
      </c>
      <c r="M303" s="132" t="s">
        <v>547</v>
      </c>
      <c r="N303" s="138">
        <v>44802</v>
      </c>
      <c r="O303" s="54"/>
      <c r="P303" s="54"/>
      <c r="R303" s="37" t="s">
        <v>854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0" ht="12.75" customHeight="1">
      <c r="A304" s="160">
        <v>168</v>
      </c>
      <c r="B304" s="161">
        <v>44406</v>
      </c>
      <c r="C304" s="161"/>
      <c r="D304" s="162" t="s">
        <v>740</v>
      </c>
      <c r="E304" s="163" t="s">
        <v>545</v>
      </c>
      <c r="F304" s="133">
        <v>162.5</v>
      </c>
      <c r="G304" s="163"/>
      <c r="H304" s="163">
        <v>200</v>
      </c>
      <c r="I304" s="165">
        <v>200</v>
      </c>
      <c r="J304" s="135" t="s">
        <v>631</v>
      </c>
      <c r="K304" s="136">
        <f t="shared" si="104"/>
        <v>37.5</v>
      </c>
      <c r="L304" s="137">
        <f t="shared" si="105"/>
        <v>0.23076923076923078</v>
      </c>
      <c r="M304" s="132" t="s">
        <v>547</v>
      </c>
      <c r="N304" s="138">
        <v>44802</v>
      </c>
      <c r="O304" s="54"/>
      <c r="P304" s="54"/>
      <c r="R304" s="37" t="s">
        <v>854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1:30" ht="12.75" customHeight="1">
      <c r="A305" s="160">
        <v>169</v>
      </c>
      <c r="B305" s="161">
        <v>44462</v>
      </c>
      <c r="C305" s="161"/>
      <c r="D305" s="162" t="s">
        <v>423</v>
      </c>
      <c r="E305" s="163" t="s">
        <v>545</v>
      </c>
      <c r="F305" s="133">
        <v>1235</v>
      </c>
      <c r="G305" s="163"/>
      <c r="H305" s="163">
        <v>1505</v>
      </c>
      <c r="I305" s="165">
        <v>1500</v>
      </c>
      <c r="J305" s="135" t="s">
        <v>631</v>
      </c>
      <c r="K305" s="136">
        <f t="shared" si="104"/>
        <v>270</v>
      </c>
      <c r="L305" s="137">
        <f t="shared" si="105"/>
        <v>0.21862348178137653</v>
      </c>
      <c r="M305" s="132" t="s">
        <v>547</v>
      </c>
      <c r="N305" s="138">
        <v>44564</v>
      </c>
      <c r="O305" s="54"/>
      <c r="P305" s="54"/>
      <c r="R305" s="37" t="s">
        <v>854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1:30" ht="12.75" customHeight="1">
      <c r="A306" s="160">
        <v>170</v>
      </c>
      <c r="B306" s="161">
        <v>44480</v>
      </c>
      <c r="C306" s="161"/>
      <c r="D306" s="162" t="s">
        <v>779</v>
      </c>
      <c r="E306" s="163" t="s">
        <v>545</v>
      </c>
      <c r="F306" s="133">
        <v>58.75</v>
      </c>
      <c r="G306" s="163"/>
      <c r="H306" s="163">
        <v>64.25</v>
      </c>
      <c r="I306" s="165"/>
      <c r="J306" s="135" t="s">
        <v>631</v>
      </c>
      <c r="K306" s="136">
        <f t="shared" si="104"/>
        <v>5.5</v>
      </c>
      <c r="L306" s="137">
        <f t="shared" si="105"/>
        <v>9.3617021276595741E-2</v>
      </c>
      <c r="M306" s="132" t="s">
        <v>547</v>
      </c>
      <c r="N306" s="138">
        <v>45322</v>
      </c>
      <c r="O306" s="54"/>
      <c r="P306" s="54"/>
      <c r="R306" s="37" t="s">
        <v>854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1:30" ht="12.75" customHeight="1">
      <c r="A307" s="129">
        <v>171</v>
      </c>
      <c r="B307" s="130">
        <v>44481</v>
      </c>
      <c r="C307" s="130"/>
      <c r="D307" s="131" t="s">
        <v>273</v>
      </c>
      <c r="E307" s="132" t="s">
        <v>545</v>
      </c>
      <c r="F307" s="133">
        <v>315</v>
      </c>
      <c r="G307" s="132"/>
      <c r="H307" s="132">
        <v>335</v>
      </c>
      <c r="I307" s="134">
        <v>380</v>
      </c>
      <c r="J307" s="135" t="s">
        <v>822</v>
      </c>
      <c r="K307" s="136">
        <f t="shared" si="104"/>
        <v>20</v>
      </c>
      <c r="L307" s="137">
        <f t="shared" si="105"/>
        <v>6.3492063492063489E-2</v>
      </c>
      <c r="M307" s="132" t="s">
        <v>547</v>
      </c>
      <c r="N307" s="138">
        <v>45297</v>
      </c>
      <c r="O307" s="54"/>
      <c r="P307" s="54"/>
      <c r="R307" s="37" t="s">
        <v>854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1:30" ht="12.75" customHeight="1">
      <c r="A308" s="129">
        <v>172</v>
      </c>
      <c r="B308" s="130">
        <v>44481</v>
      </c>
      <c r="C308" s="130"/>
      <c r="D308" s="131" t="s">
        <v>780</v>
      </c>
      <c r="E308" s="132" t="s">
        <v>545</v>
      </c>
      <c r="F308" s="133">
        <v>45.5</v>
      </c>
      <c r="G308" s="132"/>
      <c r="H308" s="132">
        <v>56.5</v>
      </c>
      <c r="I308" s="134">
        <v>56</v>
      </c>
      <c r="J308" s="135" t="s">
        <v>631</v>
      </c>
      <c r="K308" s="136">
        <f t="shared" si="104"/>
        <v>11</v>
      </c>
      <c r="L308" s="137">
        <f t="shared" si="105"/>
        <v>0.24175824175824176</v>
      </c>
      <c r="M308" s="132" t="s">
        <v>547</v>
      </c>
      <c r="N308" s="138">
        <v>44881</v>
      </c>
      <c r="O308" s="54"/>
      <c r="P308" s="54"/>
      <c r="R308" s="37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1:30" ht="12.75" customHeight="1">
      <c r="A309" s="129">
        <v>173</v>
      </c>
      <c r="B309" s="130">
        <v>44551</v>
      </c>
      <c r="C309" s="130"/>
      <c r="D309" s="131" t="s">
        <v>128</v>
      </c>
      <c r="E309" s="132" t="s">
        <v>545</v>
      </c>
      <c r="F309" s="133">
        <v>2300</v>
      </c>
      <c r="G309" s="132"/>
      <c r="H309" s="132">
        <f>(2820+2200)/2</f>
        <v>2510</v>
      </c>
      <c r="I309" s="134">
        <v>3000</v>
      </c>
      <c r="J309" s="135" t="s">
        <v>781</v>
      </c>
      <c r="K309" s="136">
        <f t="shared" si="104"/>
        <v>210</v>
      </c>
      <c r="L309" s="137">
        <f t="shared" si="105"/>
        <v>9.1304347826086957E-2</v>
      </c>
      <c r="M309" s="132" t="s">
        <v>547</v>
      </c>
      <c r="N309" s="138">
        <v>44649</v>
      </c>
      <c r="O309" s="54"/>
      <c r="P309" s="54"/>
      <c r="R309" s="37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1:30" ht="12.75" customHeight="1">
      <c r="A310" s="129">
        <v>174</v>
      </c>
      <c r="B310" s="130">
        <v>44606</v>
      </c>
      <c r="C310" s="130"/>
      <c r="D310" s="131" t="s">
        <v>413</v>
      </c>
      <c r="E310" s="132" t="s">
        <v>545</v>
      </c>
      <c r="F310" s="133">
        <v>635</v>
      </c>
      <c r="G310" s="132"/>
      <c r="H310" s="132">
        <v>700</v>
      </c>
      <c r="I310" s="134">
        <v>764</v>
      </c>
      <c r="J310" s="135" t="s">
        <v>806</v>
      </c>
      <c r="K310" s="136">
        <f t="shared" si="104"/>
        <v>65</v>
      </c>
      <c r="L310" s="137">
        <f t="shared" si="105"/>
        <v>0.10236220472440945</v>
      </c>
      <c r="M310" s="132" t="s">
        <v>547</v>
      </c>
      <c r="N310" s="138">
        <v>45159</v>
      </c>
      <c r="O310" s="54"/>
      <c r="P310" s="54"/>
      <c r="R310" s="37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1:30" ht="12.75" customHeight="1">
      <c r="A311" s="129">
        <v>175</v>
      </c>
      <c r="B311" s="130">
        <v>44613</v>
      </c>
      <c r="C311" s="130"/>
      <c r="D311" s="131" t="s">
        <v>423</v>
      </c>
      <c r="E311" s="132" t="s">
        <v>545</v>
      </c>
      <c r="F311" s="133">
        <v>1255</v>
      </c>
      <c r="G311" s="132"/>
      <c r="H311" s="132">
        <v>1515</v>
      </c>
      <c r="I311" s="134">
        <v>1510</v>
      </c>
      <c r="J311" s="135" t="s">
        <v>631</v>
      </c>
      <c r="K311" s="136">
        <f t="shared" si="104"/>
        <v>260</v>
      </c>
      <c r="L311" s="137">
        <f t="shared" si="105"/>
        <v>0.20717131474103587</v>
      </c>
      <c r="M311" s="132" t="s">
        <v>547</v>
      </c>
      <c r="N311" s="138">
        <v>44834</v>
      </c>
      <c r="O311" s="54"/>
      <c r="P311" s="54"/>
      <c r="R311" s="37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1:30" ht="12.75" customHeight="1">
      <c r="A312" s="259">
        <v>176</v>
      </c>
      <c r="B312" s="250">
        <v>44670</v>
      </c>
      <c r="C312" s="250"/>
      <c r="D312" s="251" t="s">
        <v>510</v>
      </c>
      <c r="E312" s="252" t="s">
        <v>545</v>
      </c>
      <c r="F312" s="253">
        <v>445</v>
      </c>
      <c r="G312" s="253"/>
      <c r="H312" s="253">
        <v>460</v>
      </c>
      <c r="I312" s="253">
        <v>553</v>
      </c>
      <c r="J312" s="254" t="s">
        <v>844</v>
      </c>
      <c r="K312" s="255">
        <f t="shared" ref="K312" si="106">H312-F312</f>
        <v>15</v>
      </c>
      <c r="L312" s="256">
        <f t="shared" ref="L312" si="107">K312/F312</f>
        <v>3.3707865168539325E-2</v>
      </c>
      <c r="M312" s="257" t="s">
        <v>564</v>
      </c>
      <c r="N312" s="258">
        <v>45397</v>
      </c>
      <c r="O312" s="54"/>
      <c r="P312" s="54"/>
      <c r="R312" s="37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1:30" ht="12.75" customHeight="1">
      <c r="A313" s="160">
        <v>177</v>
      </c>
      <c r="B313" s="161">
        <v>44746</v>
      </c>
      <c r="C313" s="161"/>
      <c r="D313" s="162" t="s">
        <v>782</v>
      </c>
      <c r="E313" s="163" t="s">
        <v>545</v>
      </c>
      <c r="F313" s="163">
        <v>207.5</v>
      </c>
      <c r="G313" s="163"/>
      <c r="H313" s="163">
        <v>254</v>
      </c>
      <c r="I313" s="165">
        <v>254</v>
      </c>
      <c r="J313" s="135" t="s">
        <v>631</v>
      </c>
      <c r="K313" s="136">
        <f t="shared" ref="K313:K323" si="108">H313-F313</f>
        <v>46.5</v>
      </c>
      <c r="L313" s="137">
        <f t="shared" ref="L313:L323" si="109">K313/F313</f>
        <v>0.22409638554216868</v>
      </c>
      <c r="M313" s="132" t="s">
        <v>547</v>
      </c>
      <c r="N313" s="138">
        <v>44792</v>
      </c>
      <c r="O313" s="54"/>
      <c r="P313" s="54"/>
      <c r="R313" s="37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1:30" ht="12.75" customHeight="1">
      <c r="A314" s="160">
        <v>178</v>
      </c>
      <c r="B314" s="161">
        <v>44775</v>
      </c>
      <c r="C314" s="161"/>
      <c r="D314" s="162" t="s">
        <v>461</v>
      </c>
      <c r="E314" s="163" t="s">
        <v>545</v>
      </c>
      <c r="F314" s="163">
        <v>31.25</v>
      </c>
      <c r="G314" s="163"/>
      <c r="H314" s="163">
        <v>38.75</v>
      </c>
      <c r="I314" s="165">
        <v>38</v>
      </c>
      <c r="J314" s="135" t="s">
        <v>631</v>
      </c>
      <c r="K314" s="136">
        <f t="shared" si="108"/>
        <v>7.5</v>
      </c>
      <c r="L314" s="137">
        <f t="shared" si="109"/>
        <v>0.24</v>
      </c>
      <c r="M314" s="132" t="s">
        <v>547</v>
      </c>
      <c r="N314" s="138">
        <v>44844</v>
      </c>
      <c r="O314" s="54"/>
      <c r="P314" s="54"/>
      <c r="R314" s="37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1:30" ht="12.75" customHeight="1">
      <c r="A315" s="160">
        <v>179</v>
      </c>
      <c r="B315" s="161">
        <v>44841</v>
      </c>
      <c r="C315" s="161"/>
      <c r="D315" s="162" t="s">
        <v>783</v>
      </c>
      <c r="E315" s="163" t="s">
        <v>545</v>
      </c>
      <c r="F315" s="133">
        <v>665</v>
      </c>
      <c r="G315" s="163"/>
      <c r="H315" s="163">
        <v>807.5</v>
      </c>
      <c r="I315" s="165">
        <v>840</v>
      </c>
      <c r="J315" s="135" t="s">
        <v>781</v>
      </c>
      <c r="K315" s="136">
        <f t="shared" si="108"/>
        <v>142.5</v>
      </c>
      <c r="L315" s="137">
        <f t="shared" si="109"/>
        <v>0.21428571428571427</v>
      </c>
      <c r="M315" s="132" t="s">
        <v>547</v>
      </c>
      <c r="N315" s="138">
        <v>45097</v>
      </c>
      <c r="O315" s="54"/>
      <c r="P315" s="54"/>
      <c r="R315" s="37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1:30" ht="12.75" customHeight="1">
      <c r="A316" s="160">
        <v>180</v>
      </c>
      <c r="B316" s="161">
        <v>44844</v>
      </c>
      <c r="C316" s="161"/>
      <c r="D316" s="162" t="s">
        <v>415</v>
      </c>
      <c r="E316" s="163" t="s">
        <v>545</v>
      </c>
      <c r="F316" s="133">
        <v>227.5</v>
      </c>
      <c r="G316" s="163"/>
      <c r="H316" s="163">
        <v>270</v>
      </c>
      <c r="I316" s="165">
        <v>291</v>
      </c>
      <c r="J316" s="135" t="s">
        <v>808</v>
      </c>
      <c r="K316" s="136">
        <f t="shared" si="108"/>
        <v>42.5</v>
      </c>
      <c r="L316" s="137">
        <f t="shared" si="109"/>
        <v>0.18681318681318682</v>
      </c>
      <c r="M316" s="132" t="s">
        <v>547</v>
      </c>
      <c r="N316" s="138">
        <v>45160</v>
      </c>
      <c r="O316" s="54"/>
      <c r="P316" s="54"/>
      <c r="R316" s="37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1:30" ht="12.75" customHeight="1">
      <c r="A317" s="160">
        <v>181</v>
      </c>
      <c r="B317" s="161">
        <v>44845</v>
      </c>
      <c r="C317" s="161"/>
      <c r="D317" s="162" t="s">
        <v>413</v>
      </c>
      <c r="E317" s="163" t="s">
        <v>545</v>
      </c>
      <c r="F317" s="133">
        <v>555</v>
      </c>
      <c r="G317" s="163"/>
      <c r="H317" s="163">
        <v>700</v>
      </c>
      <c r="I317" s="165">
        <v>765</v>
      </c>
      <c r="J317" s="135" t="s">
        <v>807</v>
      </c>
      <c r="K317" s="136">
        <f t="shared" si="108"/>
        <v>145</v>
      </c>
      <c r="L317" s="137">
        <f t="shared" si="109"/>
        <v>0.26126126126126126</v>
      </c>
      <c r="M317" s="132" t="s">
        <v>547</v>
      </c>
      <c r="N317" s="138">
        <v>45159</v>
      </c>
      <c r="O317" s="54"/>
      <c r="P317" s="54"/>
      <c r="R317" s="37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1:30" ht="12.75" customHeight="1">
      <c r="A318" s="160">
        <v>182</v>
      </c>
      <c r="B318" s="161">
        <v>44981</v>
      </c>
      <c r="C318" s="161"/>
      <c r="D318" s="162" t="s">
        <v>428</v>
      </c>
      <c r="E318" s="163" t="s">
        <v>545</v>
      </c>
      <c r="F318" s="133">
        <v>1675</v>
      </c>
      <c r="G318" s="163"/>
      <c r="H318" s="163">
        <v>2080</v>
      </c>
      <c r="I318" s="165">
        <v>2080</v>
      </c>
      <c r="J318" s="135" t="s">
        <v>631</v>
      </c>
      <c r="K318" s="136">
        <f t="shared" si="108"/>
        <v>405</v>
      </c>
      <c r="L318" s="137">
        <f t="shared" si="109"/>
        <v>0.2417910447761194</v>
      </c>
      <c r="M318" s="132" t="s">
        <v>547</v>
      </c>
      <c r="N318" s="138">
        <v>45119</v>
      </c>
      <c r="O318" s="54"/>
      <c r="P318" s="54"/>
      <c r="R318" s="37" t="s">
        <v>857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1:30" ht="12.75" customHeight="1">
      <c r="A319" s="160">
        <v>183</v>
      </c>
      <c r="B319" s="161">
        <v>44986</v>
      </c>
      <c r="C319" s="161"/>
      <c r="D319" s="162" t="s">
        <v>461</v>
      </c>
      <c r="E319" s="163" t="s">
        <v>545</v>
      </c>
      <c r="F319" s="133">
        <v>57.5</v>
      </c>
      <c r="G319" s="163"/>
      <c r="H319" s="163">
        <v>120</v>
      </c>
      <c r="I319" s="165">
        <v>120</v>
      </c>
      <c r="J319" s="135" t="s">
        <v>631</v>
      </c>
      <c r="K319" s="136">
        <f t="shared" si="108"/>
        <v>62.5</v>
      </c>
      <c r="L319" s="137">
        <f t="shared" si="109"/>
        <v>1.0869565217391304</v>
      </c>
      <c r="M319" s="132" t="s">
        <v>547</v>
      </c>
      <c r="N319" s="138">
        <v>45049</v>
      </c>
      <c r="O319" s="54"/>
      <c r="P319" s="54"/>
      <c r="R319" s="37" t="s">
        <v>857</v>
      </c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1:30" ht="12.75" customHeight="1">
      <c r="A320" s="160">
        <v>184</v>
      </c>
      <c r="B320" s="161">
        <v>45008</v>
      </c>
      <c r="C320" s="161"/>
      <c r="D320" s="162" t="s">
        <v>475</v>
      </c>
      <c r="E320" s="163" t="s">
        <v>545</v>
      </c>
      <c r="F320" s="133">
        <v>2765</v>
      </c>
      <c r="G320" s="163"/>
      <c r="H320" s="163">
        <v>3547.5</v>
      </c>
      <c r="I320" s="165">
        <v>3523</v>
      </c>
      <c r="J320" s="135" t="s">
        <v>631</v>
      </c>
      <c r="K320" s="136">
        <f t="shared" si="108"/>
        <v>782.5</v>
      </c>
      <c r="L320" s="137">
        <f t="shared" si="109"/>
        <v>0.28300180831826399</v>
      </c>
      <c r="M320" s="132" t="s">
        <v>547</v>
      </c>
      <c r="N320" s="138">
        <v>45177</v>
      </c>
      <c r="O320" s="54"/>
      <c r="P320" s="54"/>
      <c r="R320" s="37" t="s">
        <v>857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1:38" ht="12.75" customHeight="1">
      <c r="A321" s="160">
        <v>185</v>
      </c>
      <c r="B321" s="161">
        <v>45027</v>
      </c>
      <c r="C321" s="161"/>
      <c r="D321" s="162" t="s">
        <v>784</v>
      </c>
      <c r="E321" s="163" t="s">
        <v>545</v>
      </c>
      <c r="F321" s="163">
        <v>460</v>
      </c>
      <c r="G321" s="163"/>
      <c r="H321" s="163">
        <v>825</v>
      </c>
      <c r="I321" s="165">
        <v>810</v>
      </c>
      <c r="J321" s="135" t="s">
        <v>631</v>
      </c>
      <c r="K321" s="136">
        <f t="shared" si="108"/>
        <v>365</v>
      </c>
      <c r="L321" s="137">
        <f t="shared" si="109"/>
        <v>0.79347826086956519</v>
      </c>
      <c r="M321" s="132" t="s">
        <v>547</v>
      </c>
      <c r="N321" s="138">
        <v>45155</v>
      </c>
      <c r="O321" s="54"/>
      <c r="P321" s="54"/>
      <c r="R321" s="37" t="s">
        <v>857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1:38" ht="12.75" customHeight="1">
      <c r="A322" s="160">
        <v>186</v>
      </c>
      <c r="B322" s="161">
        <v>45050</v>
      </c>
      <c r="C322" s="161"/>
      <c r="D322" s="162" t="s">
        <v>41</v>
      </c>
      <c r="E322" s="163" t="s">
        <v>545</v>
      </c>
      <c r="F322" s="163">
        <v>3630</v>
      </c>
      <c r="G322" s="163"/>
      <c r="H322" s="163">
        <v>5150</v>
      </c>
      <c r="I322" s="165">
        <v>5040</v>
      </c>
      <c r="J322" s="135" t="s">
        <v>631</v>
      </c>
      <c r="K322" s="136">
        <f t="shared" si="108"/>
        <v>1520</v>
      </c>
      <c r="L322" s="137">
        <f t="shared" si="109"/>
        <v>0.41873278236914602</v>
      </c>
      <c r="M322" s="132" t="s">
        <v>547</v>
      </c>
      <c r="N322" s="138">
        <v>45344</v>
      </c>
      <c r="O322" s="54"/>
      <c r="P322" s="54"/>
      <c r="R322" s="37" t="s">
        <v>857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1:38" ht="12.75" customHeight="1">
      <c r="A323" s="160">
        <v>187</v>
      </c>
      <c r="B323" s="161">
        <v>45075</v>
      </c>
      <c r="C323" s="161"/>
      <c r="D323" s="162" t="s">
        <v>785</v>
      </c>
      <c r="E323" s="163" t="s">
        <v>545</v>
      </c>
      <c r="F323" s="133">
        <v>585</v>
      </c>
      <c r="G323" s="163"/>
      <c r="H323" s="163">
        <v>732</v>
      </c>
      <c r="I323" s="165">
        <v>732</v>
      </c>
      <c r="J323" s="135" t="s">
        <v>631</v>
      </c>
      <c r="K323" s="136">
        <f t="shared" si="108"/>
        <v>147</v>
      </c>
      <c r="L323" s="137">
        <f t="shared" si="109"/>
        <v>0.25128205128205128</v>
      </c>
      <c r="M323" s="132" t="s">
        <v>547</v>
      </c>
      <c r="N323" s="138">
        <v>45152</v>
      </c>
      <c r="O323" s="54"/>
      <c r="P323" s="54"/>
      <c r="R323" s="37" t="s">
        <v>857</v>
      </c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  <c r="AF323" s="37"/>
      <c r="AG323" s="54"/>
      <c r="AI323" s="37"/>
      <c r="AK323" s="37"/>
      <c r="AL323" s="54"/>
    </row>
    <row r="324" spans="1:38" ht="12.75" customHeight="1">
      <c r="A324" s="160">
        <v>188</v>
      </c>
      <c r="B324" s="161">
        <v>45078</v>
      </c>
      <c r="C324" s="161"/>
      <c r="D324" s="162" t="s">
        <v>500</v>
      </c>
      <c r="E324" s="163" t="s">
        <v>545</v>
      </c>
      <c r="F324" s="133">
        <v>3310</v>
      </c>
      <c r="G324" s="163"/>
      <c r="H324" s="163">
        <v>4300</v>
      </c>
      <c r="I324" s="165">
        <v>4300</v>
      </c>
      <c r="J324" s="135" t="s">
        <v>631</v>
      </c>
      <c r="K324" s="136">
        <f t="shared" ref="K324" si="110">H324-F324</f>
        <v>990</v>
      </c>
      <c r="L324" s="137">
        <f t="shared" ref="L324" si="111">K324/F324</f>
        <v>0.29909365558912387</v>
      </c>
      <c r="M324" s="132" t="s">
        <v>547</v>
      </c>
      <c r="N324" s="138">
        <v>45436</v>
      </c>
      <c r="O324" s="54"/>
      <c r="P324" s="54"/>
      <c r="R324" s="37" t="s">
        <v>857</v>
      </c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  <c r="AF324" s="37"/>
      <c r="AG324" s="54"/>
      <c r="AI324" s="37"/>
      <c r="AK324" s="37"/>
      <c r="AL324" s="54"/>
    </row>
    <row r="325" spans="1:38" ht="12.75" customHeight="1">
      <c r="A325" s="160">
        <v>189</v>
      </c>
      <c r="B325" s="161">
        <v>45103</v>
      </c>
      <c r="C325" s="161"/>
      <c r="D325" s="162" t="s">
        <v>803</v>
      </c>
      <c r="E325" s="163" t="s">
        <v>545</v>
      </c>
      <c r="F325" s="133">
        <v>282.5</v>
      </c>
      <c r="G325" s="163"/>
      <c r="H325" s="163">
        <v>383</v>
      </c>
      <c r="I325" s="165">
        <v>383</v>
      </c>
      <c r="J325" s="135" t="s">
        <v>631</v>
      </c>
      <c r="K325" s="136">
        <f>H325-F325</f>
        <v>100.5</v>
      </c>
      <c r="L325" s="137">
        <f>K325/F325</f>
        <v>0.35575221238938054</v>
      </c>
      <c r="M325" s="132" t="s">
        <v>547</v>
      </c>
      <c r="N325" s="138">
        <v>45265</v>
      </c>
      <c r="O325" s="54"/>
      <c r="P325" s="54"/>
      <c r="R325" s="37" t="s">
        <v>857</v>
      </c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  <c r="AF325" s="37"/>
      <c r="AG325" s="54"/>
      <c r="AI325" s="37"/>
      <c r="AK325" s="37"/>
      <c r="AL325" s="54"/>
    </row>
    <row r="326" spans="1:38" ht="12.75" customHeight="1">
      <c r="A326" s="160">
        <v>190</v>
      </c>
      <c r="B326" s="161">
        <v>45120</v>
      </c>
      <c r="C326" s="161"/>
      <c r="D326" s="162" t="s">
        <v>499</v>
      </c>
      <c r="E326" s="163" t="s">
        <v>545</v>
      </c>
      <c r="F326" s="133">
        <v>2312.5</v>
      </c>
      <c r="G326" s="163"/>
      <c r="H326" s="163">
        <v>2935</v>
      </c>
      <c r="I326" s="165">
        <v>2935</v>
      </c>
      <c r="J326" s="135" t="s">
        <v>631</v>
      </c>
      <c r="K326" s="136">
        <f>H326-F326</f>
        <v>622.5</v>
      </c>
      <c r="L326" s="137">
        <f>K326/F326</f>
        <v>0.26918918918918922</v>
      </c>
      <c r="M326" s="132" t="s">
        <v>547</v>
      </c>
      <c r="N326" s="138">
        <v>45177</v>
      </c>
      <c r="O326" s="54"/>
      <c r="P326" s="54"/>
      <c r="R326" s="37" t="s">
        <v>857</v>
      </c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  <c r="AF326" s="37"/>
      <c r="AG326" s="54"/>
      <c r="AI326" s="37"/>
      <c r="AK326" s="37"/>
      <c r="AL326" s="54"/>
    </row>
    <row r="327" spans="1:38" ht="12.75" customHeight="1">
      <c r="A327" s="160">
        <v>191</v>
      </c>
      <c r="B327" s="161">
        <v>45125</v>
      </c>
      <c r="C327" s="161"/>
      <c r="D327" s="162" t="s">
        <v>199</v>
      </c>
      <c r="E327" s="163" t="s">
        <v>545</v>
      </c>
      <c r="F327" s="133">
        <v>3980</v>
      </c>
      <c r="G327" s="163"/>
      <c r="H327" s="163">
        <v>4895</v>
      </c>
      <c r="I327" s="165">
        <v>4895</v>
      </c>
      <c r="J327" s="135" t="s">
        <v>631</v>
      </c>
      <c r="K327" s="136">
        <f>H327-F327</f>
        <v>915</v>
      </c>
      <c r="L327" s="137">
        <f>K327/F327</f>
        <v>0.22989949748743718</v>
      </c>
      <c r="M327" s="132" t="s">
        <v>547</v>
      </c>
      <c r="N327" s="138">
        <v>45155</v>
      </c>
      <c r="O327" s="54"/>
      <c r="P327" s="54"/>
      <c r="R327" s="37" t="s">
        <v>857</v>
      </c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  <c r="AG327" s="54"/>
      <c r="AI327" s="37"/>
      <c r="AL327" s="54"/>
    </row>
    <row r="328" spans="1:38" ht="12.75" customHeight="1">
      <c r="A328" s="160">
        <v>192</v>
      </c>
      <c r="B328" s="161">
        <v>45145</v>
      </c>
      <c r="C328" s="161"/>
      <c r="D328" s="162" t="s">
        <v>805</v>
      </c>
      <c r="E328" s="163" t="s">
        <v>545</v>
      </c>
      <c r="F328" s="133">
        <v>565</v>
      </c>
      <c r="G328" s="163"/>
      <c r="H328" s="163">
        <v>725</v>
      </c>
      <c r="I328" s="165">
        <v>725</v>
      </c>
      <c r="J328" s="135" t="s">
        <v>631</v>
      </c>
      <c r="K328" s="136">
        <f>H328-F328</f>
        <v>160</v>
      </c>
      <c r="L328" s="137">
        <f>K328/F328</f>
        <v>0.2831858407079646</v>
      </c>
      <c r="M328" s="132" t="s">
        <v>547</v>
      </c>
      <c r="N328" s="138">
        <v>45169</v>
      </c>
      <c r="O328" s="54"/>
      <c r="P328" s="54"/>
      <c r="R328" s="37" t="s">
        <v>857</v>
      </c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  <c r="AG328" s="54"/>
      <c r="AI328" s="37"/>
      <c r="AL328" s="54"/>
    </row>
    <row r="329" spans="1:38" ht="12.75" customHeight="1">
      <c r="A329" s="232">
        <v>193</v>
      </c>
      <c r="B329" s="233">
        <v>45167</v>
      </c>
      <c r="C329" s="233"/>
      <c r="D329" s="234" t="s">
        <v>809</v>
      </c>
      <c r="E329" s="235" t="s">
        <v>545</v>
      </c>
      <c r="F329" s="133">
        <v>700</v>
      </c>
      <c r="G329" s="235"/>
      <c r="H329" s="235">
        <v>950</v>
      </c>
      <c r="I329" s="236">
        <v>950</v>
      </c>
      <c r="J329" s="237" t="s">
        <v>631</v>
      </c>
      <c r="K329" s="136">
        <f>H329-F329</f>
        <v>250</v>
      </c>
      <c r="L329" s="137">
        <f>K329/F329</f>
        <v>0.35714285714285715</v>
      </c>
      <c r="M329" s="132" t="s">
        <v>547</v>
      </c>
      <c r="N329" s="138">
        <v>45261</v>
      </c>
      <c r="O329" s="54"/>
      <c r="P329" s="54"/>
      <c r="R329" s="37" t="s">
        <v>857</v>
      </c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  <c r="AG329" s="54"/>
      <c r="AI329" s="37"/>
      <c r="AL329" s="54"/>
    </row>
    <row r="330" spans="1:38" ht="12.75" customHeight="1">
      <c r="A330" s="178">
        <v>194</v>
      </c>
      <c r="B330" s="179">
        <v>45184</v>
      </c>
      <c r="C330" s="53"/>
      <c r="D330" s="53" t="s">
        <v>502</v>
      </c>
      <c r="E330" s="180" t="s">
        <v>545</v>
      </c>
      <c r="F330" s="51" t="s">
        <v>810</v>
      </c>
      <c r="G330" s="51"/>
      <c r="H330" s="51"/>
      <c r="I330" s="51">
        <v>480</v>
      </c>
      <c r="J330" s="51" t="s">
        <v>546</v>
      </c>
      <c r="K330" s="51"/>
      <c r="L330" s="51"/>
      <c r="M330" s="51"/>
      <c r="N330" s="51"/>
      <c r="O330" s="54"/>
      <c r="P330" s="54"/>
      <c r="R330" s="37" t="s">
        <v>857</v>
      </c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  <c r="AG330" s="54"/>
      <c r="AI330" s="37"/>
      <c r="AL330" s="54"/>
    </row>
    <row r="331" spans="1:38" ht="12.75" customHeight="1">
      <c r="A331" s="232">
        <v>195</v>
      </c>
      <c r="B331" s="233">
        <v>45203</v>
      </c>
      <c r="C331" s="233"/>
      <c r="D331" s="234" t="s">
        <v>172</v>
      </c>
      <c r="E331" s="235" t="s">
        <v>545</v>
      </c>
      <c r="F331" s="133">
        <v>992.5</v>
      </c>
      <c r="G331" s="235"/>
      <c r="H331" s="235">
        <v>1198</v>
      </c>
      <c r="I331" s="236">
        <v>1198</v>
      </c>
      <c r="J331" s="237" t="s">
        <v>631</v>
      </c>
      <c r="K331" s="136">
        <f>H331-F331</f>
        <v>205.5</v>
      </c>
      <c r="L331" s="137">
        <f>K331/F331</f>
        <v>0.2070528967254408</v>
      </c>
      <c r="M331" s="132" t="s">
        <v>547</v>
      </c>
      <c r="N331" s="138">
        <v>45392</v>
      </c>
      <c r="O331" s="54"/>
      <c r="P331" s="54"/>
      <c r="R331" s="37" t="s">
        <v>858</v>
      </c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  <c r="AG331" s="54"/>
      <c r="AI331" s="37"/>
      <c r="AL331" s="54"/>
    </row>
    <row r="332" spans="1:38" ht="12.75" customHeight="1">
      <c r="A332" s="232">
        <v>196</v>
      </c>
      <c r="B332" s="233">
        <v>45216</v>
      </c>
      <c r="C332" s="233"/>
      <c r="D332" s="234" t="s">
        <v>104</v>
      </c>
      <c r="E332" s="235" t="s">
        <v>545</v>
      </c>
      <c r="F332" s="133">
        <v>5425</v>
      </c>
      <c r="G332" s="235"/>
      <c r="H332" s="235">
        <v>6880</v>
      </c>
      <c r="I332" s="236">
        <v>6870</v>
      </c>
      <c r="J332" s="237" t="s">
        <v>631</v>
      </c>
      <c r="K332" s="136">
        <f>H332-F332</f>
        <v>1455</v>
      </c>
      <c r="L332" s="137">
        <f>K332/F332</f>
        <v>0.26820276497695855</v>
      </c>
      <c r="M332" s="132" t="s">
        <v>547</v>
      </c>
      <c r="N332" s="138">
        <v>45342</v>
      </c>
      <c r="O332" s="54"/>
      <c r="P332" s="54"/>
      <c r="R332" s="37" t="s">
        <v>858</v>
      </c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  <c r="AG332" s="54"/>
      <c r="AI332" s="37"/>
      <c r="AL332" s="54"/>
    </row>
    <row r="333" spans="1:38" ht="12.75" customHeight="1">
      <c r="A333" s="232">
        <v>197</v>
      </c>
      <c r="B333" s="233">
        <v>45216</v>
      </c>
      <c r="C333" s="233"/>
      <c r="D333" s="234" t="s">
        <v>811</v>
      </c>
      <c r="E333" s="235" t="s">
        <v>545</v>
      </c>
      <c r="F333" s="133">
        <v>1090</v>
      </c>
      <c r="G333" s="235"/>
      <c r="H333" s="235">
        <v>1415</v>
      </c>
      <c r="I333" s="236">
        <v>1415</v>
      </c>
      <c r="J333" s="237" t="s">
        <v>631</v>
      </c>
      <c r="K333" s="136">
        <f>H333-F333</f>
        <v>325</v>
      </c>
      <c r="L333" s="137">
        <f>K333/F333</f>
        <v>0.29816513761467889</v>
      </c>
      <c r="M333" s="132" t="s">
        <v>547</v>
      </c>
      <c r="N333" s="138">
        <v>45282</v>
      </c>
      <c r="O333" s="54"/>
      <c r="P333" s="54"/>
      <c r="R333" s="37" t="s">
        <v>857</v>
      </c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  <c r="AG333" s="54"/>
      <c r="AI333" s="37"/>
      <c r="AL333" s="54"/>
    </row>
    <row r="334" spans="1:38" ht="12.75" customHeight="1">
      <c r="A334" s="232">
        <v>198</v>
      </c>
      <c r="B334" s="233">
        <v>45236</v>
      </c>
      <c r="C334" s="233"/>
      <c r="D334" s="234" t="s">
        <v>814</v>
      </c>
      <c r="E334" s="235" t="s">
        <v>545</v>
      </c>
      <c r="F334" s="133">
        <v>1270</v>
      </c>
      <c r="G334" s="235"/>
      <c r="H334" s="235">
        <v>1613</v>
      </c>
      <c r="I334" s="236">
        <v>1613</v>
      </c>
      <c r="J334" s="237" t="s">
        <v>631</v>
      </c>
      <c r="K334" s="136">
        <f>H334-F334</f>
        <v>343</v>
      </c>
      <c r="L334" s="137">
        <f>K334/F334</f>
        <v>0.27007874015748029</v>
      </c>
      <c r="M334" s="132" t="s">
        <v>547</v>
      </c>
      <c r="N334" s="138">
        <v>45246</v>
      </c>
      <c r="O334" s="54"/>
      <c r="P334" s="54"/>
      <c r="R334" s="37" t="s">
        <v>858</v>
      </c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  <c r="AG334" s="54"/>
      <c r="AI334" s="37"/>
      <c r="AL334" s="54"/>
    </row>
    <row r="335" spans="1:38" ht="12.75" customHeight="1">
      <c r="A335" s="178">
        <v>199</v>
      </c>
      <c r="B335" s="179">
        <v>45251</v>
      </c>
      <c r="C335" s="53"/>
      <c r="D335" s="53" t="s">
        <v>815</v>
      </c>
      <c r="E335" s="180" t="s">
        <v>545</v>
      </c>
      <c r="F335" s="51" t="s">
        <v>816</v>
      </c>
      <c r="G335" s="51"/>
      <c r="H335" s="51"/>
      <c r="I335" s="51">
        <v>1490</v>
      </c>
      <c r="J335" s="51" t="s">
        <v>546</v>
      </c>
      <c r="K335" s="51"/>
      <c r="L335" s="51"/>
      <c r="M335" s="51"/>
      <c r="N335" s="51"/>
      <c r="O335" s="54"/>
      <c r="P335" s="54"/>
      <c r="R335" s="37" t="s">
        <v>857</v>
      </c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  <c r="AG335" s="54"/>
      <c r="AI335" s="37"/>
      <c r="AL335" s="54"/>
    </row>
    <row r="336" spans="1:38" ht="12.75" customHeight="1">
      <c r="A336" s="178">
        <v>200</v>
      </c>
      <c r="B336" s="179">
        <v>45254</v>
      </c>
      <c r="C336" s="53"/>
      <c r="D336" s="53" t="s">
        <v>814</v>
      </c>
      <c r="E336" s="180" t="s">
        <v>545</v>
      </c>
      <c r="F336" s="51" t="s">
        <v>817</v>
      </c>
      <c r="G336" s="51"/>
      <c r="H336" s="51"/>
      <c r="I336" s="51">
        <v>1806</v>
      </c>
      <c r="J336" s="51" t="s">
        <v>546</v>
      </c>
      <c r="K336" s="51"/>
      <c r="L336" s="51"/>
      <c r="M336" s="51"/>
      <c r="N336" s="51"/>
      <c r="O336" s="54"/>
      <c r="P336" s="54"/>
      <c r="R336" s="37" t="s">
        <v>858</v>
      </c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  <c r="AG336" s="54"/>
      <c r="AI336" s="37"/>
      <c r="AL336" s="54"/>
    </row>
    <row r="337" spans="1:38" ht="12.75" customHeight="1">
      <c r="A337" s="232">
        <v>201</v>
      </c>
      <c r="B337" s="233">
        <v>45265</v>
      </c>
      <c r="C337" s="233"/>
      <c r="D337" s="234" t="s">
        <v>503</v>
      </c>
      <c r="E337" s="235" t="s">
        <v>545</v>
      </c>
      <c r="F337" s="133">
        <v>435</v>
      </c>
      <c r="G337" s="235"/>
      <c r="H337" s="235">
        <v>558</v>
      </c>
      <c r="I337" s="236">
        <v>558</v>
      </c>
      <c r="J337" s="237" t="s">
        <v>631</v>
      </c>
      <c r="K337" s="136">
        <f>H337-F337</f>
        <v>123</v>
      </c>
      <c r="L337" s="137">
        <f>K337/F337</f>
        <v>0.28275862068965518</v>
      </c>
      <c r="M337" s="132" t="s">
        <v>547</v>
      </c>
      <c r="N337" s="138">
        <v>45378</v>
      </c>
      <c r="O337" s="54"/>
      <c r="P337" s="54"/>
      <c r="R337" s="37" t="s">
        <v>857</v>
      </c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  <c r="AG337" s="54"/>
      <c r="AI337" s="37"/>
      <c r="AL337" s="54"/>
    </row>
    <row r="338" spans="1:38" ht="12.75" customHeight="1">
      <c r="A338" s="232">
        <v>202</v>
      </c>
      <c r="B338" s="233">
        <v>45272</v>
      </c>
      <c r="C338" s="233"/>
      <c r="D338" s="234" t="s">
        <v>819</v>
      </c>
      <c r="E338" s="235" t="s">
        <v>545</v>
      </c>
      <c r="F338" s="133">
        <v>4225</v>
      </c>
      <c r="G338" s="235"/>
      <c r="H338" s="235">
        <v>5512</v>
      </c>
      <c r="I338" s="236">
        <v>5512</v>
      </c>
      <c r="J338" s="237" t="s">
        <v>631</v>
      </c>
      <c r="K338" s="136">
        <f>H338-F338</f>
        <v>1287</v>
      </c>
      <c r="L338" s="137">
        <f>K338/F338</f>
        <v>0.30461538461538462</v>
      </c>
      <c r="M338" s="132" t="s">
        <v>547</v>
      </c>
      <c r="N338" s="138">
        <v>45329</v>
      </c>
      <c r="O338" s="54"/>
      <c r="P338" s="54"/>
      <c r="R338" s="37" t="s">
        <v>858</v>
      </c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  <c r="AG338" s="54"/>
      <c r="AI338" s="37"/>
      <c r="AL338" s="54"/>
    </row>
    <row r="339" spans="1:38" ht="12.75" customHeight="1">
      <c r="A339" s="178">
        <v>203</v>
      </c>
      <c r="B339" s="179">
        <v>45292</v>
      </c>
      <c r="C339" s="53"/>
      <c r="D339" s="53" t="s">
        <v>309</v>
      </c>
      <c r="E339" s="180" t="s">
        <v>545</v>
      </c>
      <c r="F339" s="51" t="s">
        <v>820</v>
      </c>
      <c r="G339" s="51"/>
      <c r="H339" s="51"/>
      <c r="I339" s="51">
        <v>4909</v>
      </c>
      <c r="J339" s="51" t="s">
        <v>546</v>
      </c>
      <c r="K339" s="51"/>
      <c r="L339" s="51"/>
      <c r="M339" s="51"/>
      <c r="N339" s="51"/>
      <c r="O339" s="54"/>
      <c r="P339" s="54"/>
      <c r="R339" s="37" t="s">
        <v>858</v>
      </c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  <c r="AG339" s="54"/>
      <c r="AI339" s="37"/>
      <c r="AL339" s="54"/>
    </row>
    <row r="340" spans="1:38" ht="12.75" customHeight="1">
      <c r="A340" s="178">
        <v>204</v>
      </c>
      <c r="B340" s="179">
        <v>45294</v>
      </c>
      <c r="C340" s="53"/>
      <c r="D340" s="53" t="s">
        <v>501</v>
      </c>
      <c r="E340" s="180" t="s">
        <v>545</v>
      </c>
      <c r="F340" s="51" t="s">
        <v>821</v>
      </c>
      <c r="G340" s="51"/>
      <c r="H340" s="51"/>
      <c r="I340" s="51">
        <v>1080</v>
      </c>
      <c r="J340" s="51" t="s">
        <v>546</v>
      </c>
      <c r="K340" s="51"/>
      <c r="L340" s="51"/>
      <c r="M340" s="51"/>
      <c r="N340" s="51"/>
      <c r="O340" s="54"/>
      <c r="P340" s="54"/>
      <c r="R340" s="37" t="s">
        <v>857</v>
      </c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  <c r="AG340" s="54"/>
      <c r="AI340" s="37"/>
      <c r="AL340" s="54"/>
    </row>
    <row r="341" spans="1:38" ht="12.75" customHeight="1">
      <c r="A341" s="178">
        <v>205</v>
      </c>
      <c r="B341" s="179">
        <v>45315</v>
      </c>
      <c r="C341" s="53"/>
      <c r="D341" s="53" t="s">
        <v>310</v>
      </c>
      <c r="E341" s="180" t="s">
        <v>545</v>
      </c>
      <c r="F341" s="51" t="s">
        <v>823</v>
      </c>
      <c r="G341" s="51"/>
      <c r="H341" s="51"/>
      <c r="I341" s="51">
        <v>2077</v>
      </c>
      <c r="J341" s="51" t="s">
        <v>546</v>
      </c>
      <c r="K341" s="51"/>
      <c r="L341" s="51"/>
      <c r="M341" s="51"/>
      <c r="N341" s="51"/>
      <c r="O341" s="54"/>
      <c r="P341" s="54"/>
      <c r="R341" s="37" t="s">
        <v>858</v>
      </c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  <c r="AG341" s="54"/>
      <c r="AI341" s="37"/>
      <c r="AL341" s="54"/>
    </row>
    <row r="342" spans="1:38" ht="12.75" customHeight="1">
      <c r="A342" s="178">
        <v>206</v>
      </c>
      <c r="B342" s="179">
        <v>45320</v>
      </c>
      <c r="C342" s="53"/>
      <c r="D342" s="53" t="s">
        <v>824</v>
      </c>
      <c r="E342" s="180" t="s">
        <v>545</v>
      </c>
      <c r="F342" s="51" t="s">
        <v>825</v>
      </c>
      <c r="G342" s="51"/>
      <c r="H342" s="51"/>
      <c r="I342" s="51">
        <v>2906</v>
      </c>
      <c r="J342" s="51" t="s">
        <v>546</v>
      </c>
      <c r="K342" s="51"/>
      <c r="L342" s="51"/>
      <c r="M342" s="51"/>
      <c r="N342" s="51"/>
      <c r="O342" s="54"/>
      <c r="P342" s="54"/>
      <c r="R342" s="37" t="s">
        <v>857</v>
      </c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  <c r="AG342" s="54"/>
      <c r="AI342" s="37"/>
      <c r="AL342" s="54"/>
    </row>
    <row r="343" spans="1:38" ht="12.75" customHeight="1">
      <c r="A343" s="232">
        <v>207</v>
      </c>
      <c r="B343" s="233">
        <v>45331</v>
      </c>
      <c r="C343" s="233"/>
      <c r="D343" s="234" t="s">
        <v>499</v>
      </c>
      <c r="E343" s="235" t="s">
        <v>545</v>
      </c>
      <c r="F343" s="133">
        <v>3270</v>
      </c>
      <c r="G343" s="235"/>
      <c r="H343" s="235">
        <v>4096</v>
      </c>
      <c r="I343" s="236">
        <v>4096</v>
      </c>
      <c r="J343" s="237" t="s">
        <v>631</v>
      </c>
      <c r="K343" s="136">
        <f>H343-F343</f>
        <v>826</v>
      </c>
      <c r="L343" s="137">
        <f>K343/F343</f>
        <v>0.25259938837920487</v>
      </c>
      <c r="M343" s="132" t="s">
        <v>547</v>
      </c>
      <c r="N343" s="138">
        <v>45377</v>
      </c>
      <c r="O343" s="54"/>
      <c r="P343" s="54"/>
      <c r="R343" s="37" t="s">
        <v>857</v>
      </c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  <c r="AG343" s="54"/>
      <c r="AI343" s="37"/>
      <c r="AL343" s="54"/>
    </row>
    <row r="344" spans="1:38" ht="12.75" customHeight="1">
      <c r="A344" s="178">
        <v>208</v>
      </c>
      <c r="B344" s="179">
        <v>45345</v>
      </c>
      <c r="C344" s="53"/>
      <c r="D344" s="53" t="s">
        <v>59</v>
      </c>
      <c r="E344" s="180" t="s">
        <v>545</v>
      </c>
      <c r="F344" s="51" t="s">
        <v>840</v>
      </c>
      <c r="G344" s="51"/>
      <c r="H344" s="51"/>
      <c r="I344" s="51">
        <v>2627</v>
      </c>
      <c r="J344" s="51" t="s">
        <v>546</v>
      </c>
      <c r="K344" s="51"/>
      <c r="L344" s="51"/>
      <c r="M344" s="51"/>
      <c r="N344" s="53"/>
      <c r="O344" s="54"/>
      <c r="P344" s="54"/>
      <c r="R344" s="37" t="s">
        <v>858</v>
      </c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  <c r="AG344" s="54"/>
      <c r="AI344" s="37"/>
      <c r="AL344" s="54"/>
    </row>
    <row r="345" spans="1:38" ht="12.75" customHeight="1">
      <c r="A345" s="232">
        <v>209</v>
      </c>
      <c r="B345" s="233">
        <v>45356</v>
      </c>
      <c r="C345" s="233"/>
      <c r="D345" s="234" t="s">
        <v>809</v>
      </c>
      <c r="E345" s="235" t="s">
        <v>545</v>
      </c>
      <c r="F345" s="133">
        <v>925</v>
      </c>
      <c r="G345" s="235"/>
      <c r="H345" s="235">
        <v>1170</v>
      </c>
      <c r="I345" s="236">
        <v>1170</v>
      </c>
      <c r="J345" s="237" t="s">
        <v>631</v>
      </c>
      <c r="K345" s="136">
        <f>H345-F345</f>
        <v>245</v>
      </c>
      <c r="L345" s="137">
        <f>K345/F345</f>
        <v>0.26486486486486488</v>
      </c>
      <c r="M345" s="132" t="s">
        <v>547</v>
      </c>
      <c r="N345" s="138">
        <v>45435</v>
      </c>
      <c r="O345" s="54"/>
      <c r="P345" s="54"/>
      <c r="R345" s="37" t="s">
        <v>859</v>
      </c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  <c r="AG345" s="54"/>
      <c r="AI345" s="37"/>
      <c r="AL345" s="54"/>
    </row>
    <row r="346" spans="1:38" ht="12.75" customHeight="1">
      <c r="A346" s="232">
        <v>210</v>
      </c>
      <c r="B346" s="233">
        <v>45372</v>
      </c>
      <c r="C346" s="233"/>
      <c r="D346" s="234" t="s">
        <v>475</v>
      </c>
      <c r="E346" s="235" t="s">
        <v>545</v>
      </c>
      <c r="F346" s="133">
        <v>2910</v>
      </c>
      <c r="G346" s="235"/>
      <c r="H346" s="235">
        <v>3696</v>
      </c>
      <c r="I346" s="236">
        <v>3696</v>
      </c>
      <c r="J346" s="237" t="s">
        <v>631</v>
      </c>
      <c r="K346" s="136">
        <f>H346-F346</f>
        <v>786</v>
      </c>
      <c r="L346" s="137">
        <f>K346/F346</f>
        <v>0.27010309278350514</v>
      </c>
      <c r="M346" s="132" t="s">
        <v>547</v>
      </c>
      <c r="N346" s="138">
        <v>45412</v>
      </c>
      <c r="O346" s="54"/>
      <c r="P346" s="54"/>
      <c r="R346" s="37" t="s">
        <v>859</v>
      </c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  <c r="AG346" s="54"/>
      <c r="AI346" s="37"/>
      <c r="AL346" s="54"/>
    </row>
    <row r="347" spans="1:38" ht="12.75" customHeight="1">
      <c r="A347" s="232">
        <v>211</v>
      </c>
      <c r="B347" s="233">
        <v>45387</v>
      </c>
      <c r="C347" s="233"/>
      <c r="D347" s="234" t="s">
        <v>505</v>
      </c>
      <c r="E347" s="235" t="s">
        <v>545</v>
      </c>
      <c r="F347" s="133">
        <v>735</v>
      </c>
      <c r="G347" s="235"/>
      <c r="H347" s="235">
        <v>938</v>
      </c>
      <c r="I347" s="236">
        <v>938</v>
      </c>
      <c r="J347" s="237" t="s">
        <v>631</v>
      </c>
      <c r="K347" s="136">
        <f>H347-F347</f>
        <v>203</v>
      </c>
      <c r="L347" s="137">
        <f>K347/F347</f>
        <v>0.27619047619047621</v>
      </c>
      <c r="M347" s="132" t="s">
        <v>547</v>
      </c>
      <c r="N347" s="138">
        <v>45449</v>
      </c>
      <c r="O347" s="54"/>
      <c r="P347" s="54"/>
      <c r="R347" s="43" t="s">
        <v>858</v>
      </c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  <c r="AG347" s="54"/>
      <c r="AI347" s="37"/>
      <c r="AL347" s="54"/>
    </row>
    <row r="348" spans="1:38" ht="12.75" customHeight="1">
      <c r="A348" s="178">
        <v>212</v>
      </c>
      <c r="B348" s="179">
        <v>45407</v>
      </c>
      <c r="C348" s="53"/>
      <c r="D348" s="53" t="s">
        <v>811</v>
      </c>
      <c r="E348" s="180" t="s">
        <v>545</v>
      </c>
      <c r="F348" s="51" t="s">
        <v>845</v>
      </c>
      <c r="G348" s="51"/>
      <c r="H348" s="51"/>
      <c r="I348" s="51">
        <v>1675</v>
      </c>
      <c r="J348" s="51" t="s">
        <v>546</v>
      </c>
      <c r="K348" s="51"/>
      <c r="L348" s="51"/>
      <c r="M348" s="51"/>
      <c r="N348" s="53"/>
      <c r="O348" s="54"/>
      <c r="P348" s="54"/>
      <c r="R348" s="43" t="s">
        <v>858</v>
      </c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  <c r="AG348" s="54"/>
      <c r="AI348" s="37"/>
      <c r="AL348" s="54"/>
    </row>
    <row r="349" spans="1:38" ht="12.75" customHeight="1">
      <c r="A349" s="178">
        <v>213</v>
      </c>
      <c r="B349" s="179">
        <v>45426</v>
      </c>
      <c r="C349" s="53"/>
      <c r="D349" s="53" t="s">
        <v>788</v>
      </c>
      <c r="E349" s="180" t="s">
        <v>545</v>
      </c>
      <c r="F349" s="51" t="s">
        <v>849</v>
      </c>
      <c r="G349" s="51"/>
      <c r="H349" s="51"/>
      <c r="I349" s="51">
        <v>617</v>
      </c>
      <c r="J349" s="51" t="s">
        <v>546</v>
      </c>
      <c r="K349" s="51"/>
      <c r="L349" s="51"/>
      <c r="M349" s="51"/>
      <c r="N349" s="53"/>
      <c r="O349" s="54"/>
      <c r="P349" s="54"/>
      <c r="R349" s="43" t="s">
        <v>858</v>
      </c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  <c r="AG349" s="54"/>
      <c r="AI349" s="37"/>
      <c r="AL349" s="54"/>
    </row>
    <row r="350" spans="1:38" ht="12.75" customHeight="1">
      <c r="A350" s="178">
        <v>214</v>
      </c>
      <c r="B350" s="179">
        <v>45448</v>
      </c>
      <c r="C350" s="53"/>
      <c r="D350" s="53" t="s">
        <v>735</v>
      </c>
      <c r="E350" s="180" t="s">
        <v>545</v>
      </c>
      <c r="F350" s="51" t="s">
        <v>957</v>
      </c>
      <c r="G350" s="51"/>
      <c r="H350" s="51"/>
      <c r="I350" s="51">
        <v>505</v>
      </c>
      <c r="J350" s="51" t="s">
        <v>546</v>
      </c>
      <c r="K350" s="51"/>
      <c r="L350" s="51"/>
      <c r="M350" s="51"/>
      <c r="N350" s="53"/>
      <c r="O350" s="54"/>
      <c r="P350" s="54"/>
      <c r="R350" s="43" t="s">
        <v>858</v>
      </c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  <c r="AG350" s="54"/>
      <c r="AI350" s="37"/>
      <c r="AL350" s="54"/>
    </row>
    <row r="351" spans="1:38" ht="12.75" customHeight="1">
      <c r="A351" s="178"/>
      <c r="B351" s="179"/>
      <c r="C351" s="53"/>
      <c r="D351" s="53"/>
      <c r="E351" s="180"/>
      <c r="F351" s="51"/>
      <c r="G351" s="51"/>
      <c r="H351" s="51"/>
      <c r="I351" s="51"/>
      <c r="J351" s="51"/>
      <c r="K351" s="51"/>
      <c r="L351" s="51"/>
      <c r="M351" s="51"/>
      <c r="N351" s="53"/>
      <c r="O351" s="54"/>
      <c r="P351" s="54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  <c r="AG351" s="54"/>
      <c r="AI351" s="37"/>
      <c r="AL351" s="54"/>
    </row>
    <row r="352" spans="1:38" ht="15" customHeight="1">
      <c r="A352" s="178"/>
      <c r="B352" s="179"/>
      <c r="C352" s="53"/>
      <c r="D352" s="53"/>
      <c r="E352" s="180"/>
      <c r="F352" s="51"/>
      <c r="G352" s="51"/>
      <c r="H352" s="51"/>
      <c r="I352" s="51"/>
      <c r="J352" s="51"/>
      <c r="K352" s="51"/>
      <c r="L352" s="51"/>
      <c r="M352" s="51"/>
      <c r="N352" s="53"/>
      <c r="O352" s="54"/>
      <c r="P352" s="54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1:38" ht="12.75" customHeight="1">
      <c r="B353" s="181" t="s">
        <v>786</v>
      </c>
      <c r="F353" s="54"/>
      <c r="G353" s="54"/>
      <c r="H353" s="54"/>
      <c r="I353" s="54"/>
      <c r="J353" s="37"/>
      <c r="K353" s="54"/>
      <c r="L353" s="54"/>
      <c r="M353" s="54"/>
      <c r="O353" s="54"/>
      <c r="P353" s="54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  <c r="AG353" s="54"/>
      <c r="AI353" s="37"/>
      <c r="AL353" s="54"/>
    </row>
    <row r="354" spans="1:38" ht="12.75" customHeight="1">
      <c r="A354" s="182"/>
      <c r="F354" s="54"/>
      <c r="G354" s="54"/>
      <c r="H354" s="54"/>
      <c r="I354" s="54"/>
      <c r="J354" s="37"/>
      <c r="K354" s="54"/>
      <c r="L354" s="54"/>
      <c r="M354" s="54"/>
      <c r="O354" s="54"/>
      <c r="P354" s="54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  <c r="AG354" s="54"/>
      <c r="AI354" s="37"/>
      <c r="AL354" s="54"/>
    </row>
    <row r="355" spans="1:38" ht="12.75" customHeight="1">
      <c r="A355" s="182"/>
      <c r="F355" s="54"/>
      <c r="G355" s="54"/>
      <c r="H355" s="54"/>
      <c r="I355" s="54"/>
      <c r="J355" s="37"/>
      <c r="K355" s="54"/>
      <c r="L355" s="54"/>
      <c r="M355" s="54"/>
      <c r="O355" s="54"/>
      <c r="P355" s="54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1:38" ht="12.75" customHeight="1">
      <c r="A356" s="51"/>
      <c r="F356" s="54"/>
      <c r="G356" s="54"/>
      <c r="H356" s="54"/>
      <c r="I356" s="54"/>
      <c r="J356" s="37"/>
      <c r="K356" s="54"/>
      <c r="L356" s="54"/>
      <c r="M356" s="54"/>
      <c r="O356" s="54"/>
      <c r="P356" s="54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1:38" ht="12.75" customHeight="1">
      <c r="F357" s="54"/>
      <c r="G357" s="54"/>
      <c r="H357" s="54"/>
      <c r="I357" s="54"/>
      <c r="J357" s="37"/>
      <c r="K357" s="54"/>
      <c r="L357" s="54"/>
      <c r="M357" s="54"/>
      <c r="O357" s="54"/>
      <c r="P357" s="54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1:38" ht="12.75" customHeight="1">
      <c r="F358" s="54"/>
      <c r="G358" s="54"/>
      <c r="H358" s="54"/>
      <c r="I358" s="54"/>
      <c r="J358" s="37"/>
      <c r="K358" s="54"/>
      <c r="L358" s="54"/>
      <c r="M358" s="54"/>
      <c r="O358" s="54"/>
      <c r="P358" s="54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1:38" ht="12.75" customHeight="1">
      <c r="F359" s="54"/>
      <c r="G359" s="54"/>
      <c r="H359" s="54"/>
      <c r="I359" s="54"/>
      <c r="J359" s="37"/>
      <c r="K359" s="54"/>
      <c r="L359" s="54"/>
      <c r="M359" s="54"/>
      <c r="O359" s="54"/>
      <c r="P359" s="54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1:38" ht="12.75" customHeight="1">
      <c r="F360" s="54"/>
      <c r="G360" s="54"/>
      <c r="H360" s="54"/>
      <c r="I360" s="54"/>
      <c r="J360" s="37"/>
      <c r="K360" s="54"/>
      <c r="L360" s="54"/>
      <c r="M360" s="54"/>
      <c r="O360" s="54"/>
      <c r="P360" s="54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1:38" ht="12.75" customHeight="1">
      <c r="F361" s="54"/>
      <c r="G361" s="54"/>
      <c r="H361" s="54"/>
      <c r="I361" s="54"/>
      <c r="J361" s="37"/>
      <c r="K361" s="54"/>
      <c r="L361" s="54"/>
      <c r="M361" s="54"/>
      <c r="O361" s="54"/>
      <c r="P361" s="54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1:38" ht="12.75" customHeight="1">
      <c r="F362" s="54"/>
      <c r="G362" s="54"/>
      <c r="H362" s="54"/>
      <c r="I362" s="54"/>
      <c r="J362" s="37"/>
      <c r="K362" s="54"/>
      <c r="L362" s="54"/>
      <c r="M362" s="54"/>
      <c r="O362" s="54"/>
      <c r="P362" s="54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1:38" ht="12.75" customHeight="1">
      <c r="F363" s="54"/>
      <c r="G363" s="54"/>
      <c r="H363" s="54"/>
      <c r="I363" s="54"/>
      <c r="J363" s="37"/>
      <c r="K363" s="54"/>
      <c r="L363" s="54"/>
      <c r="M363" s="54"/>
      <c r="O363" s="54"/>
      <c r="P363" s="54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1:38" ht="12.75" customHeight="1">
      <c r="F364" s="54"/>
      <c r="G364" s="54"/>
      <c r="H364" s="54"/>
      <c r="I364" s="54"/>
      <c r="J364" s="37"/>
      <c r="K364" s="54"/>
      <c r="L364" s="54"/>
      <c r="M364" s="54"/>
      <c r="O364" s="54"/>
      <c r="P364" s="54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</row>
    <row r="365" spans="1:38" ht="12.75" customHeight="1">
      <c r="F365" s="54"/>
      <c r="G365" s="54"/>
      <c r="H365" s="54"/>
      <c r="I365" s="54"/>
      <c r="J365" s="37"/>
      <c r="K365" s="54"/>
      <c r="L365" s="54"/>
      <c r="M365" s="54"/>
      <c r="O365" s="54"/>
      <c r="P365" s="54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1:38" ht="12.75" customHeight="1">
      <c r="F366" s="54"/>
      <c r="G366" s="54"/>
      <c r="H366" s="54"/>
      <c r="I366" s="54"/>
      <c r="J366" s="37"/>
      <c r="K366" s="54"/>
      <c r="L366" s="54"/>
      <c r="M366" s="54"/>
      <c r="O366" s="54"/>
      <c r="P366" s="54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1:38" ht="12.75" customHeight="1">
      <c r="F367" s="54"/>
      <c r="G367" s="54"/>
      <c r="H367" s="54"/>
      <c r="I367" s="54"/>
      <c r="J367" s="37"/>
      <c r="K367" s="54"/>
      <c r="L367" s="54"/>
      <c r="M367" s="54"/>
      <c r="O367" s="54"/>
      <c r="P367" s="54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1:38" ht="12.75" customHeight="1">
      <c r="F368" s="54"/>
      <c r="G368" s="54"/>
      <c r="H368" s="54"/>
      <c r="I368" s="54"/>
      <c r="J368" s="37"/>
      <c r="K368" s="54"/>
      <c r="L368" s="54"/>
      <c r="M368" s="54"/>
      <c r="O368" s="54"/>
      <c r="P368" s="54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54"/>
      <c r="P369" s="54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54"/>
      <c r="P370" s="54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54"/>
      <c r="P371" s="54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54"/>
      <c r="P372" s="54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54"/>
      <c r="P373" s="54"/>
      <c r="R373" s="54"/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54"/>
      <c r="P374" s="54"/>
      <c r="R374" s="54"/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54"/>
      <c r="P375" s="54"/>
      <c r="R375" s="54"/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54"/>
      <c r="P376" s="54"/>
      <c r="R376" s="54"/>
      <c r="S376" s="54"/>
      <c r="T376" s="37"/>
      <c r="U376" s="54"/>
      <c r="V376" s="37"/>
      <c r="W376" s="54"/>
      <c r="X376" s="37"/>
      <c r="Y376" s="54"/>
      <c r="Z376" s="37"/>
      <c r="AA376" s="54"/>
      <c r="AB376" s="37"/>
      <c r="AC376" s="54"/>
      <c r="AD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54"/>
      <c r="P377" s="54"/>
      <c r="R377" s="54"/>
      <c r="S377" s="54"/>
      <c r="T377" s="37"/>
      <c r="U377" s="54"/>
      <c r="V377" s="37"/>
      <c r="W377" s="54"/>
      <c r="X377" s="37"/>
      <c r="Y377" s="54"/>
      <c r="Z377" s="37"/>
      <c r="AA377" s="54"/>
      <c r="AB377" s="37"/>
      <c r="AC377" s="54"/>
      <c r="AD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54"/>
      <c r="P378" s="54"/>
      <c r="R378" s="54"/>
      <c r="S378" s="54"/>
      <c r="T378" s="37"/>
      <c r="U378" s="54"/>
      <c r="V378" s="37"/>
      <c r="W378" s="54"/>
      <c r="X378" s="37"/>
      <c r="Y378" s="54"/>
      <c r="Z378" s="37"/>
      <c r="AA378" s="54"/>
      <c r="AB378" s="37"/>
      <c r="AC378" s="54"/>
      <c r="AD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54"/>
      <c r="P379" s="54"/>
      <c r="R379" s="54"/>
      <c r="S379" s="54"/>
      <c r="T379" s="37"/>
      <c r="U379" s="54"/>
      <c r="V379" s="37"/>
      <c r="W379" s="54"/>
      <c r="X379" s="37"/>
      <c r="Y379" s="54"/>
      <c r="Z379" s="37"/>
      <c r="AA379" s="54"/>
      <c r="AB379" s="37"/>
      <c r="AC379" s="54"/>
      <c r="AD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R380" s="54"/>
      <c r="S380" s="54"/>
      <c r="T380" s="37"/>
      <c r="U380" s="54"/>
      <c r="V380" s="37"/>
      <c r="W380" s="54"/>
      <c r="X380" s="37"/>
      <c r="Y380" s="54"/>
      <c r="Z380" s="37"/>
      <c r="AA380" s="54"/>
      <c r="AB380" s="37"/>
      <c r="AC380" s="54"/>
      <c r="AD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R381" s="54"/>
      <c r="S381" s="54"/>
      <c r="T381" s="37"/>
      <c r="U381" s="54"/>
      <c r="V381" s="37"/>
      <c r="W381" s="54"/>
      <c r="X381" s="37"/>
      <c r="Y381" s="54"/>
      <c r="Z381" s="37"/>
      <c r="AA381" s="54"/>
      <c r="AB381" s="37"/>
      <c r="AC381" s="54"/>
      <c r="AD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R382" s="54"/>
      <c r="S382" s="54"/>
      <c r="T382" s="37"/>
      <c r="U382" s="54"/>
      <c r="V382" s="37"/>
      <c r="W382" s="54"/>
      <c r="X382" s="37"/>
      <c r="Y382" s="54"/>
      <c r="Z382" s="37"/>
      <c r="AA382" s="54"/>
      <c r="AB382" s="37"/>
      <c r="AC382" s="54"/>
      <c r="AD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R383" s="54"/>
      <c r="S383" s="54"/>
      <c r="T383" s="37"/>
      <c r="U383" s="54"/>
      <c r="V383" s="37"/>
      <c r="W383" s="54"/>
      <c r="X383" s="37"/>
      <c r="Y383" s="54"/>
      <c r="Z383" s="37"/>
      <c r="AA383" s="54"/>
      <c r="AB383" s="37"/>
      <c r="AC383" s="54"/>
      <c r="AD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R384" s="54"/>
      <c r="S384" s="54"/>
      <c r="T384" s="37"/>
      <c r="U384" s="54"/>
      <c r="V384" s="37"/>
      <c r="W384" s="54"/>
      <c r="X384" s="37"/>
      <c r="Y384" s="54"/>
      <c r="Z384" s="37"/>
      <c r="AA384" s="54"/>
      <c r="AB384" s="37"/>
      <c r="AC384" s="54"/>
      <c r="AD384" s="37"/>
    </row>
    <row r="385" spans="6:30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R385" s="54"/>
      <c r="S385" s="54"/>
      <c r="T385" s="37"/>
      <c r="U385" s="54"/>
      <c r="V385" s="37"/>
      <c r="W385" s="54"/>
      <c r="X385" s="37"/>
      <c r="Y385" s="54"/>
      <c r="Z385" s="37"/>
      <c r="AA385" s="54"/>
      <c r="AB385" s="37"/>
      <c r="AC385" s="54"/>
      <c r="AD385" s="37"/>
    </row>
    <row r="386" spans="6:30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R386" s="54"/>
      <c r="S386" s="54"/>
      <c r="T386" s="37"/>
      <c r="U386" s="54"/>
      <c r="V386" s="37"/>
      <c r="W386" s="54"/>
      <c r="X386" s="37"/>
      <c r="Y386" s="54"/>
      <c r="Z386" s="37"/>
      <c r="AA386" s="54"/>
      <c r="AB386" s="37"/>
      <c r="AC386" s="54"/>
      <c r="AD386" s="37"/>
    </row>
    <row r="387" spans="6:30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R387" s="54"/>
      <c r="S387" s="54"/>
      <c r="T387" s="37"/>
      <c r="U387" s="54"/>
      <c r="V387" s="37"/>
      <c r="W387" s="54"/>
      <c r="X387" s="37"/>
      <c r="Y387" s="54"/>
      <c r="Z387" s="37"/>
      <c r="AA387" s="54"/>
      <c r="AB387" s="37"/>
      <c r="AC387" s="54"/>
      <c r="AD387" s="37"/>
    </row>
    <row r="388" spans="6:30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R388" s="54"/>
      <c r="S388" s="54"/>
      <c r="T388" s="37"/>
      <c r="U388" s="54"/>
      <c r="V388" s="37"/>
      <c r="W388" s="54"/>
      <c r="X388" s="37"/>
      <c r="Y388" s="54"/>
      <c r="Z388" s="37"/>
      <c r="AA388" s="54"/>
      <c r="AB388" s="37"/>
      <c r="AC388" s="54"/>
      <c r="AD388" s="37"/>
    </row>
    <row r="389" spans="6:30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R389" s="54"/>
      <c r="S389" s="54"/>
      <c r="T389" s="37"/>
      <c r="U389" s="54"/>
      <c r="V389" s="37"/>
      <c r="W389" s="54"/>
      <c r="X389" s="37"/>
      <c r="Y389" s="54"/>
      <c r="Z389" s="37"/>
      <c r="AA389" s="54"/>
      <c r="AB389" s="37"/>
      <c r="AC389" s="54"/>
      <c r="AD389" s="37"/>
    </row>
    <row r="390" spans="6:30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R390" s="54"/>
      <c r="S390" s="54"/>
      <c r="T390" s="37"/>
      <c r="U390" s="54"/>
      <c r="V390" s="37"/>
      <c r="W390" s="54"/>
      <c r="X390" s="37"/>
      <c r="Y390" s="54"/>
      <c r="Z390" s="37"/>
      <c r="AA390" s="54"/>
      <c r="AB390" s="37"/>
      <c r="AC390" s="54"/>
      <c r="AD390" s="37"/>
    </row>
    <row r="391" spans="6:30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R391" s="54"/>
      <c r="S391" s="54"/>
      <c r="T391" s="37"/>
      <c r="U391" s="54"/>
      <c r="V391" s="37"/>
      <c r="W391" s="54"/>
      <c r="X391" s="37"/>
      <c r="Y391" s="54"/>
      <c r="Z391" s="37"/>
      <c r="AA391" s="54"/>
      <c r="AB391" s="37"/>
      <c r="AC391" s="54"/>
      <c r="AD391" s="37"/>
    </row>
    <row r="392" spans="6:30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R392" s="54"/>
      <c r="S392" s="54"/>
      <c r="T392" s="37"/>
      <c r="U392" s="54"/>
      <c r="V392" s="37"/>
      <c r="W392" s="54"/>
      <c r="X392" s="37"/>
      <c r="Y392" s="54"/>
      <c r="Z392" s="37"/>
      <c r="AA392" s="54"/>
      <c r="AB392" s="37"/>
      <c r="AC392" s="54"/>
      <c r="AD392" s="37"/>
    </row>
    <row r="393" spans="6:30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R393" s="54"/>
      <c r="S393" s="54"/>
      <c r="T393" s="37"/>
      <c r="U393" s="54"/>
      <c r="V393" s="37"/>
      <c r="W393" s="54"/>
      <c r="X393" s="37"/>
      <c r="Y393" s="54"/>
      <c r="Z393" s="37"/>
      <c r="AA393" s="54"/>
      <c r="AB393" s="37"/>
      <c r="AC393" s="54"/>
      <c r="AD393" s="37"/>
    </row>
    <row r="394" spans="6:30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R394" s="54"/>
      <c r="S394" s="54"/>
      <c r="T394" s="37"/>
      <c r="U394" s="54"/>
      <c r="V394" s="37"/>
      <c r="W394" s="54"/>
      <c r="X394" s="37"/>
      <c r="Y394" s="54"/>
      <c r="Z394" s="37"/>
      <c r="AA394" s="54"/>
      <c r="AB394" s="37"/>
      <c r="AC394" s="54"/>
      <c r="AD394" s="37"/>
    </row>
    <row r="395" spans="6:30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R395" s="54"/>
      <c r="S395" s="54"/>
      <c r="T395" s="37"/>
      <c r="U395" s="54"/>
      <c r="V395" s="37"/>
      <c r="W395" s="54"/>
      <c r="X395" s="37"/>
      <c r="Y395" s="54"/>
      <c r="Z395" s="37"/>
      <c r="AA395" s="54"/>
      <c r="AB395" s="37"/>
      <c r="AC395" s="54"/>
      <c r="AD395" s="37"/>
    </row>
    <row r="396" spans="6:30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R396" s="54"/>
      <c r="S396" s="54"/>
      <c r="T396" s="37"/>
      <c r="U396" s="54"/>
      <c r="V396" s="37"/>
      <c r="W396" s="54"/>
      <c r="X396" s="37"/>
      <c r="Y396" s="54"/>
      <c r="Z396" s="37"/>
      <c r="AA396" s="54"/>
      <c r="AB396" s="37"/>
      <c r="AC396" s="54"/>
      <c r="AD396" s="37"/>
    </row>
    <row r="397" spans="6:30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R397" s="54"/>
      <c r="S397" s="54"/>
      <c r="T397" s="37"/>
      <c r="U397" s="54"/>
      <c r="V397" s="37"/>
      <c r="W397" s="54"/>
      <c r="X397" s="37"/>
      <c r="Y397" s="54"/>
      <c r="Z397" s="37"/>
      <c r="AA397" s="54"/>
      <c r="AB397" s="37"/>
      <c r="AC397" s="54"/>
      <c r="AD397" s="37"/>
    </row>
    <row r="398" spans="6:30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30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30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2.75" customHeight="1">
      <c r="F507" s="54"/>
      <c r="G507" s="54"/>
      <c r="H507" s="54"/>
      <c r="I507" s="54"/>
      <c r="J507" s="37"/>
      <c r="K507" s="54"/>
      <c r="L507" s="54"/>
      <c r="M507" s="54"/>
      <c r="O507" s="37"/>
    </row>
    <row r="508" spans="6:15" ht="12.75" customHeight="1">
      <c r="F508" s="54"/>
      <c r="G508" s="54"/>
      <c r="H508" s="54"/>
      <c r="I508" s="54"/>
      <c r="J508" s="37"/>
      <c r="K508" s="54"/>
      <c r="L508" s="54"/>
      <c r="M508" s="54"/>
      <c r="O508" s="37"/>
    </row>
    <row r="509" spans="6:15" ht="12.75" customHeight="1">
      <c r="F509" s="54"/>
      <c r="G509" s="54"/>
      <c r="H509" s="54"/>
      <c r="I509" s="54"/>
      <c r="J509" s="37"/>
      <c r="K509" s="54"/>
      <c r="L509" s="54"/>
      <c r="M509" s="54"/>
      <c r="O509" s="37"/>
    </row>
    <row r="510" spans="6:15" ht="12.75" customHeight="1">
      <c r="F510" s="54"/>
      <c r="G510" s="54"/>
      <c r="H510" s="54"/>
      <c r="I510" s="54"/>
      <c r="J510" s="37"/>
      <c r="K510" s="54"/>
      <c r="L510" s="54"/>
      <c r="M510" s="54"/>
      <c r="O510" s="37"/>
    </row>
    <row r="511" spans="6:15" ht="12.75" customHeight="1">
      <c r="F511" s="54"/>
      <c r="G511" s="54"/>
      <c r="H511" s="54"/>
      <c r="I511" s="54"/>
      <c r="J511" s="37"/>
      <c r="K511" s="54"/>
      <c r="L511" s="54"/>
      <c r="M511" s="54"/>
      <c r="O511" s="37"/>
    </row>
    <row r="512" spans="6:15" ht="12.75" customHeight="1">
      <c r="F512" s="54"/>
      <c r="G512" s="54"/>
      <c r="H512" s="54"/>
      <c r="I512" s="54"/>
      <c r="J512" s="37"/>
      <c r="K512" s="54"/>
      <c r="L512" s="54"/>
      <c r="M512" s="54"/>
      <c r="O512" s="37"/>
    </row>
    <row r="513" spans="6:15" ht="12.75" customHeight="1">
      <c r="F513" s="54"/>
      <c r="G513" s="54"/>
      <c r="H513" s="54"/>
      <c r="I513" s="54"/>
      <c r="J513" s="37"/>
      <c r="K513" s="54"/>
      <c r="L513" s="54"/>
      <c r="M513" s="54"/>
      <c r="O513" s="37"/>
    </row>
    <row r="514" spans="6:15" ht="12.75" customHeight="1">
      <c r="F514" s="54"/>
      <c r="G514" s="54"/>
      <c r="H514" s="54"/>
      <c r="I514" s="54"/>
      <c r="J514" s="37"/>
      <c r="K514" s="54"/>
      <c r="L514" s="54"/>
      <c r="M514" s="54"/>
      <c r="O514" s="37"/>
    </row>
    <row r="515" spans="6:15" ht="12.75" customHeight="1">
      <c r="F515" s="54"/>
      <c r="G515" s="54"/>
      <c r="H515" s="54"/>
      <c r="I515" s="54"/>
      <c r="J515" s="37"/>
      <c r="K515" s="54"/>
      <c r="L515" s="54"/>
      <c r="M515" s="54"/>
      <c r="O515" s="37"/>
    </row>
    <row r="516" spans="6:15" ht="12.75" customHeight="1">
      <c r="F516" s="54"/>
      <c r="G516" s="54"/>
      <c r="H516" s="54"/>
      <c r="I516" s="54"/>
      <c r="J516" s="37"/>
      <c r="K516" s="54"/>
      <c r="L516" s="54"/>
      <c r="M516" s="54"/>
      <c r="O516" s="37"/>
    </row>
    <row r="517" spans="6:15" ht="12.75" customHeight="1">
      <c r="F517" s="54"/>
      <c r="G517" s="54"/>
      <c r="H517" s="54"/>
      <c r="I517" s="54"/>
      <c r="J517" s="37"/>
      <c r="K517" s="54"/>
      <c r="L517" s="54"/>
      <c r="M517" s="54"/>
      <c r="O517" s="37"/>
    </row>
    <row r="518" spans="6:15" ht="12.75" customHeight="1">
      <c r="F518" s="54"/>
      <c r="G518" s="54"/>
      <c r="H518" s="54"/>
      <c r="I518" s="54"/>
      <c r="J518" s="37"/>
      <c r="K518" s="54"/>
      <c r="L518" s="54"/>
      <c r="M518" s="54"/>
      <c r="O518" s="37"/>
    </row>
    <row r="519" spans="6:15" ht="12.75" customHeight="1">
      <c r="F519" s="54"/>
      <c r="G519" s="54"/>
      <c r="H519" s="54"/>
      <c r="I519" s="54"/>
      <c r="J519" s="37"/>
      <c r="K519" s="54"/>
      <c r="L519" s="54"/>
      <c r="M519" s="54"/>
      <c r="O519" s="37"/>
    </row>
    <row r="520" spans="6:15" ht="12.75" customHeight="1">
      <c r="F520" s="54"/>
      <c r="G520" s="54"/>
      <c r="H520" s="54"/>
      <c r="I520" s="54"/>
      <c r="J520" s="37"/>
      <c r="K520" s="54"/>
      <c r="L520" s="54"/>
      <c r="M520" s="54"/>
      <c r="O520" s="37"/>
    </row>
    <row r="521" spans="6:15" ht="12.75" customHeight="1">
      <c r="F521" s="54"/>
      <c r="G521" s="54"/>
      <c r="H521" s="54"/>
      <c r="I521" s="54"/>
      <c r="J521" s="37"/>
      <c r="K521" s="54"/>
      <c r="L521" s="54"/>
      <c r="M521" s="54"/>
      <c r="O521" s="37"/>
    </row>
    <row r="522" spans="6:15" ht="12.75" customHeight="1">
      <c r="F522" s="54"/>
      <c r="G522" s="54"/>
      <c r="H522" s="54"/>
      <c r="I522" s="54"/>
      <c r="J522" s="37"/>
      <c r="K522" s="54"/>
      <c r="L522" s="54"/>
      <c r="M522" s="54"/>
      <c r="O522" s="37"/>
    </row>
    <row r="523" spans="6:15" ht="12.75" customHeight="1">
      <c r="F523" s="54"/>
      <c r="G523" s="54"/>
      <c r="H523" s="54"/>
      <c r="I523" s="54"/>
      <c r="J523" s="37"/>
      <c r="K523" s="54"/>
      <c r="L523" s="54"/>
      <c r="M523" s="54"/>
      <c r="O523" s="37"/>
    </row>
    <row r="524" spans="6:15" ht="12.75" customHeight="1">
      <c r="F524" s="54"/>
      <c r="G524" s="54"/>
      <c r="H524" s="54"/>
      <c r="I524" s="54"/>
      <c r="J524" s="37"/>
      <c r="K524" s="54"/>
      <c r="L524" s="54"/>
      <c r="M524" s="54"/>
      <c r="O524" s="37"/>
    </row>
    <row r="525" spans="6:15" ht="12.75" customHeight="1">
      <c r="F525" s="54"/>
      <c r="G525" s="54"/>
      <c r="H525" s="54"/>
      <c r="I525" s="54"/>
      <c r="J525" s="37"/>
      <c r="K525" s="54"/>
      <c r="L525" s="54"/>
      <c r="M525" s="54"/>
      <c r="O525" s="37"/>
    </row>
    <row r="526" spans="6:15" ht="12.75" customHeight="1">
      <c r="F526" s="54"/>
      <c r="G526" s="54"/>
      <c r="H526" s="54"/>
      <c r="I526" s="54"/>
      <c r="J526" s="37"/>
      <c r="K526" s="54"/>
      <c r="L526" s="54"/>
      <c r="M526" s="54"/>
      <c r="O526" s="37"/>
    </row>
    <row r="527" spans="6:15" ht="12.75" customHeight="1">
      <c r="F527" s="54"/>
      <c r="G527" s="54"/>
      <c r="H527" s="54"/>
      <c r="I527" s="54"/>
      <c r="J527" s="37"/>
      <c r="K527" s="54"/>
      <c r="L527" s="54"/>
      <c r="M527" s="54"/>
      <c r="O527" s="37"/>
    </row>
    <row r="528" spans="6:15" ht="12.75" customHeight="1">
      <c r="F528" s="54"/>
      <c r="G528" s="54"/>
      <c r="H528" s="54"/>
      <c r="I528" s="54"/>
      <c r="J528" s="37"/>
      <c r="K528" s="54"/>
      <c r="L528" s="54"/>
      <c r="M528" s="54"/>
      <c r="O528" s="37"/>
    </row>
    <row r="529" spans="6:15" ht="15" customHeight="1">
      <c r="F529" s="54"/>
      <c r="G529" s="54"/>
      <c r="H529" s="54"/>
      <c r="I529" s="54"/>
      <c r="J529" s="37"/>
      <c r="K529" s="54"/>
      <c r="L529" s="54"/>
      <c r="M529" s="54"/>
      <c r="O529" s="37"/>
    </row>
  </sheetData>
  <mergeCells count="64">
    <mergeCell ref="A108:A109"/>
    <mergeCell ref="B108:B109"/>
    <mergeCell ref="J108:J109"/>
    <mergeCell ref="M108:M109"/>
    <mergeCell ref="O108:O109"/>
    <mergeCell ref="P108:P109"/>
    <mergeCell ref="P90:P91"/>
    <mergeCell ref="J94:J95"/>
    <mergeCell ref="A94:A95"/>
    <mergeCell ref="B94:B95"/>
    <mergeCell ref="A92:A93"/>
    <mergeCell ref="B92:B93"/>
    <mergeCell ref="J92:J93"/>
    <mergeCell ref="A90:A91"/>
    <mergeCell ref="B90:B91"/>
    <mergeCell ref="J90:J91"/>
    <mergeCell ref="P99:P100"/>
    <mergeCell ref="M92:M93"/>
    <mergeCell ref="N92:N93"/>
    <mergeCell ref="O92:O93"/>
    <mergeCell ref="P92:P93"/>
    <mergeCell ref="J84:J85"/>
    <mergeCell ref="A84:A85"/>
    <mergeCell ref="B84:B85"/>
    <mergeCell ref="A86:A89"/>
    <mergeCell ref="B86:B89"/>
    <mergeCell ref="J86:J89"/>
    <mergeCell ref="M84:M85"/>
    <mergeCell ref="N84:N85"/>
    <mergeCell ref="O84:O85"/>
    <mergeCell ref="P84:P85"/>
    <mergeCell ref="O86:O89"/>
    <mergeCell ref="P86:P89"/>
    <mergeCell ref="N86:N89"/>
    <mergeCell ref="M86:M89"/>
    <mergeCell ref="M94:M95"/>
    <mergeCell ref="O94:O95"/>
    <mergeCell ref="P94:P95"/>
    <mergeCell ref="M90:M91"/>
    <mergeCell ref="N90:N91"/>
    <mergeCell ref="O90:O91"/>
    <mergeCell ref="A97:A98"/>
    <mergeCell ref="M101:M102"/>
    <mergeCell ref="P101:P102"/>
    <mergeCell ref="O101:O102"/>
    <mergeCell ref="P97:P98"/>
    <mergeCell ref="J99:J100"/>
    <mergeCell ref="M99:M100"/>
    <mergeCell ref="O99:O100"/>
    <mergeCell ref="B97:B98"/>
    <mergeCell ref="J97:J98"/>
    <mergeCell ref="M97:M98"/>
    <mergeCell ref="O97:O98"/>
    <mergeCell ref="A101:A102"/>
    <mergeCell ref="B101:B102"/>
    <mergeCell ref="J101:J102"/>
    <mergeCell ref="M105:M106"/>
    <mergeCell ref="O105:O106"/>
    <mergeCell ref="P105:P106"/>
    <mergeCell ref="A99:A100"/>
    <mergeCell ref="B99:B100"/>
    <mergeCell ref="A105:A106"/>
    <mergeCell ref="B105:B106"/>
    <mergeCell ref="J105:J106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102 K99 K100:K101 K91:L98 L100:L101 L99 K66 K109 K10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2024-06-21T02:30:26Z</dcterms:modified>
</cp:coreProperties>
</file>