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20" yWindow="-120" windowWidth="11670" windowHeight="8205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4" hidden="1">'Bulk Deals'!$A$9:$H$9</definedName>
    <definedName name="_xlnm._FilterDatabase" localSheetId="5" hidden="1">'Call Tracker (Equity &amp; F&amp;O)'!$R$1:$R$313</definedName>
    <definedName name="_xlnm._FilterDatabase" localSheetId="1" hidden="1">'Future Intra'!$B$14:$P$14</definedName>
  </definedNames>
  <calcPr calcId="124519"/>
</workbook>
</file>

<file path=xl/calcChain.xml><?xml version="1.0" encoding="utf-8"?>
<calcChain xmlns="http://schemas.openxmlformats.org/spreadsheetml/2006/main">
  <c r="K101" i="6"/>
  <c r="M101" s="1"/>
  <c r="K100"/>
  <c r="M100" s="1"/>
  <c r="L76"/>
  <c r="K76"/>
  <c r="L74"/>
  <c r="K74"/>
  <c r="L72"/>
  <c r="K72"/>
  <c r="L42"/>
  <c r="K42"/>
  <c r="L38"/>
  <c r="K38"/>
  <c r="L36"/>
  <c r="K36"/>
  <c r="M36" s="1"/>
  <c r="L33"/>
  <c r="K33"/>
  <c r="L73"/>
  <c r="K73"/>
  <c r="K83"/>
  <c r="M83" s="1"/>
  <c r="K97"/>
  <c r="M97" s="1"/>
  <c r="K99"/>
  <c r="M99" s="1"/>
  <c r="K96"/>
  <c r="M96" s="1"/>
  <c r="L44"/>
  <c r="K44"/>
  <c r="L43"/>
  <c r="K43"/>
  <c r="L14"/>
  <c r="K14"/>
  <c r="H12"/>
  <c r="L69"/>
  <c r="K69"/>
  <c r="L62"/>
  <c r="K62"/>
  <c r="L68"/>
  <c r="K68"/>
  <c r="L67"/>
  <c r="K67"/>
  <c r="K95"/>
  <c r="M95" s="1"/>
  <c r="K94"/>
  <c r="M94" s="1"/>
  <c r="L71"/>
  <c r="K71"/>
  <c r="K93"/>
  <c r="M93" s="1"/>
  <c r="L70"/>
  <c r="K70"/>
  <c r="L31"/>
  <c r="K31"/>
  <c r="P16"/>
  <c r="K91"/>
  <c r="M91" s="1"/>
  <c r="K90"/>
  <c r="M90" s="1"/>
  <c r="L39"/>
  <c r="K39"/>
  <c r="L28"/>
  <c r="K28"/>
  <c r="K92"/>
  <c r="M92" s="1"/>
  <c r="P15"/>
  <c r="L66"/>
  <c r="K66"/>
  <c r="L64"/>
  <c r="K64"/>
  <c r="K89"/>
  <c r="M89" s="1"/>
  <c r="K88"/>
  <c r="M88" s="1"/>
  <c r="L65"/>
  <c r="K65"/>
  <c r="L35"/>
  <c r="K35"/>
  <c r="P13"/>
  <c r="L63"/>
  <c r="K63"/>
  <c r="K87"/>
  <c r="M87" s="1"/>
  <c r="K86"/>
  <c r="M86" s="1"/>
  <c r="K85"/>
  <c r="M85" s="1"/>
  <c r="K61"/>
  <c r="L61"/>
  <c r="L58"/>
  <c r="K58"/>
  <c r="L60"/>
  <c r="K60"/>
  <c r="L59"/>
  <c r="K59"/>
  <c r="L34"/>
  <c r="K34"/>
  <c r="K57"/>
  <c r="L57"/>
  <c r="L32"/>
  <c r="K32"/>
  <c r="L29"/>
  <c r="K29"/>
  <c r="L56"/>
  <c r="K56"/>
  <c r="L55"/>
  <c r="K55"/>
  <c r="L54"/>
  <c r="K54"/>
  <c r="L30"/>
  <c r="K30"/>
  <c r="M33" l="1"/>
  <c r="M72"/>
  <c r="M76"/>
  <c r="M74"/>
  <c r="M42"/>
  <c r="M38"/>
  <c r="M43"/>
  <c r="M73"/>
  <c r="M14"/>
  <c r="M44"/>
  <c r="M31"/>
  <c r="M70"/>
  <c r="M67"/>
  <c r="M68"/>
  <c r="M62"/>
  <c r="M69"/>
  <c r="M28"/>
  <c r="M71"/>
  <c r="M35"/>
  <c r="M39"/>
  <c r="M66"/>
  <c r="M64"/>
  <c r="M65"/>
  <c r="M63"/>
  <c r="M60"/>
  <c r="M61"/>
  <c r="M55"/>
  <c r="M29"/>
  <c r="M58"/>
  <c r="M59"/>
  <c r="M32"/>
  <c r="M34"/>
  <c r="M30"/>
  <c r="M56"/>
  <c r="M57"/>
  <c r="M54"/>
  <c r="L108"/>
  <c r="K108"/>
  <c r="M108" l="1"/>
  <c r="L12" l="1"/>
  <c r="K12"/>
  <c r="L11"/>
  <c r="K11"/>
  <c r="L106"/>
  <c r="K106"/>
  <c r="M11" l="1"/>
  <c r="M12"/>
  <c r="M106"/>
  <c r="L107"/>
  <c r="K107"/>
  <c r="H301"/>
  <c r="M107" l="1"/>
  <c r="K301" l="1"/>
  <c r="L301" s="1"/>
  <c r="K290"/>
  <c r="L290" s="1"/>
  <c r="K280"/>
  <c r="L280" s="1"/>
  <c r="K296" l="1"/>
  <c r="L296" s="1"/>
  <c r="K297" l="1"/>
  <c r="L297" s="1"/>
  <c r="K294" l="1"/>
  <c r="L294" s="1"/>
  <c r="K273"/>
  <c r="L273" s="1"/>
  <c r="K293"/>
  <c r="L293" s="1"/>
  <c r="K292"/>
  <c r="L292" s="1"/>
  <c r="K291"/>
  <c r="L291" s="1"/>
  <c r="K288"/>
  <c r="L288" s="1"/>
  <c r="K287"/>
  <c r="L287" s="1"/>
  <c r="K286"/>
  <c r="L286" s="1"/>
  <c r="K285"/>
  <c r="L285" s="1"/>
  <c r="K284"/>
  <c r="L284" s="1"/>
  <c r="K283"/>
  <c r="L283" s="1"/>
  <c r="K282"/>
  <c r="L282" s="1"/>
  <c r="K281"/>
  <c r="L281" s="1"/>
  <c r="K279"/>
  <c r="L279" s="1"/>
  <c r="K278"/>
  <c r="L278" s="1"/>
  <c r="K277"/>
  <c r="L277" s="1"/>
  <c r="K276"/>
  <c r="L276" s="1"/>
  <c r="K275"/>
  <c r="L275" s="1"/>
  <c r="K274"/>
  <c r="L274" s="1"/>
  <c r="K272"/>
  <c r="L272" s="1"/>
  <c r="K271"/>
  <c r="L271" s="1"/>
  <c r="K270"/>
  <c r="L270" s="1"/>
  <c r="F269"/>
  <c r="K269" s="1"/>
  <c r="L269" s="1"/>
  <c r="K268"/>
  <c r="L268" s="1"/>
  <c r="K267"/>
  <c r="L267" s="1"/>
  <c r="K266"/>
  <c r="L266" s="1"/>
  <c r="K265"/>
  <c r="L265" s="1"/>
  <c r="K264"/>
  <c r="L264" s="1"/>
  <c r="F263"/>
  <c r="K263" s="1"/>
  <c r="L263" s="1"/>
  <c r="F262"/>
  <c r="K262" s="1"/>
  <c r="L262" s="1"/>
  <c r="K261"/>
  <c r="L261" s="1"/>
  <c r="F260"/>
  <c r="K260" s="1"/>
  <c r="L260" s="1"/>
  <c r="K259"/>
  <c r="L259" s="1"/>
  <c r="K258"/>
  <c r="L258" s="1"/>
  <c r="K257"/>
  <c r="L257" s="1"/>
  <c r="K256"/>
  <c r="L256" s="1"/>
  <c r="K255"/>
  <c r="L255" s="1"/>
  <c r="K254"/>
  <c r="L254" s="1"/>
  <c r="K253"/>
  <c r="L253" s="1"/>
  <c r="K252"/>
  <c r="L252" s="1"/>
  <c r="K251"/>
  <c r="L251" s="1"/>
  <c r="K250"/>
  <c r="L250" s="1"/>
  <c r="K249"/>
  <c r="L249" s="1"/>
  <c r="K248"/>
  <c r="L248" s="1"/>
  <c r="K247"/>
  <c r="L247" s="1"/>
  <c r="K246"/>
  <c r="L246" s="1"/>
  <c r="K244"/>
  <c r="L244" s="1"/>
  <c r="K242"/>
  <c r="L242" s="1"/>
  <c r="K241"/>
  <c r="L241" s="1"/>
  <c r="F240"/>
  <c r="K240" s="1"/>
  <c r="L240" s="1"/>
  <c r="K239"/>
  <c r="L239" s="1"/>
  <c r="K236"/>
  <c r="L236" s="1"/>
  <c r="K235"/>
  <c r="L235" s="1"/>
  <c r="K234"/>
  <c r="L234" s="1"/>
  <c r="K231"/>
  <c r="L231" s="1"/>
  <c r="K230"/>
  <c r="L230" s="1"/>
  <c r="K229"/>
  <c r="L229" s="1"/>
  <c r="K228"/>
  <c r="L228" s="1"/>
  <c r="K227"/>
  <c r="L227" s="1"/>
  <c r="K226"/>
  <c r="L226" s="1"/>
  <c r="K224"/>
  <c r="L224" s="1"/>
  <c r="K223"/>
  <c r="L223" s="1"/>
  <c r="K222"/>
  <c r="L222" s="1"/>
  <c r="K221"/>
  <c r="L221" s="1"/>
  <c r="K220"/>
  <c r="L220" s="1"/>
  <c r="K219"/>
  <c r="L219" s="1"/>
  <c r="K218"/>
  <c r="L218" s="1"/>
  <c r="K217"/>
  <c r="L217" s="1"/>
  <c r="K216"/>
  <c r="L216" s="1"/>
  <c r="K214"/>
  <c r="L214" s="1"/>
  <c r="K212"/>
  <c r="L212" s="1"/>
  <c r="K210"/>
  <c r="L210" s="1"/>
  <c r="K208"/>
  <c r="L208" s="1"/>
  <c r="K207"/>
  <c r="L207" s="1"/>
  <c r="K206"/>
  <c r="L206" s="1"/>
  <c r="K204"/>
  <c r="L204" s="1"/>
  <c r="K203"/>
  <c r="L203" s="1"/>
  <c r="K202"/>
  <c r="L202" s="1"/>
  <c r="K201"/>
  <c r="K200"/>
  <c r="L200" s="1"/>
  <c r="K199"/>
  <c r="L199" s="1"/>
  <c r="K197"/>
  <c r="L197" s="1"/>
  <c r="K196"/>
  <c r="L196" s="1"/>
  <c r="K195"/>
  <c r="L195" s="1"/>
  <c r="K194"/>
  <c r="L194" s="1"/>
  <c r="K193"/>
  <c r="L193" s="1"/>
  <c r="F192"/>
  <c r="K192" s="1"/>
  <c r="L192" s="1"/>
  <c r="H191"/>
  <c r="K191" s="1"/>
  <c r="L191" s="1"/>
  <c r="K188"/>
  <c r="L188" s="1"/>
  <c r="K187"/>
  <c r="L187" s="1"/>
  <c r="K186"/>
  <c r="L186" s="1"/>
  <c r="K185"/>
  <c r="L185" s="1"/>
  <c r="K184"/>
  <c r="L184" s="1"/>
  <c r="K181"/>
  <c r="L181" s="1"/>
  <c r="K180"/>
  <c r="L180" s="1"/>
  <c r="K179"/>
  <c r="L179" s="1"/>
  <c r="K178"/>
  <c r="L178" s="1"/>
  <c r="K177"/>
  <c r="L177" s="1"/>
  <c r="K176"/>
  <c r="L176" s="1"/>
  <c r="K175"/>
  <c r="L175" s="1"/>
  <c r="K174"/>
  <c r="L174" s="1"/>
  <c r="K173"/>
  <c r="L173" s="1"/>
  <c r="K172"/>
  <c r="L172" s="1"/>
  <c r="K171"/>
  <c r="L171" s="1"/>
  <c r="K170"/>
  <c r="L170" s="1"/>
  <c r="K169"/>
  <c r="L169" s="1"/>
  <c r="K168"/>
  <c r="L168" s="1"/>
  <c r="K167"/>
  <c r="L167" s="1"/>
  <c r="K166"/>
  <c r="L166" s="1"/>
  <c r="K165"/>
  <c r="L165" s="1"/>
  <c r="K164"/>
  <c r="L164" s="1"/>
  <c r="K163"/>
  <c r="L163" s="1"/>
  <c r="K162"/>
  <c r="L162" s="1"/>
  <c r="K161"/>
  <c r="L161" s="1"/>
  <c r="K160"/>
  <c r="L160" s="1"/>
  <c r="K159"/>
  <c r="L159" s="1"/>
  <c r="K158"/>
  <c r="L158" s="1"/>
  <c r="H157"/>
  <c r="K157" s="1"/>
  <c r="L157" s="1"/>
  <c r="F156"/>
  <c r="K156" s="1"/>
  <c r="L156" s="1"/>
  <c r="K155"/>
  <c r="L155" s="1"/>
  <c r="K154"/>
  <c r="L154" s="1"/>
  <c r="K153"/>
  <c r="L153" s="1"/>
  <c r="K152"/>
  <c r="L152" s="1"/>
  <c r="K151"/>
  <c r="L151" s="1"/>
  <c r="K150"/>
  <c r="L150" s="1"/>
  <c r="K149"/>
  <c r="L149" s="1"/>
  <c r="K148"/>
  <c r="L148" s="1"/>
  <c r="K147"/>
  <c r="L147" s="1"/>
  <c r="K146"/>
  <c r="L146" s="1"/>
  <c r="K145"/>
  <c r="L145" s="1"/>
  <c r="K144"/>
  <c r="L144" s="1"/>
  <c r="K143"/>
  <c r="L143" s="1"/>
  <c r="K142"/>
  <c r="L142" s="1"/>
  <c r="K141"/>
  <c r="L141" s="1"/>
  <c r="K140"/>
  <c r="L140" s="1"/>
  <c r="K139"/>
  <c r="L139" s="1"/>
  <c r="K138"/>
  <c r="L138" s="1"/>
  <c r="K137"/>
  <c r="L137" s="1"/>
  <c r="K136"/>
  <c r="L136" s="1"/>
  <c r="K135"/>
  <c r="L135" s="1"/>
  <c r="K134"/>
  <c r="L134" s="1"/>
  <c r="K133"/>
  <c r="L133" s="1"/>
  <c r="K132"/>
  <c r="L132" s="1"/>
  <c r="K131"/>
  <c r="L131" s="1"/>
  <c r="K130"/>
  <c r="L130" s="1"/>
  <c r="K129"/>
  <c r="L129" s="1"/>
  <c r="M7"/>
  <c r="D7" i="5"/>
  <c r="K6" i="4"/>
  <c r="K6" i="3"/>
  <c r="L6" i="2"/>
  <c r="P10" i="6" l="1"/>
</calcChain>
</file>

<file path=xl/sharedStrings.xml><?xml version="1.0" encoding="utf-8"?>
<sst xmlns="http://schemas.openxmlformats.org/spreadsheetml/2006/main" count="2892" uniqueCount="1115">
  <si>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</si>
  <si>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</si>
  <si>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</si>
  <si>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</si>
  <si>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</si>
  <si>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</si>
  <si>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</si>
  <si>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</si>
  <si>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</si>
  <si>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</si>
  <si>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</si>
  <si>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</si>
  <si>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</si>
  <si>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</si>
  <si>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</si>
  <si>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</si>
  <si>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</si>
  <si>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</si>
  <si>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</si>
  <si>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</si>
  <si>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</si>
  <si>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</si>
  <si>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</si>
  <si>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</si>
  <si>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</si>
  <si>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</si>
  <si>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</si>
  <si>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</si>
  <si>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</si>
  <si>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</si>
  <si>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</si>
  <si>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</si>
  <si>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</si>
  <si>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</si>
  <si>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</si>
  <si>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</si>
  <si>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</si>
  <si>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</si>
  <si>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Chemical</t>
  </si>
  <si>
    <t>AARTIIND</t>
  </si>
  <si>
    <t>Textile</t>
  </si>
  <si>
    <t>ABFRL</t>
  </si>
  <si>
    <t>Cement</t>
  </si>
  <si>
    <t>ACC</t>
  </si>
  <si>
    <t>Others</t>
  </si>
  <si>
    <t>ADANIENT</t>
  </si>
  <si>
    <t>ADANIPORTS</t>
  </si>
  <si>
    <t>Pharma</t>
  </si>
  <si>
    <t>ALKEM</t>
  </si>
  <si>
    <t>Automobile</t>
  </si>
  <si>
    <t>AMARAJABAT</t>
  </si>
  <si>
    <t>AMBUJACEM</t>
  </si>
  <si>
    <t>APLLTD</t>
  </si>
  <si>
    <t>APOLLOHOSP</t>
  </si>
  <si>
    <t>APOLLOTYRE</t>
  </si>
  <si>
    <t>ASHOKLEY</t>
  </si>
  <si>
    <t>FMCG</t>
  </si>
  <si>
    <t>ASIANPAINT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</si>
  <si>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</si>
  <si>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</si>
  <si>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</si>
  <si>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</si>
  <si>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</si>
  <si>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</si>
  <si>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</si>
  <si>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</si>
  <si>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</si>
  <si>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BANDHANBNK</t>
  </si>
  <si>
    <t>BANKBARODA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</si>
  <si>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</si>
  <si>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</si>
  <si>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</si>
  <si>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</si>
  <si>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</si>
  <si>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</si>
  <si>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</si>
  <si>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</si>
  <si>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</si>
  <si>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</si>
  <si>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</si>
  <si>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</si>
  <si>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</si>
  <si>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CANBK</t>
  </si>
  <si>
    <t>CHOLAFIN</t>
  </si>
  <si>
    <t>CIPLA</t>
  </si>
  <si>
    <t>COALINDIA</t>
  </si>
  <si>
    <t>Technology</t>
  </si>
  <si>
    <t>COFORGE</t>
  </si>
  <si>
    <t>COLPAL</t>
  </si>
  <si>
    <t>CONCOR</t>
  </si>
  <si>
    <t>COROMANDEL</t>
  </si>
  <si>
    <t>CUB</t>
  </si>
  <si>
    <t>CUMMINSIND</t>
  </si>
  <si>
    <t>DABUR</t>
  </si>
  <si>
    <t>DEEPAKNTR</t>
  </si>
  <si>
    <t>DIVISLAB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</si>
  <si>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</si>
  <si>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</si>
  <si>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</si>
  <si>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</si>
  <si>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</si>
  <si>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</si>
  <si>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</si>
  <si>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</si>
  <si>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</si>
  <si>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</si>
  <si>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</si>
  <si>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</si>
  <si>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GODREJPROP</t>
  </si>
  <si>
    <t>GRANULES</t>
  </si>
  <si>
    <t>GRASIM</t>
  </si>
  <si>
    <t>GUJGASLTD</t>
  </si>
  <si>
    <t>HAVELLS</t>
  </si>
  <si>
    <t>HCLTECH</t>
  </si>
  <si>
    <t>HDFC</t>
  </si>
  <si>
    <t>HDFCAMC</t>
  </si>
  <si>
    <t>HDFCBANK</t>
  </si>
  <si>
    <t>HDFCLIFE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</si>
  <si>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</si>
  <si>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</si>
  <si>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</si>
  <si>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</si>
  <si>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</si>
  <si>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</si>
  <si>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</si>
  <si>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ICICIGI</t>
  </si>
  <si>
    <t>ICICIPRULI</t>
  </si>
  <si>
    <t>IDEA</t>
  </si>
  <si>
    <t>IDFCFIRSTB</t>
  </si>
  <si>
    <t>IGL</t>
  </si>
  <si>
    <t>INDHOTEL</t>
  </si>
  <si>
    <t>INDIGO</t>
  </si>
  <si>
    <t>INDUSINDBK</t>
  </si>
  <si>
    <t>INDUSTOWER</t>
  </si>
  <si>
    <t>INFY</t>
  </si>
  <si>
    <t>IOC</t>
  </si>
  <si>
    <t>IRCTC</t>
  </si>
  <si>
    <t>ITC</t>
  </si>
  <si>
    <t>JINDALSTEL</t>
  </si>
  <si>
    <t>JSWSTEEL</t>
  </si>
  <si>
    <t>JUBLFOOD</t>
  </si>
  <si>
    <t>KOTAKBANK</t>
  </si>
  <si>
    <t>L&amp;TFH</t>
  </si>
  <si>
    <t>LALPATHLAB</t>
  </si>
  <si>
    <t>LICHSGFIN</t>
  </si>
  <si>
    <t>LT</t>
  </si>
  <si>
    <t>LTI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</si>
  <si>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</si>
  <si>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</si>
  <si>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</si>
  <si>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</si>
  <si>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</si>
  <si>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</si>
  <si>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</si>
  <si>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</si>
  <si>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METROPOLIS</t>
  </si>
  <si>
    <t>MFSL</t>
  </si>
  <si>
    <t>MGL</t>
  </si>
  <si>
    <t>MINDTREE</t>
  </si>
  <si>
    <t>MPHASIS</t>
  </si>
  <si>
    <t>MRF</t>
  </si>
  <si>
    <t>MUTHOOTFIN</t>
  </si>
  <si>
    <t>NAM-INDIA</t>
  </si>
  <si>
    <t>NATIONALUM</t>
  </si>
  <si>
    <t>NAUKRI</t>
  </si>
  <si>
    <t>NAVINFLUOR</t>
  </si>
  <si>
    <t>NESTLEIND</t>
  </si>
  <si>
    <t>NMDC</t>
  </si>
  <si>
    <t>Power</t>
  </si>
  <si>
    <t>NTPC</t>
  </si>
  <si>
    <t>ONGC</t>
  </si>
  <si>
    <t>PAGEIND</t>
  </si>
  <si>
    <t>PEL</t>
  </si>
  <si>
    <t>PETRONET</t>
  </si>
  <si>
    <t>PFC</t>
  </si>
  <si>
    <t>PFIZER</t>
  </si>
  <si>
    <t>PIDILITIND</t>
  </si>
  <si>
    <t>PIIND</t>
  </si>
  <si>
    <t>PNB</t>
  </si>
  <si>
    <t>POWERGRID</t>
  </si>
  <si>
    <t>Media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</si>
  <si>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</si>
  <si>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</si>
  <si>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</si>
  <si>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</si>
  <si>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</si>
  <si>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</si>
  <si>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</si>
  <si>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</si>
  <si>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</si>
  <si>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</si>
  <si>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</si>
  <si>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SRTRANSFIN</t>
  </si>
  <si>
    <t>SUNPHARMA</t>
  </si>
  <si>
    <t>SUNTV</t>
  </si>
  <si>
    <t>TATACHEM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</si>
  <si>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</si>
  <si>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</si>
  <si>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</si>
  <si>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</si>
  <si>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</si>
  <si>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</si>
  <si>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</si>
  <si>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</si>
  <si>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</si>
  <si>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</si>
  <si>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</si>
  <si>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</si>
  <si>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</si>
  <si>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</si>
  <si>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</si>
  <si>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</si>
  <si>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</si>
  <si>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</si>
  <si>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</si>
  <si>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</si>
  <si>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</si>
  <si>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</si>
  <si>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</si>
  <si>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</si>
  <si>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</si>
  <si>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</si>
  <si>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</si>
  <si>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</si>
  <si>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</si>
  <si>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</si>
  <si>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</si>
  <si>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</si>
  <si>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</si>
  <si>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</si>
  <si>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</si>
  <si>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</si>
  <si>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</si>
  <si>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</si>
  <si>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</si>
  <si>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</si>
  <si>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</si>
  <si>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ABBOTINDIA</t>
  </si>
  <si>
    <t>ADANIGREEN</t>
  </si>
  <si>
    <t>ATGL</t>
  </si>
  <si>
    <t>ADANITRANS</t>
  </si>
  <si>
    <t>ABCAPITAL</t>
  </si>
  <si>
    <t>AJANTPHARM</t>
  </si>
  <si>
    <t>DMART</t>
  </si>
  <si>
    <t>BAJAJHLDNG</t>
  </si>
  <si>
    <t>BANKINDIA</t>
  </si>
  <si>
    <t>BBTC</t>
  </si>
  <si>
    <t>CESC</t>
  </si>
  <si>
    <t>CASTROLIND</t>
  </si>
  <si>
    <t>CROMPTON</t>
  </si>
  <si>
    <t>DALBHARAT</t>
  </si>
  <si>
    <t>DHANI</t>
  </si>
  <si>
    <t>DIXON</t>
  </si>
  <si>
    <t>EMAMILTD</t>
  </si>
  <si>
    <t>ENDURANCE</t>
  </si>
  <si>
    <t>FORTIS</t>
  </si>
  <si>
    <t>GLAND</t>
  </si>
  <si>
    <t>GODREJAGRO</t>
  </si>
  <si>
    <t>GODREJIND</t>
  </si>
  <si>
    <t>GSPL</t>
  </si>
  <si>
    <t>HAL</t>
  </si>
  <si>
    <t>HINDZINC</t>
  </si>
  <si>
    <t>ISEC</t>
  </si>
  <si>
    <t>INDIAMART</t>
  </si>
  <si>
    <t>IPCALAB</t>
  </si>
  <si>
    <t>JSWENERGY</t>
  </si>
  <si>
    <t>LAURUSLABS</t>
  </si>
  <si>
    <t>NATCOPHARM</t>
  </si>
  <si>
    <t>OBEROIRLTY</t>
  </si>
  <si>
    <t>OIL</t>
  </si>
  <si>
    <t>POLYCAB</t>
  </si>
  <si>
    <t>PRESTIGE</t>
  </si>
  <si>
    <t>PGHH</t>
  </si>
  <si>
    <t>SBICARD</t>
  </si>
  <si>
    <t>SANOFI</t>
  </si>
  <si>
    <t>SYNGENE</t>
  </si>
  <si>
    <t>TATAELXSI</t>
  </si>
  <si>
    <t>UNIONBANK</t>
  </si>
  <si>
    <t>VGUARD</t>
  </si>
  <si>
    <t>VBL</t>
  </si>
  <si>
    <t>WHIRLPOOL</t>
  </si>
  <si>
    <t>YESBANK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</si>
  <si>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</si>
  <si>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</si>
  <si>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</si>
  <si>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</si>
  <si>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</si>
  <si>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</si>
  <si>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ABB</t>
  </si>
  <si>
    <t>POWERINDIA</t>
  </si>
  <si>
    <t>AIAENG</t>
  </si>
  <si>
    <t>APLAPOLLO</t>
  </si>
  <si>
    <t>AARTIDRUGS</t>
  </si>
  <si>
    <t>AAVAS</t>
  </si>
  <si>
    <t>ADVENZYMES</t>
  </si>
  <si>
    <t>AEGISCHEM</t>
  </si>
  <si>
    <t>AFFLE</t>
  </si>
  <si>
    <t>ALEMBICLTD</t>
  </si>
  <si>
    <t>ALKYLAMINE</t>
  </si>
  <si>
    <t>ALOKINDS</t>
  </si>
  <si>
    <t>AMBER</t>
  </si>
  <si>
    <t>ASAHIINDIA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</si>
  <si>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</si>
  <si>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</si>
  <si>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</si>
  <si>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</si>
  <si>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</si>
  <si>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</si>
  <si>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</si>
  <si>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</si>
  <si>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</si>
  <si>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</si>
  <si>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</si>
  <si>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BALAMINES</t>
  </si>
  <si>
    <t>BALRAMCHIN</t>
  </si>
  <si>
    <t>MAHABANK</t>
  </si>
  <si>
    <t>BAYERCROP</t>
  </si>
  <si>
    <t>BDL</t>
  </si>
  <si>
    <t>BHARATRAS</t>
  </si>
  <si>
    <t>BIRLACORPN</t>
  </si>
  <si>
    <t>BSOFT</t>
  </si>
  <si>
    <t>BLUEDART</t>
  </si>
  <si>
    <t>BLUESTARCO</t>
  </si>
  <si>
    <t>BRIGADE</t>
  </si>
  <si>
    <t>CCL</t>
  </si>
  <si>
    <t>CRISIL</t>
  </si>
  <si>
    <t>CSBBANK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</si>
  <si>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</si>
  <si>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</si>
  <si>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</si>
  <si>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</si>
  <si>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</si>
  <si>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</si>
  <si>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</si>
  <si>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</si>
  <si>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CENTURYTEX</t>
  </si>
  <si>
    <t>CERA</t>
  </si>
  <si>
    <t>CHALET</t>
  </si>
  <si>
    <t>CHAMBLFERT</t>
  </si>
  <si>
    <t>CHOLAHLDNG</t>
  </si>
  <si>
    <t>COCHINSHIP</t>
  </si>
  <si>
    <t>CAMS</t>
  </si>
  <si>
    <t>CREDITACC</t>
  </si>
  <si>
    <t>CYIENT</t>
  </si>
  <si>
    <t>DCBBANK</t>
  </si>
  <si>
    <t>DCMSHRIRAM</t>
  </si>
  <si>
    <t>DELTACORP</t>
  </si>
  <si>
    <t>DHANUKA</t>
  </si>
  <si>
    <t>DBL</t>
  </si>
  <si>
    <t>EIDPARRY</t>
  </si>
  <si>
    <t>EIHOTEL</t>
  </si>
  <si>
    <t>EPL</t>
  </si>
  <si>
    <t>EDELWEISS</t>
  </si>
  <si>
    <t>ELGIEQUIP</t>
  </si>
  <si>
    <t>ENGINERSIN</t>
  </si>
  <si>
    <t>EQUITAS</t>
  </si>
  <si>
    <t>ERIS</t>
  </si>
  <si>
    <t>FDC</t>
  </si>
  <si>
    <t>FINEORG</t>
  </si>
  <si>
    <t>FINCABLES</t>
  </si>
  <si>
    <t>FINPIPE</t>
  </si>
  <si>
    <t>FSL</t>
  </si>
  <si>
    <t>FCONSUMER</t>
  </si>
  <si>
    <t>FRETAIL</t>
  </si>
  <si>
    <t>GMMPFAUDLR</t>
  </si>
  <si>
    <t>GALAXYSURF</t>
  </si>
  <si>
    <t>GARFIBRES</t>
  </si>
  <si>
    <t>GICRE</t>
  </si>
  <si>
    <t>GILLETTE</t>
  </si>
  <si>
    <t>GLAXO</t>
  </si>
  <si>
    <t>GODFRYPHLP</t>
  </si>
  <si>
    <t>GRAPHITE</t>
  </si>
  <si>
    <t>GESHIP</t>
  </si>
  <si>
    <t>GREAVESCOT</t>
  </si>
  <si>
    <t>GRINDWELL</t>
  </si>
  <si>
    <t>GUJALKALI</t>
  </si>
  <si>
    <t>GAEL</t>
  </si>
  <si>
    <t>FLUOROCHEM</t>
  </si>
  <si>
    <t>GNFC</t>
  </si>
  <si>
    <t>GPPL</t>
  </si>
  <si>
    <t>GSFC</t>
  </si>
  <si>
    <t>GULFOILLUB</t>
  </si>
  <si>
    <t>HEG</t>
  </si>
  <si>
    <t>HFCL</t>
  </si>
  <si>
    <t>HAPPSTMNDS</t>
  </si>
  <si>
    <t>HATSUN</t>
  </si>
  <si>
    <t>HEIDELBERG</t>
  </si>
  <si>
    <t>HEMIPROP</t>
  </si>
  <si>
    <t>HINDCOPPER</t>
  </si>
  <si>
    <t>HONAUT</t>
  </si>
  <si>
    <t>HUDCO</t>
  </si>
  <si>
    <t>HUHTAMAKI</t>
  </si>
  <si>
    <t>IDBI</t>
  </si>
  <si>
    <t>IDFC</t>
  </si>
  <si>
    <t>IFBIND</t>
  </si>
  <si>
    <t>IIFL</t>
  </si>
  <si>
    <t>IIFLWAM</t>
  </si>
  <si>
    <t>IOLCP</t>
  </si>
  <si>
    <t>IRB</t>
  </si>
  <si>
    <t>IRCON</t>
  </si>
  <si>
    <t>ITI</t>
  </si>
  <si>
    <t>INDIACEM</t>
  </si>
  <si>
    <t>IBREALEST</t>
  </si>
  <si>
    <t>INDIANB</t>
  </si>
  <si>
    <t>IEX</t>
  </si>
  <si>
    <t>IOB</t>
  </si>
  <si>
    <t>ICIL</t>
  </si>
  <si>
    <t>INDOCO</t>
  </si>
  <si>
    <t>INFIBEAM</t>
  </si>
  <si>
    <t>INGERRAND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</si>
  <si>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</si>
  <si>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</si>
  <si>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</si>
  <si>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</si>
  <si>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</si>
  <si>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</si>
  <si>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</si>
  <si>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</si>
  <si>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JAMNAAUTO</t>
  </si>
  <si>
    <t>JINDALSAW</t>
  </si>
  <si>
    <t>JSLHISAR</t>
  </si>
  <si>
    <t>JSL</t>
  </si>
  <si>
    <t>JCHAC</t>
  </si>
  <si>
    <t>JUSTDIAL</t>
  </si>
  <si>
    <t>JYOTHYLAB</t>
  </si>
  <si>
    <t>KPRMILL</t>
  </si>
  <si>
    <t>KEI</t>
  </si>
  <si>
    <t>KNRCON</t>
  </si>
  <si>
    <t>KPITTECH</t>
  </si>
  <si>
    <t>KRBL</t>
  </si>
  <si>
    <t>KSB</t>
  </si>
  <si>
    <t>KAJARIACER</t>
  </si>
  <si>
    <t>KALPATPOWR</t>
  </si>
  <si>
    <t>KANSAINER</t>
  </si>
  <si>
    <t>KARURVYSYA</t>
  </si>
  <si>
    <t>KSCL</t>
  </si>
  <si>
    <t>KEC</t>
  </si>
  <si>
    <t>LAOPALA</t>
  </si>
  <si>
    <t>LAXMIMACH</t>
  </si>
  <si>
    <t>LEMONTREE</t>
  </si>
  <si>
    <t>LINDEINDIA</t>
  </si>
  <si>
    <t>LUXIND</t>
  </si>
  <si>
    <t>MMTC</t>
  </si>
  <si>
    <t>MOIL</t>
  </si>
  <si>
    <t>MAHINDCIE</t>
  </si>
  <si>
    <t>MHRIL</t>
  </si>
  <si>
    <t>MAHLOG</t>
  </si>
  <si>
    <t>MRPL</t>
  </si>
  <si>
    <t>MAXHEALTH</t>
  </si>
  <si>
    <t>MAZDOCK</t>
  </si>
  <si>
    <t>MINDACORP</t>
  </si>
  <si>
    <t>MINDAIND</t>
  </si>
  <si>
    <t>MIDHANI</t>
  </si>
  <si>
    <t>MOTILALOFS</t>
  </si>
  <si>
    <t>MCX</t>
  </si>
  <si>
    <t>NBCC</t>
  </si>
  <si>
    <t>NCC</t>
  </si>
  <si>
    <t>NESCO</t>
  </si>
  <si>
    <t>NHPC</t>
  </si>
  <si>
    <t>NLCINDIA</t>
  </si>
  <si>
    <t>NOCIL</t>
  </si>
  <si>
    <t>NH</t>
  </si>
  <si>
    <t>NFL</t>
  </si>
  <si>
    <t>NETWORK18</t>
  </si>
  <si>
    <t>NILKAMAL</t>
  </si>
  <si>
    <t>OFSS</t>
  </si>
  <si>
    <t>ORIENTELEC</t>
  </si>
  <si>
    <t>ORIENTREF</t>
  </si>
  <si>
    <t>PNBHOUSING</t>
  </si>
  <si>
    <t>PNCINFRA</t>
  </si>
  <si>
    <t>PERSISTENT</t>
  </si>
  <si>
    <t>PHILIPCARB</t>
  </si>
  <si>
    <t>PHOENIXLTD</t>
  </si>
  <si>
    <t>POLYMED</t>
  </si>
  <si>
    <t>POLYPLEX</t>
  </si>
  <si>
    <t>PRINCEPIPE</t>
  </si>
  <si>
    <t>PRSMJOHNSN</t>
  </si>
  <si>
    <t>PGHL</t>
  </si>
  <si>
    <t>QUESS</t>
  </si>
  <si>
    <t>RITES</t>
  </si>
  <si>
    <t>RADICO</t>
  </si>
  <si>
    <t>RVNL</t>
  </si>
  <si>
    <t>RAIN</t>
  </si>
  <si>
    <t>RAJESHEXPO</t>
  </si>
  <si>
    <t>RALLIS</t>
  </si>
  <si>
    <t>RCF</t>
  </si>
  <si>
    <t>RATNAMANI</t>
  </si>
  <si>
    <t>REDINGTON</t>
  </si>
  <si>
    <t>RELAXO</t>
  </si>
  <si>
    <t>ROSSARI</t>
  </si>
  <si>
    <t>ROUTE</t>
  </si>
  <si>
    <t>SIS</t>
  </si>
  <si>
    <t>SJVN</t>
  </si>
  <si>
    <t>SKFINDIA</t>
  </si>
  <si>
    <t>SCHAEFFLER</t>
  </si>
  <si>
    <t>SCHNEIDER</t>
  </si>
  <si>
    <t>SEQUENT</t>
  </si>
  <si>
    <t>SHARDACROP</t>
  </si>
  <si>
    <t>SFL</t>
  </si>
  <si>
    <t>SHILPAMED</t>
  </si>
  <si>
    <t>SCI</t>
  </si>
  <si>
    <t>SHRIRAMCIT</t>
  </si>
  <si>
    <t>SOBHA</t>
  </si>
  <si>
    <t>SOLARINDS</t>
  </si>
  <si>
    <t>SOLARA</t>
  </si>
  <si>
    <t>SONATSOFTW</t>
  </si>
  <si>
    <t>SPANDANA</t>
  </si>
  <si>
    <t>SPICEJET</t>
  </si>
  <si>
    <t>STARCEMENT</t>
  </si>
  <si>
    <t>SWSOLAR</t>
  </si>
  <si>
    <t>STLTECH</t>
  </si>
  <si>
    <t>STAR</t>
  </si>
  <si>
    <t>SUDARSCHEM</t>
  </si>
  <si>
    <t>SUMICHEM</t>
  </si>
  <si>
    <t>SPARC</t>
  </si>
  <si>
    <t>SUNDARMFIN</t>
  </si>
  <si>
    <t>SUNDRMFAST</t>
  </si>
  <si>
    <t>SUNTECK</t>
  </si>
  <si>
    <t>SUPRAJIT</t>
  </si>
  <si>
    <t>SUPREMEIND</t>
  </si>
  <si>
    <t>SUVENPHAR</t>
  </si>
  <si>
    <t>SUZLON</t>
  </si>
  <si>
    <t>SYMPHONY</t>
  </si>
  <si>
    <t>TCIEXP</t>
  </si>
  <si>
    <t>TCNSBRANDS</t>
  </si>
  <si>
    <t>TTKPRESTIG</t>
  </si>
  <si>
    <t>TV18BRDCST</t>
  </si>
  <si>
    <t>TANLA</t>
  </si>
  <si>
    <t>TASTYBITE</t>
  </si>
  <si>
    <t>TATACOFFEE</t>
  </si>
  <si>
    <t>TATACOMM</t>
  </si>
  <si>
    <t>TATAMTRDVR</t>
  </si>
  <si>
    <t>TEAMLEASE</t>
  </si>
  <si>
    <t>NIACL</t>
  </si>
  <si>
    <t>THERMAX</t>
  </si>
  <si>
    <t>THYROCARE</t>
  </si>
  <si>
    <t>TIMKEN</t>
  </si>
  <si>
    <t>TRIDENT</t>
  </si>
  <si>
    <t>TRITURBINE</t>
  </si>
  <si>
    <t>TIINDIA</t>
  </si>
  <si>
    <t>UCOBANK</t>
  </si>
  <si>
    <t>UFLEX</t>
  </si>
  <si>
    <t>UTIAMC</t>
  </si>
  <si>
    <t>UJJIVAN</t>
  </si>
  <si>
    <t>UJJIVANSFB</t>
  </si>
  <si>
    <t>VMART</t>
  </si>
  <si>
    <t>VIPIND</t>
  </si>
  <si>
    <t>VAIBHAVGBL</t>
  </si>
  <si>
    <t>VAKRANGEE</t>
  </si>
  <si>
    <t>VALIANTORG</t>
  </si>
  <si>
    <t>VTL</t>
  </si>
  <si>
    <t>VARROC</t>
  </si>
  <si>
    <t>VENKEYS</t>
  </si>
  <si>
    <t>VINATIORGA</t>
  </si>
  <si>
    <t>WELCORP</t>
  </si>
  <si>
    <t>WELSPUNIND</t>
  </si>
  <si>
    <t>WESTLIFE</t>
  </si>
  <si>
    <t>WOCKPHARMA</t>
  </si>
  <si>
    <t>ZENSARTECH</t>
  </si>
  <si>
    <t>ZYDUSWELL</t>
  </si>
  <si>
    <t>ECLERX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</si>
  <si>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</si>
  <si>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</si>
  <si>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</si>
  <si>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</si>
  <si>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</si>
  <si>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</si>
  <si>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</si>
  <si>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</si>
  <si>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</si>
  <si>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</si>
  <si>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</si>
  <si>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</si>
  <si>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</si>
  <si>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</si>
  <si>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</si>
  <si>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</si>
  <si>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</si>
  <si>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</si>
  <si>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</si>
  <si>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</si>
  <si>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</si>
  <si>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</si>
  <si>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</si>
  <si>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</si>
  <si>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</si>
  <si>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Successful</t>
  </si>
  <si>
    <t>H</t>
  </si>
  <si>
    <t>Buy</t>
  </si>
  <si>
    <t>Open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</si>
  <si>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</si>
  <si>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</si>
  <si>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</si>
  <si>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</si>
  <si>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</si>
  <si>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</si>
  <si>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</si>
  <si>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</si>
  <si>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Unsuccessful</t>
  </si>
  <si>
    <t>Profit of Rs.21/-</t>
  </si>
  <si>
    <t>GNA</t>
  </si>
  <si>
    <t>Profit of Rs.30/-</t>
  </si>
  <si>
    <t>*</t>
  </si>
  <si>
    <t>Master Trade High Risk</t>
  </si>
  <si>
    <t>Profit / Loss per share</t>
  </si>
  <si>
    <t>Gain / Loss  per Lot</t>
  </si>
  <si>
    <t>Lot</t>
  </si>
  <si>
    <t>Profit of Rs.25/-</t>
  </si>
  <si>
    <t xml:space="preserve">Master Trade Medium Risk </t>
  </si>
  <si>
    <t xml:space="preserve">Profit/ Loss per lot </t>
  </si>
  <si>
    <t>Techno -Funda  (positional)</t>
  </si>
  <si>
    <t>Intrday Call</t>
  </si>
  <si>
    <t xml:space="preserve">Investment Idea </t>
  </si>
  <si>
    <t>Point of Review</t>
  </si>
  <si>
    <t>Close Rate</t>
  </si>
  <si>
    <t>Gain / Loss  %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</si>
  <si>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</si>
  <si>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</si>
  <si>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</si>
  <si>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</si>
  <si>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</si>
  <si>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</si>
  <si>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</si>
  <si>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</si>
  <si>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</si>
  <si>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</si>
  <si>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</si>
  <si>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</si>
  <si>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</si>
  <si>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</si>
  <si>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</si>
  <si>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</si>
  <si>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</si>
  <si>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</si>
  <si>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</si>
  <si>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</si>
  <si>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</si>
  <si>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</si>
  <si>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</si>
  <si>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</si>
  <si>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</si>
  <si>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</si>
  <si>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</si>
  <si>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</si>
  <si>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</si>
  <si>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</si>
  <si>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</si>
  <si>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</si>
  <si>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</si>
  <si>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</si>
  <si>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</si>
  <si>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</si>
  <si>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</si>
  <si>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</si>
  <si>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</si>
  <si>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</si>
  <si>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</si>
  <si>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</si>
  <si>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</si>
  <si>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</si>
  <si>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</si>
  <si>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</si>
  <si>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</si>
  <si>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</si>
  <si>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</si>
  <si>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</si>
  <si>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</si>
  <si>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</si>
  <si>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</si>
  <si>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</si>
  <si>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</si>
  <si>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</si>
  <si>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</si>
  <si>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</si>
  <si>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</si>
  <si>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</si>
  <si>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</si>
  <si>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</si>
  <si>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</si>
  <si>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</si>
  <si>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</si>
  <si>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</si>
  <si>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</si>
  <si>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</si>
  <si>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</si>
  <si>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</si>
  <si>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</si>
  <si>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</si>
  <si>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</si>
  <si>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</si>
  <si>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</si>
  <si>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</si>
  <si>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</si>
  <si>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</si>
  <si>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</si>
  <si>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</si>
  <si>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</si>
  <si>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</si>
  <si>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</si>
  <si>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</si>
  <si>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</si>
  <si>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</si>
  <si>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</si>
  <si>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</si>
  <si>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</si>
  <si>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</si>
  <si>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</si>
  <si>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</si>
  <si>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Neutral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</si>
  <si>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</si>
  <si>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</si>
  <si>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</si>
  <si>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</si>
  <si>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</si>
  <si>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</si>
  <si>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</si>
  <si>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</si>
  <si>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</si>
  <si>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</si>
  <si>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</si>
  <si>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</si>
  <si>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</si>
  <si>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</si>
  <si>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</si>
  <si>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</si>
  <si>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</si>
  <si>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</si>
  <si>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</si>
  <si>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</si>
  <si>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</si>
  <si>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</si>
  <si>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</si>
  <si>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</si>
  <si>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</si>
  <si>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</si>
  <si>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</si>
  <si>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</si>
  <si>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</si>
  <si>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</si>
  <si>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</si>
  <si>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</si>
  <si>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Profit of Rs.47.5/-</t>
  </si>
  <si>
    <t>MAYURUNIQ</t>
  </si>
  <si>
    <t>SHK</t>
  </si>
  <si>
    <t>Loss of Rs.37.75/-</t>
  </si>
  <si>
    <t>SKIPPER</t>
  </si>
  <si>
    <t>CAMLINFINE$</t>
  </si>
  <si>
    <t>Profit of Rs.15.00/-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</si>
  <si>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</si>
  <si>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</si>
  <si>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</si>
  <si>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</si>
  <si>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</si>
  <si>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</si>
  <si>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</si>
  <si>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</si>
  <si>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</si>
  <si>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</si>
  <si>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</si>
  <si>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</si>
  <si>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</si>
  <si>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</si>
  <si>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</si>
  <si>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</si>
  <si>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</si>
  <si>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</si>
  <si>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</si>
  <si>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</si>
  <si>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</si>
  <si>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</si>
  <si>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</si>
  <si>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</si>
  <si>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</si>
  <si>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</si>
  <si>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</si>
  <si>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</si>
  <si>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</si>
  <si>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</si>
  <si>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</si>
  <si>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</si>
  <si>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</si>
  <si>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Rs.10.40</t>
  </si>
  <si>
    <t>MOLDTKPAC</t>
  </si>
  <si>
    <t>Profit of Rs.65.5</t>
  </si>
  <si>
    <t>Loss of Rs.145.60/-</t>
  </si>
  <si>
    <t>Loss of Rs.127.80/-</t>
  </si>
  <si>
    <t>Profit of Rs.75.10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</si>
  <si>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</si>
  <si>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</si>
  <si>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</si>
  <si>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</si>
  <si>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</si>
  <si>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</si>
  <si>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</si>
  <si>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</si>
  <si>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Rs.60/-</t>
  </si>
  <si>
    <t>KEC$</t>
  </si>
  <si>
    <t>Profit of Rs.55.50/-</t>
  </si>
  <si>
    <t>MGL$</t>
  </si>
  <si>
    <t>Profit of Rs.235/-</t>
  </si>
  <si>
    <t>JKPAPER$</t>
  </si>
  <si>
    <t>RADICO$</t>
  </si>
  <si>
    <t>MOLDTKPAC$</t>
  </si>
  <si>
    <t>PSPPROJECT</t>
  </si>
  <si>
    <t>Profit of Rs.18.50/-</t>
  </si>
  <si>
    <t>Profit of Rs.170/-</t>
  </si>
  <si>
    <t>Profit of Rs.60.50/-</t>
  </si>
  <si>
    <t>187-193</t>
  </si>
  <si>
    <t>Profit of Rs.67.5/-</t>
  </si>
  <si>
    <t>ANURAS</t>
  </si>
  <si>
    <t>Profit of Rs.108/-</t>
  </si>
  <si>
    <t>260-265</t>
  </si>
  <si>
    <t>Re-initiated $</t>
  </si>
  <si>
    <t>.................</t>
  </si>
  <si>
    <t>Profit of Rs.1/-</t>
  </si>
  <si>
    <t>Profit of Rs.0.53/-</t>
  </si>
  <si>
    <t>KIMS</t>
  </si>
  <si>
    <t>Market Closing Price</t>
  </si>
  <si>
    <t>FILATEX</t>
  </si>
  <si>
    <t>HIKAL</t>
  </si>
  <si>
    <t>310-320</t>
  </si>
  <si>
    <t>45-46</t>
  </si>
  <si>
    <t>320-340</t>
  </si>
  <si>
    <t>115-120</t>
  </si>
  <si>
    <t>FINNIFTY</t>
  </si>
  <si>
    <t>IRFC</t>
  </si>
  <si>
    <t>CGPOWER</t>
  </si>
  <si>
    <t>EQUITASBNK</t>
  </si>
  <si>
    <t>FACT</t>
  </si>
  <si>
    <t>HATHWAY</t>
  </si>
  <si>
    <t>HGS</t>
  </si>
  <si>
    <t>HOMEFIRST</t>
  </si>
  <si>
    <t>INDIGOPNTS</t>
  </si>
  <si>
    <t>JUBLINGREA</t>
  </si>
  <si>
    <t>JUBLPHARMA</t>
  </si>
  <si>
    <t>KALYANKJIL</t>
  </si>
  <si>
    <t>LODHA</t>
  </si>
  <si>
    <t>LXCHEM</t>
  </si>
  <si>
    <t>MASTEK</t>
  </si>
  <si>
    <t>NAZARA</t>
  </si>
  <si>
    <t>POONAWALLA</t>
  </si>
  <si>
    <t>PRAJIND</t>
  </si>
  <si>
    <t>RAILTEL</t>
  </si>
  <si>
    <t>RHIM</t>
  </si>
  <si>
    <t>TATASTLLP</t>
  </si>
  <si>
    <t>TTML</t>
  </si>
  <si>
    <t>Loss of Rs.42.50/-</t>
  </si>
  <si>
    <t>ANGELONE</t>
  </si>
  <si>
    <t>Profit of Rs.191.50/-</t>
  </si>
  <si>
    <t>s</t>
  </si>
  <si>
    <t>NSE</t>
  </si>
  <si>
    <t>Profit of Rs.100/-</t>
  </si>
  <si>
    <t>Profit of Rs.82.5/-</t>
  </si>
  <si>
    <t>MIDCPNIFTY</t>
  </si>
  <si>
    <t>630-640</t>
  </si>
  <si>
    <t>1245-1265</t>
  </si>
  <si>
    <t>PCBL</t>
  </si>
  <si>
    <t>RBA</t>
  </si>
  <si>
    <t>SONACOMS</t>
  </si>
  <si>
    <t>ZYDUSLIFE</t>
  </si>
  <si>
    <t>Buy&lt;&gt;</t>
  </si>
  <si>
    <t>Profiit of Rs.210/-</t>
  </si>
  <si>
    <t>420-450</t>
  </si>
  <si>
    <t>N</t>
  </si>
  <si>
    <t>440-450</t>
  </si>
  <si>
    <t>250-275</t>
  </si>
  <si>
    <t>750-780</t>
  </si>
  <si>
    <t>677-685</t>
  </si>
  <si>
    <t>Part profit of Rs.37.75/-</t>
  </si>
  <si>
    <t>ITC&lt;&gt;</t>
  </si>
  <si>
    <t>1750-1800</t>
  </si>
  <si>
    <t>490-500</t>
  </si>
  <si>
    <t>145-150</t>
  </si>
  <si>
    <t>1160-1180</t>
  </si>
  <si>
    <t>PIIND JUNE FUT</t>
  </si>
  <si>
    <t>2820-2850</t>
  </si>
  <si>
    <t xml:space="preserve">NIFTY JUNE FUT </t>
  </si>
  <si>
    <t>215-220</t>
  </si>
  <si>
    <t>Retail Research Technical Calls &amp; Fundamental Performance Report for the month of June-2022</t>
  </si>
  <si>
    <t>Profit of Rs.16/-</t>
  </si>
  <si>
    <t>Profit of Rs.24.5/-</t>
  </si>
  <si>
    <t>Loss of Rs.50/-</t>
  </si>
  <si>
    <t>NIFTY JUNE FUT</t>
  </si>
  <si>
    <t>16700-16800</t>
  </si>
  <si>
    <t>1000-1020</t>
  </si>
  <si>
    <t>108-110</t>
  </si>
  <si>
    <t>Profit of Rs.5.75/-</t>
  </si>
  <si>
    <t>Profit of Rs.80/-</t>
  </si>
  <si>
    <t>Profit of Rs.77.5/-</t>
  </si>
  <si>
    <t>Profit of Rs.32/-</t>
  </si>
  <si>
    <t>Sell</t>
  </si>
  <si>
    <t>16600-16500</t>
  </si>
  <si>
    <t>Profit of Rs.65/-</t>
  </si>
  <si>
    <t>COLPAL JUNE FUT</t>
  </si>
  <si>
    <t>1620-1640</t>
  </si>
  <si>
    <t>Loss of Rs.3.8/-</t>
  </si>
  <si>
    <t>AXISBANK JUNE FUT</t>
  </si>
  <si>
    <t>670-665</t>
  </si>
  <si>
    <t>Profit of Rs.7/-</t>
  </si>
  <si>
    <t>BEL JUNE FUT</t>
  </si>
  <si>
    <t>245-250</t>
  </si>
  <si>
    <t>Profit of Rs.2.75/-</t>
  </si>
  <si>
    <t>RBLBANK JUNE FUT</t>
  </si>
  <si>
    <t>102-100</t>
  </si>
  <si>
    <t>2210-2230</t>
  </si>
  <si>
    <t>2350-2450</t>
  </si>
  <si>
    <t>188-190</t>
  </si>
  <si>
    <t>1650-1700</t>
  </si>
  <si>
    <t>BANKNIFTY 35300 CE 9-JUN</t>
  </si>
  <si>
    <t>350-400</t>
  </si>
  <si>
    <t>NIFTY 16500 CE 9-JUN</t>
  </si>
  <si>
    <t>110-130</t>
  </si>
  <si>
    <t>Loss of Rs.29/-</t>
  </si>
  <si>
    <t>Loss of Rs.2.75/-</t>
  </si>
  <si>
    <t>TCS JUNE FUT</t>
  </si>
  <si>
    <t>3500-550</t>
  </si>
  <si>
    <t>16550-16650</t>
  </si>
  <si>
    <t>Neutral/-</t>
  </si>
  <si>
    <t>NIFTY 16400 CE 9-JUN</t>
  </si>
  <si>
    <t>130-150</t>
  </si>
  <si>
    <t xml:space="preserve">HDFCBANK 1380 CE </t>
  </si>
  <si>
    <t>35-40</t>
  </si>
  <si>
    <t>90-100</t>
  </si>
  <si>
    <t>Profit of Rs.20/-</t>
  </si>
  <si>
    <t>Profit of Rs.7.5/-</t>
  </si>
  <si>
    <t>Profit of Rs.19.75/-</t>
  </si>
  <si>
    <t>482-486</t>
  </si>
  <si>
    <t>500-515</t>
  </si>
  <si>
    <t>SIEMENS JUNE FUT</t>
  </si>
  <si>
    <t>2420-2450</t>
  </si>
  <si>
    <t>Profit of Rs.15/-</t>
  </si>
  <si>
    <t>Profit of Rs.6/-</t>
  </si>
  <si>
    <t>Loss of Rs.105/-</t>
  </si>
  <si>
    <t>BANKNIFTY 34800 CE 9-JUN</t>
  </si>
  <si>
    <t>160-220</t>
  </si>
  <si>
    <t>Profit of Rs.50/-</t>
  </si>
  <si>
    <t>NIFTY 16350 CE 9-JUN</t>
  </si>
  <si>
    <t>50-65</t>
  </si>
  <si>
    <t>Profit of Rs.14/-</t>
  </si>
  <si>
    <t>APOLLOHOSP JUNE FUT</t>
  </si>
  <si>
    <t>3750-3800</t>
  </si>
  <si>
    <t>HDFCAMC JUNE FUT</t>
  </si>
  <si>
    <t>1950-2000</t>
  </si>
  <si>
    <t>MOTHERSON</t>
  </si>
  <si>
    <t>Profit of Rs.42.5/-</t>
  </si>
  <si>
    <t>ICICIBANK JUNE FUT</t>
  </si>
  <si>
    <t>735-745</t>
  </si>
  <si>
    <t>40-50</t>
  </si>
  <si>
    <t>INFY 1520 CE JUN</t>
  </si>
  <si>
    <t>HDFCBANK 1360 CE</t>
  </si>
  <si>
    <t>40-45</t>
  </si>
  <si>
    <t>188-192</t>
  </si>
  <si>
    <t>1240-1300</t>
  </si>
  <si>
    <t>700-710</t>
  </si>
  <si>
    <t>PANTH</t>
  </si>
  <si>
    <t>RILINFRA</t>
  </si>
  <si>
    <t>Rachana Infra Ltd</t>
  </si>
  <si>
    <t>GRAVITON RESEARCH CAPITAL LLP</t>
  </si>
  <si>
    <t>Loss of Rs.9/-</t>
  </si>
  <si>
    <t>Loss of Rs.62.5/-</t>
  </si>
  <si>
    <t>Loss of Rs.90/-</t>
  </si>
  <si>
    <t>Loss of Rs.12.5/-</t>
  </si>
  <si>
    <t>650-670</t>
  </si>
  <si>
    <t>Profit of Rs.3/-</t>
  </si>
  <si>
    <t>992-1000</t>
  </si>
  <si>
    <t>1030-1060</t>
  </si>
  <si>
    <t>239-241</t>
  </si>
  <si>
    <t>248-252</t>
  </si>
  <si>
    <t>120-140</t>
  </si>
  <si>
    <t>Profit of Rs.4/-</t>
  </si>
  <si>
    <t>NIFTY 15900 CE 16-JUN</t>
  </si>
  <si>
    <t>Loss of Rs.14.5/-</t>
  </si>
  <si>
    <t>Loss of Rs.8.5/-</t>
  </si>
  <si>
    <t>395-400</t>
  </si>
  <si>
    <t>440-460</t>
  </si>
  <si>
    <t>PURAV BHARATBHAI PATEL</t>
  </si>
  <si>
    <t>SSTL</t>
  </si>
  <si>
    <t>SUMIT SHARDA</t>
  </si>
  <si>
    <t>XTX MARKETS LLP</t>
  </si>
  <si>
    <t>Loss of Rs.18/-</t>
  </si>
  <si>
    <t>2400-2420</t>
  </si>
  <si>
    <t>HDFCBANK 1340 CE JUN</t>
  </si>
  <si>
    <t>30-35</t>
  </si>
  <si>
    <t>Profit of Rs.4.5/-</t>
  </si>
  <si>
    <t>BERGEPAINT JUNE FUT</t>
  </si>
  <si>
    <t>568-560</t>
  </si>
  <si>
    <t>Profit of Rs.8/-</t>
  </si>
  <si>
    <t>NIFTY 15850 CE 16-JUN</t>
  </si>
  <si>
    <t>NIFTY 15800 CE 16-JUN</t>
  </si>
  <si>
    <t>Profit of Rs.22/-</t>
  </si>
  <si>
    <t>Profit of Rs.9.5/-</t>
  </si>
  <si>
    <t>HINDALCO JUNE FUT</t>
  </si>
  <si>
    <t>375-380</t>
  </si>
  <si>
    <t xml:space="preserve">PIIND JUNE FUT </t>
  </si>
  <si>
    <t>2620-2650</t>
  </si>
  <si>
    <t>Profit of Rs.43/-</t>
  </si>
  <si>
    <t>ALPHA LEON ENTERPRISES LLP</t>
  </si>
  <si>
    <t>NCL RESEARCH AND FINANCIAL SERVICES LIMITED</t>
  </si>
  <si>
    <t>Loss of Rs.5/-</t>
  </si>
  <si>
    <t>Loss of Rs.70/-</t>
  </si>
  <si>
    <t xml:space="preserve">NIFTY 15800 CE 16-JUN </t>
  </si>
  <si>
    <t>232-238</t>
  </si>
  <si>
    <t>Profit of Rs.5.5/-</t>
  </si>
  <si>
    <t>380-385</t>
  </si>
  <si>
    <t>Profit of Rs.8.5/-</t>
  </si>
  <si>
    <t>NIFTY 15700 PE 16-JUN</t>
  </si>
  <si>
    <t>NIFTY 15750 CE 16-JUN</t>
  </si>
  <si>
    <t>Profit of Rs.5/-</t>
  </si>
  <si>
    <t>DIVYA KANDA</t>
  </si>
  <si>
    <t>ETT</t>
  </si>
  <si>
    <t>GUJTERC</t>
  </si>
  <si>
    <t>MOONGIPASEC</t>
  </si>
  <si>
    <t>GAURANK SINGHAL</t>
  </si>
  <si>
    <t>RLFL</t>
  </si>
  <si>
    <t>SCANDENT</t>
  </si>
  <si>
    <t>ZENAB AIYUB YACOOBALI</t>
  </si>
  <si>
    <t>Profit of Rs.37.50/-</t>
  </si>
  <si>
    <t>Loss of Rs.3.4/-</t>
  </si>
  <si>
    <t>Loss of Rs.6/-</t>
  </si>
  <si>
    <t>Loss of Rs.21/-</t>
  </si>
  <si>
    <t>Loss of Rs.53/-</t>
  </si>
  <si>
    <t>Loss of Rs.10.5/-</t>
  </si>
  <si>
    <t>570-565</t>
  </si>
  <si>
    <t>PIDILITIND JUNE FUT</t>
  </si>
  <si>
    <t>2110-2120</t>
  </si>
  <si>
    <t>2180-2220</t>
  </si>
  <si>
    <t>16800-16900</t>
  </si>
  <si>
    <t>Loss of Rs.160/-</t>
  </si>
  <si>
    <t>NIFTY 15700 CE 16-JUN</t>
  </si>
  <si>
    <t>BANKNIFTY 33400 CE 16-JUN</t>
  </si>
  <si>
    <t>150-160</t>
  </si>
  <si>
    <t>Loss of Rs.33/-</t>
  </si>
  <si>
    <t>Loss of Rs.66/-</t>
  </si>
  <si>
    <t>704-708</t>
  </si>
  <si>
    <t>725-745</t>
  </si>
  <si>
    <t>16.5-18.50</t>
  </si>
  <si>
    <t>26-32</t>
  </si>
  <si>
    <t>SUPPETRO</t>
  </si>
  <si>
    <t>AFFORDABLE</t>
  </si>
  <si>
    <t>JEETESHRAI</t>
  </si>
  <si>
    <t>BCLENTERPR</t>
  </si>
  <si>
    <t>BP EQUITIES PVT. LTD.</t>
  </si>
  <si>
    <t>MOHIT CHOPRA</t>
  </si>
  <si>
    <t>ZENITH PORTFOLIO PRIVATE LIMITED</t>
  </si>
  <si>
    <t>BCPL</t>
  </si>
  <si>
    <t>MITEN BHARAT SHAH</t>
  </si>
  <si>
    <t>BRANDBUCKT</t>
  </si>
  <si>
    <t>LALITKUMARGOPILAL</t>
  </si>
  <si>
    <t>CHENFERRO</t>
  </si>
  <si>
    <t>RAM KISHAN</t>
  </si>
  <si>
    <t>FACORALL</t>
  </si>
  <si>
    <t>GETALONG</t>
  </si>
  <si>
    <t>WESTPAC INVESTMENTS PVT LTD</t>
  </si>
  <si>
    <t>RADHIKA RASTOGI</t>
  </si>
  <si>
    <t>HKG</t>
  </si>
  <si>
    <t>HEMAL ARUNBHAI MEHTA</t>
  </si>
  <si>
    <t>KPEL</t>
  </si>
  <si>
    <t>BHAVNABEN ASHWINBHAI MITHANI</t>
  </si>
  <si>
    <t>MAHACORP</t>
  </si>
  <si>
    <t>REVANNATH BABAN JAGTAP</t>
  </si>
  <si>
    <t>AVTAR INSTALMENTS PRIVATE LIMITED</t>
  </si>
  <si>
    <t>MATHEWE</t>
  </si>
  <si>
    <t>VORA JINALBEN BHAVIKBHAI</t>
  </si>
  <si>
    <t>VORA BHAVIK PRAFULCHANDRA</t>
  </si>
  <si>
    <t>PRAFULCHANDRA CHIMANLAL VORA</t>
  </si>
  <si>
    <t>GLASTONMARIOMENEZES</t>
  </si>
  <si>
    <t>NEXUSSURGL</t>
  </si>
  <si>
    <t>RAKESH V HANDA</t>
  </si>
  <si>
    <t>KHATTU CONSTRUCTION AND DEVELOPERS PRIVATE LIMITED</t>
  </si>
  <si>
    <t>UMESH BALKISHAN TIBREWALAL HUF</t>
  </si>
  <si>
    <t>SWAPAN KARMAKAR</t>
  </si>
  <si>
    <t>SELLWIN</t>
  </si>
  <si>
    <t>ASHOK DEVJIBHAI KANANI</t>
  </si>
  <si>
    <t>PIYUSHSARDA</t>
  </si>
  <si>
    <t>SYSCHEM</t>
  </si>
  <si>
    <t>KAMAL GADALAY</t>
  </si>
  <si>
    <t>GSTL</t>
  </si>
  <si>
    <t>Globesecure Techno Ltd</t>
  </si>
  <si>
    <t>AVIRAT ENTERPRISE</t>
  </si>
  <si>
    <t>HARDWYN</t>
  </si>
  <si>
    <t>Hardwyn India Limited</t>
  </si>
  <si>
    <t>SAWARNBHUMI VANIJYA PRIVATE LIMITED</t>
  </si>
  <si>
    <t>LOTUSEYE</t>
  </si>
  <si>
    <t>Lotus Eye Hosp &amp; Inst Ltd</t>
  </si>
  <si>
    <t>. VRAMATH  FINANCIAL  SERVICES PVT LTD</t>
  </si>
  <si>
    <t>. RAJESH MADHAVAN UNNI(HUF)</t>
  </si>
  <si>
    <t>RAMCOSYS</t>
  </si>
  <si>
    <t>Ramco Systems Limited</t>
  </si>
  <si>
    <t>RBL Bank Limited</t>
  </si>
  <si>
    <t>JUMP TRADING FINANCIAL INDIA PRIVATE LIMITED</t>
  </si>
  <si>
    <t>HRTI PRIVATE LIMITED</t>
  </si>
  <si>
    <t>RIIL</t>
  </si>
  <si>
    <t>Reliance Indl Infra Ltd</t>
  </si>
  <si>
    <t>SADBHAV</t>
  </si>
  <si>
    <t>Sadbhav Engineering Limit</t>
  </si>
  <si>
    <t>VALLABH INVESTMENTS</t>
  </si>
  <si>
    <t>SONUINFRA</t>
  </si>
  <si>
    <t>Sonu Infratech Limited</t>
  </si>
  <si>
    <t>NIKHIL TYAGI</t>
  </si>
  <si>
    <t>NIKUNJ KAUSHIK SHAH</t>
  </si>
  <si>
    <t>VENUSPIPES</t>
  </si>
  <si>
    <t>Venus Pipes &amp; Tubes Ltd</t>
  </si>
  <si>
    <t>L7 HITECH PRIVATE LIMITED</t>
  </si>
  <si>
    <t>Asian Granito India Limit</t>
  </si>
  <si>
    <t>JAINAM BROKING LIMITED</t>
  </si>
  <si>
    <t>PIGL</t>
  </si>
  <si>
    <t>Power Instrument (G) Ltd</t>
  </si>
  <si>
    <t>SANGITHA</t>
  </si>
  <si>
    <t>VIRALI VICKY JHAVERI</t>
  </si>
  <si>
    <t>SKY WANDERERS  LLP</t>
  </si>
  <si>
    <t>COMFORT FINCAP LIMITED</t>
  </si>
  <si>
    <t>NEW BERRY CAPITALS PRIVATE LIMITED</t>
  </si>
  <si>
    <t>WINPRO</t>
  </si>
  <si>
    <t>WinPro Industries Limited</t>
  </si>
  <si>
    <t>KETAN MADHUSUDAN SHROFF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</si>
</sst>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42">
    <font>
      <sz val="10"/>
      <color rgb="FF000000"/>
      <name val="Arial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b/>
      <sz val="8"/>
      <name val="Open Sans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sz val="11"/>
      <color rgb="FF2B2C33"/>
      <name val="Arial"/>
      <family val="2"/>
    </font>
    <font>
      <b/>
      <sz val="9"/>
      <color rgb="FFFF0000"/>
      <name val="MS Sans Serif"/>
      <family val="2"/>
    </font>
    <font>
      <b/>
      <sz val="9"/>
      <name val="MS Sans Serif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sz val="11"/>
      <color rgb="FF222222"/>
      <name val="Arial"/>
      <family val="2"/>
    </font>
    <font>
      <sz val="11"/>
      <color theme="1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FBD4B4"/>
        <bgColor rgb="FFFBD4B4"/>
      </patternFill>
    </fill>
    <fill>
      <patternFill patternType="solid">
        <fgColor rgb="FFF2F2F2"/>
        <bgColor rgb="FFF2F2F2"/>
      </patternFill>
    </fill>
    <fill>
      <patternFill patternType="solid">
        <fgColor rgb="FF92D050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92D050"/>
      </patternFill>
    </fill>
    <fill>
      <patternFill patternType="solid">
        <fgColor theme="5" tint="0.39997558519241921"/>
        <bgColor rgb="FFFFFFFF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59999389629810485"/>
        <bgColor rgb="FFFFFFFF"/>
      </patternFill>
    </fill>
    <fill>
      <patternFill patternType="solid">
        <fgColor theme="6" tint="0.59999389629810485"/>
        <bgColor rgb="FF92D050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rgb="FFFFFFF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9" tint="0.59999389629810485"/>
        <bgColor rgb="FF92D050"/>
      </patternFill>
    </fill>
    <fill>
      <patternFill patternType="solid">
        <fgColor theme="9" tint="0.59999389629810485"/>
        <bgColor indexed="64"/>
      </patternFill>
    </fill>
  </fills>
  <borders count="2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9" fillId="0" borderId="0" applyNumberFormat="0" applyFill="0" applyBorder="0" applyAlignment="0" applyProtection="0"/>
  </cellStyleXfs>
  <cellXfs count="494">
    <xf numFmtId="0" fontId="0" fillId="0" borderId="0" xfId="0" applyFont="1" applyAlignment="1"/>
    <xf numFmtId="0" fontId="1" fillId="2" borderId="0" xfId="0" applyFont="1" applyFill="1" applyBorder="1"/>
    <xf numFmtId="0" fontId="2" fillId="3" borderId="0" xfId="0" applyFont="1" applyFill="1" applyBorder="1" applyAlignment="1">
      <alignment horizontal="center"/>
    </xf>
    <xf numFmtId="0" fontId="2" fillId="3" borderId="0" xfId="0" applyFont="1" applyFill="1" applyBorder="1"/>
    <xf numFmtId="0" fontId="2" fillId="2" borderId="0" xfId="0" applyFont="1" applyFill="1" applyBorder="1"/>
    <xf numFmtId="0" fontId="3" fillId="2" borderId="0" xfId="0" applyFont="1" applyFill="1" applyBorder="1"/>
    <xf numFmtId="0" fontId="1" fillId="2" borderId="0" xfId="0" applyFont="1" applyFill="1" applyBorder="1" applyAlignment="1">
      <alignment horizontal="center"/>
    </xf>
    <xf numFmtId="15" fontId="4" fillId="2" borderId="0" xfId="0" applyNumberFormat="1" applyFont="1" applyFill="1" applyBorder="1"/>
    <xf numFmtId="0" fontId="5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/>
    <xf numFmtId="0" fontId="1" fillId="2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1" xfId="0" applyFont="1" applyFill="1" applyBorder="1"/>
    <xf numFmtId="10" fontId="1" fillId="2" borderId="0" xfId="0" applyNumberFormat="1" applyFont="1" applyFill="1" applyBorder="1"/>
    <xf numFmtId="0" fontId="1" fillId="3" borderId="0" xfId="0" applyFont="1" applyFill="1" applyBorder="1"/>
    <xf numFmtId="0" fontId="4" fillId="2" borderId="0" xfId="0" applyFont="1" applyFill="1" applyBorder="1"/>
    <xf numFmtId="0" fontId="7" fillId="2" borderId="0" xfId="0" applyFont="1" applyFill="1" applyBorder="1"/>
    <xf numFmtId="0" fontId="4" fillId="4" borderId="9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3" xfId="0" applyFont="1" applyBorder="1"/>
    <xf numFmtId="15" fontId="1" fillId="0" borderId="1" xfId="0" applyNumberFormat="1" applyFont="1" applyBorder="1"/>
    <xf numFmtId="2" fontId="4" fillId="0" borderId="1" xfId="0" applyNumberFormat="1" applyFont="1" applyBorder="1"/>
    <xf numFmtId="2" fontId="4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9" fillId="0" borderId="1" xfId="0" applyFont="1" applyBorder="1"/>
    <xf numFmtId="10" fontId="9" fillId="2" borderId="1" xfId="0" applyNumberFormat="1" applyFont="1" applyFill="1" applyBorder="1" applyAlignment="1">
      <alignment horizontal="center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10" fillId="0" borderId="1" xfId="0" applyFont="1" applyBorder="1"/>
    <xf numFmtId="10" fontId="10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1" fillId="2" borderId="0" xfId="0" applyFont="1" applyFill="1" applyBorder="1" applyAlignment="1">
      <alignment horizontal="left"/>
    </xf>
    <xf numFmtId="0" fontId="12" fillId="2" borderId="0" xfId="0" applyFont="1" applyFill="1" applyBorder="1"/>
    <xf numFmtId="2" fontId="1" fillId="2" borderId="0" xfId="0" applyNumberFormat="1" applyFont="1" applyFill="1" applyBorder="1"/>
    <xf numFmtId="2" fontId="1" fillId="3" borderId="0" xfId="0" applyNumberFormat="1" applyFont="1" applyFill="1" applyBorder="1"/>
    <xf numFmtId="2" fontId="4" fillId="4" borderId="13" xfId="0" applyNumberFormat="1" applyFont="1" applyFill="1" applyBorder="1" applyAlignment="1">
      <alignment horizontal="center" vertical="center" wrapText="1"/>
    </xf>
    <xf numFmtId="2" fontId="4" fillId="4" borderId="16" xfId="0" applyNumberFormat="1" applyFont="1" applyFill="1" applyBorder="1" applyAlignment="1">
      <alignment horizontal="center"/>
    </xf>
    <xf numFmtId="2" fontId="4" fillId="4" borderId="16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4" xfId="0" applyFont="1" applyBorder="1"/>
    <xf numFmtId="0" fontId="1" fillId="0" borderId="0" xfId="0" applyFont="1" applyAlignment="1">
      <alignment horizontal="center"/>
    </xf>
    <xf numFmtId="0" fontId="13" fillId="2" borderId="0" xfId="0" applyFont="1" applyFill="1" applyBorder="1" applyAlignment="1">
      <alignment horizontal="left"/>
    </xf>
    <xf numFmtId="0" fontId="13" fillId="2" borderId="0" xfId="0" applyFont="1" applyFill="1" applyBorder="1" applyAlignment="1">
      <alignment horizontal="right"/>
    </xf>
    <xf numFmtId="2" fontId="13" fillId="2" borderId="0" xfId="0" applyNumberFormat="1" applyFont="1" applyFill="1" applyBorder="1" applyAlignment="1">
      <alignment horizontal="right"/>
    </xf>
    <xf numFmtId="0" fontId="14" fillId="2" borderId="0" xfId="0" applyFont="1" applyFill="1" applyBorder="1"/>
    <xf numFmtId="0" fontId="15" fillId="2" borderId="0" xfId="0" applyFont="1" applyFill="1" applyBorder="1" applyAlignment="1">
      <alignment horizontal="left"/>
    </xf>
    <xf numFmtId="0" fontId="16" fillId="2" borderId="0" xfId="0" applyFont="1" applyFill="1" applyBorder="1" applyAlignment="1">
      <alignment horizontal="left"/>
    </xf>
    <xf numFmtId="0" fontId="17" fillId="2" borderId="0" xfId="0" applyFont="1" applyFill="1" applyBorder="1" applyAlignment="1">
      <alignment horizontal="left"/>
    </xf>
    <xf numFmtId="4" fontId="13" fillId="2" borderId="0" xfId="0" applyNumberFormat="1" applyFont="1" applyFill="1" applyBorder="1" applyAlignment="1">
      <alignment horizontal="right"/>
    </xf>
    <xf numFmtId="0" fontId="18" fillId="2" borderId="0" xfId="0" applyFont="1" applyFill="1" applyBorder="1"/>
    <xf numFmtId="0" fontId="19" fillId="2" borderId="0" xfId="0" applyFont="1" applyFill="1" applyBorder="1"/>
    <xf numFmtId="0" fontId="20" fillId="2" borderId="0" xfId="0" applyFont="1" applyFill="1" applyBorder="1"/>
    <xf numFmtId="0" fontId="22" fillId="2" borderId="0" xfId="0" applyFont="1" applyFill="1" applyBorder="1"/>
    <xf numFmtId="0" fontId="4" fillId="0" borderId="0" xfId="0" applyFont="1"/>
    <xf numFmtId="15" fontId="19" fillId="2" borderId="0" xfId="0" applyNumberFormat="1" applyFont="1" applyFill="1" applyBorder="1"/>
    <xf numFmtId="164" fontId="23" fillId="2" borderId="0" xfId="0" applyNumberFormat="1" applyFont="1" applyFill="1" applyBorder="1" applyAlignment="1">
      <alignment horizontal="left" wrapText="1"/>
    </xf>
    <xf numFmtId="0" fontId="24" fillId="2" borderId="0" xfId="0" applyFont="1" applyFill="1" applyBorder="1" applyAlignment="1">
      <alignment horizontal="center" wrapText="1"/>
    </xf>
    <xf numFmtId="2" fontId="24" fillId="2" borderId="0" xfId="0" applyNumberFormat="1" applyFont="1" applyFill="1" applyBorder="1" applyAlignment="1">
      <alignment wrapText="1"/>
    </xf>
    <xf numFmtId="0" fontId="24" fillId="2" borderId="0" xfId="0" applyFont="1" applyFill="1" applyBorder="1" applyAlignment="1">
      <alignment horizontal="left" wrapText="1"/>
    </xf>
    <xf numFmtId="0" fontId="24" fillId="2" borderId="0" xfId="0" applyFont="1" applyFill="1" applyBorder="1"/>
    <xf numFmtId="164" fontId="23" fillId="3" borderId="0" xfId="0" applyNumberFormat="1" applyFont="1" applyFill="1" applyBorder="1" applyAlignment="1">
      <alignment horizontal="left" wrapText="1"/>
    </xf>
    <xf numFmtId="0" fontId="24" fillId="3" borderId="0" xfId="0" applyFont="1" applyFill="1" applyBorder="1" applyAlignment="1">
      <alignment horizontal="center" wrapText="1"/>
    </xf>
    <xf numFmtId="2" fontId="24" fillId="3" borderId="0" xfId="0" applyNumberFormat="1" applyFont="1" applyFill="1" applyBorder="1" applyAlignment="1">
      <alignment wrapText="1"/>
    </xf>
    <xf numFmtId="0" fontId="24" fillId="3" borderId="0" xfId="0" applyFont="1" applyFill="1" applyBorder="1" applyAlignment="1">
      <alignment horizontal="left" wrapText="1"/>
    </xf>
    <xf numFmtId="0" fontId="25" fillId="2" borderId="0" xfId="0" applyFont="1" applyFill="1" applyBorder="1" applyAlignment="1">
      <alignment horizontal="center"/>
    </xf>
    <xf numFmtId="164" fontId="26" fillId="2" borderId="0" xfId="0" applyNumberFormat="1" applyFont="1" applyFill="1" applyBorder="1" applyAlignment="1">
      <alignment horizontal="left" wrapText="1"/>
    </xf>
    <xf numFmtId="0" fontId="24" fillId="2" borderId="0" xfId="0" applyFont="1" applyFill="1" applyBorder="1" applyAlignment="1">
      <alignment horizontal="center"/>
    </xf>
    <xf numFmtId="0" fontId="27" fillId="2" borderId="0" xfId="0" applyFont="1" applyFill="1" applyBorder="1" applyAlignment="1">
      <alignment horizontal="center" wrapText="1"/>
    </xf>
    <xf numFmtId="164" fontId="4" fillId="4" borderId="1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28" fillId="2" borderId="1" xfId="0" applyFont="1" applyFill="1" applyBorder="1"/>
    <xf numFmtId="0" fontId="1" fillId="3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29" fillId="3" borderId="0" xfId="0" applyFont="1" applyFill="1" applyBorder="1" applyAlignment="1">
      <alignment horizontal="center"/>
    </xf>
    <xf numFmtId="0" fontId="30" fillId="2" borderId="0" xfId="0" applyFont="1" applyFill="1" applyBorder="1" applyAlignment="1">
      <alignment horizontal="left"/>
    </xf>
    <xf numFmtId="15" fontId="4" fillId="2" borderId="0" xfId="0" applyNumberFormat="1" applyFont="1" applyFill="1" applyBorder="1" applyAlignment="1">
      <alignment horizontal="center"/>
    </xf>
    <xf numFmtId="0" fontId="26" fillId="2" borderId="19" xfId="0" applyFont="1" applyFill="1" applyBorder="1"/>
    <xf numFmtId="0" fontId="4" fillId="4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31" fillId="2" borderId="1" xfId="0" applyFont="1" applyFill="1" applyBorder="1" applyAlignment="1">
      <alignment horizontal="center" vertical="center"/>
    </xf>
    <xf numFmtId="0" fontId="32" fillId="2" borderId="1" xfId="0" applyFont="1" applyFill="1" applyBorder="1"/>
    <xf numFmtId="0" fontId="1" fillId="2" borderId="1" xfId="0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43" fontId="31" fillId="2" borderId="1" xfId="0" applyNumberFormat="1" applyFont="1" applyFill="1" applyBorder="1" applyAlignment="1">
      <alignment horizontal="left" vertical="center"/>
    </xf>
    <xf numFmtId="43" fontId="1" fillId="2" borderId="1" xfId="0" applyNumberFormat="1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/>
    </xf>
    <xf numFmtId="43" fontId="0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165" fontId="1" fillId="2" borderId="0" xfId="0" applyNumberFormat="1" applyFont="1" applyFill="1" applyBorder="1" applyAlignment="1">
      <alignment horizontal="center" vertical="center"/>
    </xf>
    <xf numFmtId="15" fontId="1" fillId="2" borderId="0" xfId="0" applyNumberFormat="1" applyFont="1" applyFill="1" applyBorder="1" applyAlignment="1">
      <alignment horizontal="center" vertical="center"/>
    </xf>
    <xf numFmtId="43" fontId="31" fillId="2" borderId="0" xfId="0" applyNumberFormat="1" applyFont="1" applyFill="1" applyBorder="1" applyAlignment="1">
      <alignment horizontal="left" vertical="center"/>
    </xf>
    <xf numFmtId="43" fontId="1" fillId="2" borderId="0" xfId="0" applyNumberFormat="1" applyFont="1" applyFill="1" applyBorder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43" fontId="0" fillId="2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/>
    </xf>
    <xf numFmtId="16" fontId="0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right" vertical="center"/>
    </xf>
    <xf numFmtId="43" fontId="1" fillId="0" borderId="0" xfId="0" applyNumberFormat="1" applyFont="1"/>
    <xf numFmtId="0" fontId="4" fillId="2" borderId="0" xfId="0" applyFont="1" applyFill="1" applyBorder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0" fillId="0" borderId="0" xfId="0" applyFont="1"/>
    <xf numFmtId="0" fontId="1" fillId="0" borderId="0" xfId="0" applyFont="1" applyAlignment="1">
      <alignment horizontal="center" vertical="top"/>
    </xf>
    <xf numFmtId="0" fontId="0" fillId="0" borderId="0" xfId="0" applyFont="1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0" xfId="0" applyFont="1" applyFill="1" applyBorder="1" applyAlignment="1">
      <alignment horizontal="left"/>
    </xf>
    <xf numFmtId="2" fontId="24" fillId="0" borderId="0" xfId="0" applyNumberFormat="1" applyFont="1" applyAlignment="1">
      <alignment horizontal="center"/>
    </xf>
    <xf numFmtId="2" fontId="1" fillId="2" borderId="0" xfId="0" applyNumberFormat="1" applyFont="1" applyFill="1" applyBorder="1" applyAlignment="1">
      <alignment horizontal="right" vertical="center" wrapText="1"/>
    </xf>
    <xf numFmtId="2" fontId="24" fillId="2" borderId="0" xfId="0" applyNumberFormat="1" applyFont="1" applyFill="1" applyBorder="1" applyAlignment="1">
      <alignment horizontal="center" vertical="center" wrapText="1"/>
    </xf>
    <xf numFmtId="10" fontId="24" fillId="2" borderId="0" xfId="0" applyNumberFormat="1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right" vertical="top"/>
    </xf>
    <xf numFmtId="164" fontId="24" fillId="2" borderId="0" xfId="0" applyNumberFormat="1" applyFont="1" applyFill="1" applyBorder="1" applyAlignment="1">
      <alignment horizontal="center" vertical="center" wrapText="1"/>
    </xf>
    <xf numFmtId="0" fontId="26" fillId="0" borderId="0" xfId="0" applyFont="1" applyAlignment="1">
      <alignment horizontal="left"/>
    </xf>
    <xf numFmtId="1" fontId="24" fillId="2" borderId="0" xfId="0" applyNumberFormat="1" applyFont="1" applyFill="1" applyBorder="1" applyAlignment="1">
      <alignment horizontal="center"/>
    </xf>
    <xf numFmtId="9" fontId="24" fillId="2" borderId="0" xfId="0" applyNumberFormat="1" applyFont="1" applyFill="1" applyBorder="1" applyAlignment="1">
      <alignment horizontal="center"/>
    </xf>
    <xf numFmtId="2" fontId="1" fillId="2" borderId="0" xfId="0" applyNumberFormat="1" applyFont="1" applyFill="1" applyBorder="1" applyAlignment="1">
      <alignment horizontal="center"/>
    </xf>
    <xf numFmtId="15" fontId="24" fillId="2" borderId="0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2" fontId="4" fillId="4" borderId="6" xfId="0" applyNumberFormat="1" applyFont="1" applyFill="1" applyBorder="1" applyAlignment="1">
      <alignment horizontal="center" vertical="center" wrapText="1"/>
    </xf>
    <xf numFmtId="16" fontId="31" fillId="2" borderId="1" xfId="0" applyNumberFormat="1" applyFont="1" applyFill="1" applyBorder="1" applyAlignment="1">
      <alignment horizontal="center" vertical="center"/>
    </xf>
    <xf numFmtId="16" fontId="1" fillId="2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10" fontId="0" fillId="2" borderId="0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0" xfId="0" applyFont="1" applyFill="1" applyBorder="1" applyAlignment="1">
      <alignment horizontal="right"/>
    </xf>
    <xf numFmtId="0" fontId="26" fillId="0" borderId="19" xfId="0" applyFont="1" applyBorder="1"/>
    <xf numFmtId="0" fontId="4" fillId="4" borderId="2" xfId="0" applyFont="1" applyFill="1" applyBorder="1" applyAlignment="1">
      <alignment horizontal="center" wrapText="1"/>
    </xf>
    <xf numFmtId="0" fontId="32" fillId="2" borderId="0" xfId="0" applyFont="1" applyFill="1" applyBorder="1"/>
    <xf numFmtId="0" fontId="31" fillId="2" borderId="0" xfId="0" applyFont="1" applyFill="1" applyBorder="1" applyAlignment="1">
      <alignment horizontal="center" vertical="center"/>
    </xf>
    <xf numFmtId="0" fontId="24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vertical="center"/>
    </xf>
    <xf numFmtId="15" fontId="26" fillId="2" borderId="0" xfId="0" applyNumberFormat="1" applyFont="1" applyFill="1" applyBorder="1" applyAlignment="1">
      <alignment vertical="center"/>
    </xf>
    <xf numFmtId="0" fontId="1" fillId="2" borderId="0" xfId="0" applyFont="1" applyFill="1" applyBorder="1" applyAlignment="1">
      <alignment horizontal="left" vertical="top"/>
    </xf>
    <xf numFmtId="16" fontId="31" fillId="2" borderId="0" xfId="0" applyNumberFormat="1" applyFont="1" applyFill="1" applyBorder="1" applyAlignment="1">
      <alignment horizontal="center" vertical="center"/>
    </xf>
    <xf numFmtId="0" fontId="35" fillId="2" borderId="0" xfId="0" applyFont="1" applyFill="1" applyBorder="1"/>
    <xf numFmtId="49" fontId="31" fillId="2" borderId="0" xfId="0" applyNumberFormat="1" applyFont="1" applyFill="1" applyBorder="1" applyAlignment="1">
      <alignment horizontal="center"/>
    </xf>
    <xf numFmtId="49" fontId="0" fillId="2" borderId="0" xfId="0" applyNumberFormat="1" applyFont="1" applyFill="1" applyBorder="1" applyAlignment="1">
      <alignment horizontal="center"/>
    </xf>
    <xf numFmtId="16" fontId="31" fillId="2" borderId="0" xfId="0" applyNumberFormat="1" applyFont="1" applyFill="1" applyBorder="1" applyAlignment="1">
      <alignment horizontal="center" vertical="center"/>
    </xf>
    <xf numFmtId="15" fontId="24" fillId="2" borderId="0" xfId="0" applyNumberFormat="1" applyFont="1" applyFill="1" applyBorder="1" applyAlignment="1">
      <alignment horizontal="center" vertical="center" wrapText="1"/>
    </xf>
    <xf numFmtId="15" fontId="24" fillId="2" borderId="0" xfId="0" applyNumberFormat="1" applyFont="1" applyFill="1" applyBorder="1" applyAlignment="1">
      <alignment horizontal="left"/>
    </xf>
    <xf numFmtId="2" fontId="24" fillId="2" borderId="0" xfId="0" applyNumberFormat="1" applyFont="1" applyFill="1" applyBorder="1" applyAlignment="1">
      <alignment horizontal="center"/>
    </xf>
    <xf numFmtId="0" fontId="31" fillId="2" borderId="20" xfId="0" applyFont="1" applyFill="1" applyBorder="1" applyAlignment="1">
      <alignment horizontal="center"/>
    </xf>
    <xf numFmtId="16" fontId="31" fillId="2" borderId="4" xfId="0" applyNumberFormat="1" applyFont="1" applyFill="1" applyBorder="1" applyAlignment="1">
      <alignment horizontal="center" vertical="center"/>
    </xf>
    <xf numFmtId="0" fontId="31" fillId="2" borderId="1" xfId="0" applyFont="1" applyFill="1" applyBorder="1" applyAlignment="1">
      <alignment horizontal="center"/>
    </xf>
    <xf numFmtId="2" fontId="31" fillId="2" borderId="1" xfId="0" applyNumberFormat="1" applyFont="1" applyFill="1" applyBorder="1" applyAlignment="1">
      <alignment horizontal="center" vertical="center" wrapText="1"/>
    </xf>
    <xf numFmtId="10" fontId="31" fillId="2" borderId="1" xfId="0" applyNumberFormat="1" applyFont="1" applyFill="1" applyBorder="1" applyAlignment="1">
      <alignment horizontal="center" vertical="center" wrapText="1"/>
    </xf>
    <xf numFmtId="14" fontId="31" fillId="2" borderId="1" xfId="0" applyNumberFormat="1" applyFont="1" applyFill="1" applyBorder="1" applyAlignment="1">
      <alignment horizontal="center" vertical="center"/>
    </xf>
    <xf numFmtId="0" fontId="31" fillId="2" borderId="1" xfId="0" applyFont="1" applyFill="1" applyBorder="1" applyAlignment="1">
      <alignment horizontal="right"/>
    </xf>
    <xf numFmtId="0" fontId="1" fillId="0" borderId="0" xfId="0" applyFont="1" applyAlignment="1">
      <alignment horizontal="right"/>
    </xf>
    <xf numFmtId="0" fontId="1" fillId="4" borderId="5" xfId="0" applyFont="1" applyFill="1" applyBorder="1" applyAlignment="1">
      <alignment horizontal="center" vertical="center" wrapText="1"/>
    </xf>
    <xf numFmtId="43" fontId="35" fillId="2" borderId="1" xfId="0" applyNumberFormat="1" applyFont="1" applyFill="1" applyBorder="1"/>
    <xf numFmtId="0" fontId="0" fillId="2" borderId="1" xfId="0" applyFont="1" applyFill="1" applyBorder="1" applyAlignment="1">
      <alignment horizontal="center" vertical="top"/>
    </xf>
    <xf numFmtId="0" fontId="0" fillId="2" borderId="2" xfId="0" applyFont="1" applyFill="1" applyBorder="1" applyAlignment="1">
      <alignment horizontal="center" vertical="center"/>
    </xf>
    <xf numFmtId="2" fontId="0" fillId="2" borderId="2" xfId="0" applyNumberFormat="1" applyFont="1" applyFill="1" applyBorder="1" applyAlignment="1">
      <alignment horizontal="center" vertical="center"/>
    </xf>
    <xf numFmtId="10" fontId="0" fillId="2" borderId="1" xfId="0" applyNumberFormat="1" applyFont="1" applyFill="1" applyBorder="1" applyAlignment="1">
      <alignment horizontal="center" vertical="center" wrapText="1"/>
    </xf>
    <xf numFmtId="43" fontId="0" fillId="2" borderId="2" xfId="0" applyNumberFormat="1" applyFont="1" applyFill="1" applyBorder="1" applyAlignment="1">
      <alignment horizontal="center" vertical="center"/>
    </xf>
    <xf numFmtId="16" fontId="34" fillId="2" borderId="1" xfId="0" applyNumberFormat="1" applyFont="1" applyFill="1" applyBorder="1" applyAlignment="1">
      <alignment horizontal="center" vertical="center"/>
    </xf>
    <xf numFmtId="10" fontId="0" fillId="2" borderId="2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2" fontId="0" fillId="2" borderId="1" xfId="0" applyNumberFormat="1" applyFont="1" applyFill="1" applyBorder="1" applyAlignment="1">
      <alignment horizontal="center" vertical="center"/>
    </xf>
    <xf numFmtId="0" fontId="26" fillId="2" borderId="19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/>
    </xf>
    <xf numFmtId="2" fontId="1" fillId="7" borderId="1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 wrapText="1"/>
    </xf>
    <xf numFmtId="10" fontId="1" fillId="7" borderId="1" xfId="0" applyNumberFormat="1" applyFont="1" applyFill="1" applyBorder="1" applyAlignment="1">
      <alignment horizontal="center" vertical="center" wrapText="1"/>
    </xf>
    <xf numFmtId="167" fontId="1" fillId="7" borderId="1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left"/>
    </xf>
    <xf numFmtId="1" fontId="1" fillId="8" borderId="1" xfId="0" applyNumberFormat="1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 vertical="center" wrapText="1"/>
    </xf>
    <xf numFmtId="10" fontId="1" fillId="8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/>
    <xf numFmtId="9" fontId="1" fillId="8" borderId="1" xfId="0" applyNumberFormat="1" applyFont="1" applyFill="1" applyBorder="1" applyAlignment="1">
      <alignment horizontal="center"/>
    </xf>
    <xf numFmtId="168" fontId="1" fillId="8" borderId="1" xfId="0" applyNumberFormat="1" applyFont="1" applyFill="1" applyBorder="1" applyAlignment="1">
      <alignment horizontal="center" vertical="center" wrapText="1"/>
    </xf>
    <xf numFmtId="15" fontId="1" fillId="8" borderId="1" xfId="0" applyNumberFormat="1" applyFont="1" applyFill="1" applyBorder="1"/>
    <xf numFmtId="1" fontId="1" fillId="9" borderId="1" xfId="0" applyNumberFormat="1" applyFont="1" applyFill="1" applyBorder="1" applyAlignment="1">
      <alignment horizontal="center" vertical="center" wrapText="1"/>
    </xf>
    <xf numFmtId="167" fontId="1" fillId="9" borderId="1" xfId="0" applyNumberFormat="1" applyFont="1" applyFill="1" applyBorder="1" applyAlignment="1">
      <alignment horizontal="center" vertical="center" wrapText="1"/>
    </xf>
    <xf numFmtId="0" fontId="1" fillId="9" borderId="1" xfId="0" applyFont="1" applyFill="1" applyBorder="1"/>
    <xf numFmtId="0" fontId="1" fillId="9" borderId="1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 vertical="center" wrapText="1"/>
    </xf>
    <xf numFmtId="9" fontId="1" fillId="9" borderId="1" xfId="0" applyNumberFormat="1" applyFont="1" applyFill="1" applyBorder="1" applyAlignment="1">
      <alignment horizontal="center"/>
    </xf>
    <xf numFmtId="1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left"/>
    </xf>
    <xf numFmtId="0" fontId="1" fillId="7" borderId="2" xfId="0" applyFont="1" applyFill="1" applyBorder="1" applyAlignment="1">
      <alignment horizontal="center"/>
    </xf>
    <xf numFmtId="2" fontId="1" fillId="7" borderId="2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/>
    </xf>
    <xf numFmtId="0" fontId="1" fillId="7" borderId="5" xfId="0" applyFont="1" applyFill="1" applyBorder="1" applyAlignment="1">
      <alignment horizontal="center"/>
    </xf>
    <xf numFmtId="10" fontId="1" fillId="7" borderId="2" xfId="0" applyNumberFormat="1" applyFont="1" applyFill="1" applyBorder="1" applyAlignment="1">
      <alignment horizontal="center" vertical="center" wrapText="1"/>
    </xf>
    <xf numFmtId="167" fontId="1" fillId="7" borderId="2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/>
    </xf>
    <xf numFmtId="167" fontId="1" fillId="8" borderId="1" xfId="0" applyNumberFormat="1" applyFont="1" applyFill="1" applyBorder="1" applyAlignment="1">
      <alignment horizontal="center" vertical="center"/>
    </xf>
    <xf numFmtId="2" fontId="1" fillId="8" borderId="1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 vertical="center" wrapText="1"/>
    </xf>
    <xf numFmtId="1" fontId="1" fillId="8" borderId="2" xfId="0" applyNumberFormat="1" applyFont="1" applyFill="1" applyBorder="1" applyAlignment="1">
      <alignment horizontal="center" vertical="center"/>
    </xf>
    <xf numFmtId="167" fontId="1" fillId="8" borderId="2" xfId="0" applyNumberFormat="1" applyFont="1" applyFill="1" applyBorder="1" applyAlignment="1">
      <alignment horizontal="center" vertical="center"/>
    </xf>
    <xf numFmtId="0" fontId="1" fillId="8" borderId="2" xfId="0" applyFont="1" applyFill="1" applyBorder="1"/>
    <xf numFmtId="0" fontId="1" fillId="8" borderId="2" xfId="0" applyFont="1" applyFill="1" applyBorder="1" applyAlignment="1">
      <alignment horizontal="center"/>
    </xf>
    <xf numFmtId="2" fontId="1" fillId="8" borderId="2" xfId="0" applyNumberFormat="1" applyFont="1" applyFill="1" applyBorder="1" applyAlignment="1">
      <alignment horizontal="center"/>
    </xf>
    <xf numFmtId="2" fontId="1" fillId="0" borderId="1" xfId="0" applyNumberFormat="1" applyFont="1" applyBorder="1" applyAlignment="1">
      <alignment horizontal="center" vertical="center" wrapText="1"/>
    </xf>
    <xf numFmtId="167" fontId="1" fillId="2" borderId="1" xfId="0" applyNumberFormat="1" applyFont="1" applyFill="1" applyBorder="1" applyAlignment="1">
      <alignment horizontal="center" vertical="center"/>
    </xf>
    <xf numFmtId="167" fontId="1" fillId="2" borderId="1" xfId="0" applyNumberFormat="1" applyFont="1" applyFill="1" applyBorder="1" applyAlignment="1">
      <alignment horizontal="left"/>
    </xf>
    <xf numFmtId="2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167" fontId="1" fillId="0" borderId="1" xfId="0" applyNumberFormat="1" applyFont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10" borderId="0" xfId="0" applyFont="1" applyFill="1" applyBorder="1" applyAlignment="1">
      <alignment horizontal="center"/>
    </xf>
    <xf numFmtId="2" fontId="1" fillId="2" borderId="2" xfId="0" applyNumberFormat="1" applyFont="1" applyFill="1" applyBorder="1" applyAlignment="1">
      <alignment horizontal="center" vertical="center"/>
    </xf>
    <xf numFmtId="167" fontId="1" fillId="0" borderId="1" xfId="0" applyNumberFormat="1" applyFont="1" applyBorder="1" applyAlignment="1">
      <alignment horizontal="center" vertical="center"/>
    </xf>
    <xf numFmtId="0" fontId="1" fillId="12" borderId="0" xfId="0" applyFont="1" applyFill="1" applyBorder="1"/>
    <xf numFmtId="0" fontId="0" fillId="13" borderId="0" xfId="0" applyFont="1" applyFill="1" applyAlignment="1"/>
    <xf numFmtId="165" fontId="31" fillId="12" borderId="21" xfId="0" applyNumberFormat="1" applyFont="1" applyFill="1" applyBorder="1" applyAlignment="1">
      <alignment horizontal="center" vertical="center"/>
    </xf>
    <xf numFmtId="0" fontId="31" fillId="12" borderId="0" xfId="0" applyFont="1" applyFill="1" applyBorder="1"/>
    <xf numFmtId="0" fontId="31" fillId="12" borderId="0" xfId="0" applyFont="1" applyFill="1" applyBorder="1" applyAlignment="1">
      <alignment horizontal="center"/>
    </xf>
    <xf numFmtId="0" fontId="31" fillId="12" borderId="21" xfId="0" applyFont="1" applyFill="1" applyBorder="1" applyAlignment="1">
      <alignment horizontal="center" vertical="center"/>
    </xf>
    <xf numFmtId="0" fontId="32" fillId="12" borderId="21" xfId="0" applyFont="1" applyFill="1" applyBorder="1" applyAlignment="1">
      <alignment horizontal="center" vertical="center"/>
    </xf>
    <xf numFmtId="0" fontId="1" fillId="12" borderId="0" xfId="0" applyFont="1" applyFill="1" applyBorder="1" applyAlignment="1">
      <alignment horizontal="center"/>
    </xf>
    <xf numFmtId="0" fontId="1" fillId="0" borderId="18" xfId="0" applyFont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0" fillId="0" borderId="3" xfId="0" applyFont="1" applyBorder="1" applyAlignment="1"/>
    <xf numFmtId="0" fontId="0" fillId="13" borderId="21" xfId="0" applyFont="1" applyFill="1" applyBorder="1" applyAlignment="1"/>
    <xf numFmtId="1" fontId="1" fillId="2" borderId="2" xfId="0" applyNumberFormat="1" applyFont="1" applyFill="1" applyBorder="1" applyAlignment="1">
      <alignment horizontal="center" vertical="center" wrapText="1"/>
    </xf>
    <xf numFmtId="167" fontId="1" fillId="2" borderId="2" xfId="0" applyNumberFormat="1" applyFont="1" applyFill="1" applyBorder="1" applyAlignment="1">
      <alignment horizontal="center" vertical="center"/>
    </xf>
    <xf numFmtId="167" fontId="1" fillId="2" borderId="2" xfId="0" applyNumberFormat="1" applyFont="1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 wrapText="1"/>
    </xf>
    <xf numFmtId="1" fontId="1" fillId="2" borderId="21" xfId="0" applyNumberFormat="1" applyFont="1" applyFill="1" applyBorder="1" applyAlignment="1">
      <alignment horizontal="center" vertical="center" wrapText="1"/>
    </xf>
    <xf numFmtId="167" fontId="1" fillId="2" borderId="21" xfId="0" applyNumberFormat="1" applyFont="1" applyFill="1" applyBorder="1" applyAlignment="1">
      <alignment horizontal="center" vertical="center"/>
    </xf>
    <xf numFmtId="167" fontId="1" fillId="2" borderId="21" xfId="0" applyNumberFormat="1" applyFont="1" applyFill="1" applyBorder="1" applyAlignment="1">
      <alignment horizontal="left"/>
    </xf>
    <xf numFmtId="0" fontId="1" fillId="0" borderId="21" xfId="0" applyFont="1" applyBorder="1" applyAlignment="1">
      <alignment horizontal="center"/>
    </xf>
    <xf numFmtId="2" fontId="1" fillId="0" borderId="21" xfId="0" applyNumberFormat="1" applyFont="1" applyBorder="1" applyAlignment="1">
      <alignment horizontal="center" vertical="center"/>
    </xf>
    <xf numFmtId="2" fontId="1" fillId="0" borderId="21" xfId="0" applyNumberFormat="1" applyFont="1" applyBorder="1" applyAlignment="1">
      <alignment horizontal="center" vertical="center" wrapText="1"/>
    </xf>
    <xf numFmtId="0" fontId="0" fillId="0" borderId="21" xfId="0" applyFont="1" applyBorder="1" applyAlignment="1"/>
    <xf numFmtId="0" fontId="1" fillId="0" borderId="0" xfId="0" applyFont="1" applyFill="1" applyBorder="1"/>
    <xf numFmtId="2" fontId="32" fillId="12" borderId="21" xfId="0" applyNumberFormat="1" applyFont="1" applyFill="1" applyBorder="1" applyAlignment="1">
      <alignment horizontal="center" vertical="center"/>
    </xf>
    <xf numFmtId="166" fontId="32" fillId="12" borderId="21" xfId="0" applyNumberFormat="1" applyFont="1" applyFill="1" applyBorder="1" applyAlignment="1">
      <alignment horizontal="center" vertical="center"/>
    </xf>
    <xf numFmtId="1" fontId="1" fillId="15" borderId="1" xfId="0" applyNumberFormat="1" applyFont="1" applyFill="1" applyBorder="1" applyAlignment="1">
      <alignment horizontal="center" vertical="center" wrapText="1"/>
    </xf>
    <xf numFmtId="167" fontId="1" fillId="15" borderId="1" xfId="0" applyNumberFormat="1" applyFont="1" applyFill="1" applyBorder="1" applyAlignment="1">
      <alignment horizontal="center" vertical="center"/>
    </xf>
    <xf numFmtId="167" fontId="1" fillId="15" borderId="1" xfId="0" applyNumberFormat="1" applyFont="1" applyFill="1" applyBorder="1" applyAlignment="1">
      <alignment horizontal="left"/>
    </xf>
    <xf numFmtId="0" fontId="1" fillId="16" borderId="1" xfId="0" applyFont="1" applyFill="1" applyBorder="1" applyAlignment="1">
      <alignment horizontal="center"/>
    </xf>
    <xf numFmtId="2" fontId="1" fillId="16" borderId="1" xfId="0" applyNumberFormat="1" applyFont="1" applyFill="1" applyBorder="1" applyAlignment="1">
      <alignment horizontal="center" vertical="center"/>
    </xf>
    <xf numFmtId="2" fontId="1" fillId="16" borderId="1" xfId="0" applyNumberFormat="1" applyFont="1" applyFill="1" applyBorder="1" applyAlignment="1">
      <alignment horizontal="center"/>
    </xf>
    <xf numFmtId="0" fontId="1" fillId="12" borderId="21" xfId="0" applyFont="1" applyFill="1" applyBorder="1"/>
    <xf numFmtId="0" fontId="1" fillId="0" borderId="0" xfId="0" applyFont="1" applyBorder="1"/>
    <xf numFmtId="2" fontId="1" fillId="0" borderId="0" xfId="0" applyNumberFormat="1" applyFont="1" applyBorder="1"/>
    <xf numFmtId="0" fontId="0" fillId="0" borderId="0" xfId="0" applyFont="1" applyBorder="1" applyAlignment="1"/>
    <xf numFmtId="0" fontId="32" fillId="14" borderId="21" xfId="0" applyFont="1" applyFill="1" applyBorder="1" applyAlignment="1">
      <alignment horizontal="center" vertical="center"/>
    </xf>
    <xf numFmtId="2" fontId="32" fillId="14" borderId="21" xfId="0" applyNumberFormat="1" applyFont="1" applyFill="1" applyBorder="1" applyAlignment="1">
      <alignment horizontal="center" vertical="center"/>
    </xf>
    <xf numFmtId="10" fontId="32" fillId="14" borderId="21" xfId="0" applyNumberFormat="1" applyFont="1" applyFill="1" applyBorder="1" applyAlignment="1">
      <alignment horizontal="center" vertical="center" wrapText="1"/>
    </xf>
    <xf numFmtId="0" fontId="1" fillId="12" borderId="22" xfId="0" applyFont="1" applyFill="1" applyBorder="1"/>
    <xf numFmtId="0" fontId="1" fillId="0" borderId="0" xfId="0" applyFont="1" applyBorder="1" applyAlignment="1">
      <alignment horizontal="center"/>
    </xf>
    <xf numFmtId="0" fontId="0" fillId="13" borderId="0" xfId="0" applyFont="1" applyFill="1" applyBorder="1" applyAlignment="1"/>
    <xf numFmtId="0" fontId="38" fillId="13" borderId="0" xfId="0" applyFont="1" applyFill="1" applyBorder="1" applyAlignment="1"/>
    <xf numFmtId="0" fontId="4" fillId="4" borderId="21" xfId="0" applyFont="1" applyFill="1" applyBorder="1" applyAlignment="1">
      <alignment horizontal="left" vertical="center" wrapText="1"/>
    </xf>
    <xf numFmtId="1" fontId="31" fillId="12" borderId="0" xfId="0" applyNumberFormat="1" applyFont="1" applyFill="1" applyBorder="1" applyAlignment="1">
      <alignment horizontal="center" vertical="center"/>
    </xf>
    <xf numFmtId="165" fontId="31" fillId="12" borderId="0" xfId="0" applyNumberFormat="1" applyFont="1" applyFill="1" applyBorder="1" applyAlignment="1">
      <alignment horizontal="center" vertical="center"/>
    </xf>
    <xf numFmtId="16" fontId="31" fillId="12" borderId="0" xfId="0" applyNumberFormat="1" applyFont="1" applyFill="1" applyBorder="1" applyAlignment="1">
      <alignment horizontal="center" vertical="center"/>
    </xf>
    <xf numFmtId="0" fontId="31" fillId="12" borderId="0" xfId="0" applyFont="1" applyFill="1" applyBorder="1" applyAlignment="1">
      <alignment horizontal="left"/>
    </xf>
    <xf numFmtId="0" fontId="31" fillId="12" borderId="0" xfId="0" applyFont="1" applyFill="1" applyBorder="1" applyAlignment="1">
      <alignment horizontal="center" vertical="center"/>
    </xf>
    <xf numFmtId="0" fontId="32" fillId="12" borderId="0" xfId="0" applyFont="1" applyFill="1" applyBorder="1" applyAlignment="1">
      <alignment horizontal="center" vertical="center"/>
    </xf>
    <xf numFmtId="2" fontId="32" fillId="12" borderId="0" xfId="0" applyNumberFormat="1" applyFont="1" applyFill="1" applyBorder="1" applyAlignment="1">
      <alignment horizontal="center" vertical="center"/>
    </xf>
    <xf numFmtId="10" fontId="32" fillId="12" borderId="0" xfId="0" applyNumberFormat="1" applyFont="1" applyFill="1" applyBorder="1" applyAlignment="1">
      <alignment horizontal="center" vertical="center" wrapText="1"/>
    </xf>
    <xf numFmtId="16" fontId="33" fillId="12" borderId="0" xfId="0" applyNumberFormat="1" applyFont="1" applyFill="1" applyBorder="1" applyAlignment="1">
      <alignment horizontal="center" vertical="center"/>
    </xf>
    <xf numFmtId="0" fontId="1" fillId="0" borderId="21" xfId="1" applyBorder="1"/>
    <xf numFmtId="2" fontId="1" fillId="0" borderId="21" xfId="1" applyNumberFormat="1" applyBorder="1"/>
    <xf numFmtId="0" fontId="1" fillId="0" borderId="0" xfId="0" applyFont="1" applyBorder="1" applyAlignment="1">
      <alignment horizontal="left"/>
    </xf>
    <xf numFmtId="15" fontId="1" fillId="0" borderId="0" xfId="0" applyNumberFormat="1" applyFont="1" applyBorder="1"/>
    <xf numFmtId="2" fontId="1" fillId="0" borderId="0" xfId="0" applyNumberFormat="1" applyFont="1" applyBorder="1" applyAlignment="1">
      <alignment horizontal="right"/>
    </xf>
    <xf numFmtId="0" fontId="10" fillId="0" borderId="0" xfId="0" applyFont="1" applyBorder="1"/>
    <xf numFmtId="10" fontId="10" fillId="2" borderId="0" xfId="0" applyNumberFormat="1" applyFont="1" applyFill="1" applyBorder="1" applyAlignment="1">
      <alignment horizontal="center"/>
    </xf>
    <xf numFmtId="16" fontId="32" fillId="14" borderId="21" xfId="0" applyNumberFormat="1" applyFont="1" applyFill="1" applyBorder="1" applyAlignment="1">
      <alignment horizontal="center" vertical="center"/>
    </xf>
    <xf numFmtId="0" fontId="31" fillId="12" borderId="21" xfId="0" applyFont="1" applyFill="1" applyBorder="1"/>
    <xf numFmtId="0" fontId="38" fillId="0" borderId="21" xfId="0" applyFont="1" applyBorder="1"/>
    <xf numFmtId="0" fontId="0" fillId="0" borderId="21" xfId="0" applyBorder="1"/>
    <xf numFmtId="0" fontId="39" fillId="0" borderId="1" xfId="2" applyBorder="1"/>
    <xf numFmtId="0" fontId="39" fillId="0" borderId="2" xfId="2" applyBorder="1"/>
    <xf numFmtId="0" fontId="39" fillId="5" borderId="0" xfId="2" applyFill="1" applyBorder="1" applyAlignment="1">
      <alignment horizontal="center" wrapText="1"/>
    </xf>
    <xf numFmtId="0" fontId="39" fillId="5" borderId="0" xfId="2" applyFill="1" applyBorder="1" applyAlignment="1">
      <alignment wrapText="1"/>
    </xf>
    <xf numFmtId="0" fontId="32" fillId="12" borderId="21" xfId="0" applyFont="1" applyFill="1" applyBorder="1"/>
    <xf numFmtId="43" fontId="31" fillId="12" borderId="21" xfId="0" applyNumberFormat="1" applyFont="1" applyFill="1" applyBorder="1" applyAlignment="1">
      <alignment horizontal="center" vertical="top"/>
    </xf>
    <xf numFmtId="0" fontId="31" fillId="12" borderId="21" xfId="0" applyFont="1" applyFill="1" applyBorder="1" applyAlignment="1">
      <alignment horizontal="center" vertical="top"/>
    </xf>
    <xf numFmtId="15" fontId="31" fillId="12" borderId="21" xfId="0" applyNumberFormat="1" applyFont="1" applyFill="1" applyBorder="1" applyAlignment="1">
      <alignment horizontal="center" vertical="center"/>
    </xf>
    <xf numFmtId="0" fontId="1" fillId="0" borderId="21" xfId="0" applyFont="1" applyBorder="1"/>
    <xf numFmtId="2" fontId="1" fillId="0" borderId="21" xfId="0" applyNumberFormat="1" applyFont="1" applyBorder="1"/>
    <xf numFmtId="0" fontId="32" fillId="6" borderId="1" xfId="0" applyFont="1" applyFill="1" applyBorder="1" applyAlignment="1">
      <alignment horizontal="center" vertical="center"/>
    </xf>
    <xf numFmtId="2" fontId="32" fillId="6" borderId="1" xfId="0" applyNumberFormat="1" applyFont="1" applyFill="1" applyBorder="1" applyAlignment="1">
      <alignment horizontal="center" vertical="center"/>
    </xf>
    <xf numFmtId="10" fontId="32" fillId="6" borderId="1" xfId="0" applyNumberFormat="1" applyFont="1" applyFill="1" applyBorder="1" applyAlignment="1">
      <alignment horizontal="center" vertical="center" wrapText="1"/>
    </xf>
    <xf numFmtId="16" fontId="32" fillId="6" borderId="1" xfId="0" applyNumberFormat="1" applyFont="1" applyFill="1" applyBorder="1" applyAlignment="1">
      <alignment horizontal="center" vertical="center"/>
    </xf>
    <xf numFmtId="0" fontId="32" fillId="18" borderId="1" xfId="0" applyFont="1" applyFill="1" applyBorder="1" applyAlignment="1">
      <alignment horizontal="center" vertical="center"/>
    </xf>
    <xf numFmtId="2" fontId="32" fillId="18" borderId="1" xfId="0" applyNumberFormat="1" applyFont="1" applyFill="1" applyBorder="1" applyAlignment="1">
      <alignment horizontal="center" vertical="center"/>
    </xf>
    <xf numFmtId="10" fontId="32" fillId="18" borderId="1" xfId="0" applyNumberFormat="1" applyFont="1" applyFill="1" applyBorder="1" applyAlignment="1">
      <alignment horizontal="center" vertical="center" wrapText="1"/>
    </xf>
    <xf numFmtId="16" fontId="32" fillId="18" borderId="1" xfId="0" applyNumberFormat="1" applyFont="1" applyFill="1" applyBorder="1" applyAlignment="1">
      <alignment horizontal="center" vertical="center"/>
    </xf>
    <xf numFmtId="0" fontId="32" fillId="19" borderId="21" xfId="0" applyFont="1" applyFill="1" applyBorder="1" applyAlignment="1">
      <alignment horizontal="center" vertical="center"/>
    </xf>
    <xf numFmtId="0" fontId="32" fillId="20" borderId="21" xfId="0" applyFont="1" applyFill="1" applyBorder="1" applyAlignment="1">
      <alignment horizontal="center" vertical="center"/>
    </xf>
    <xf numFmtId="2" fontId="32" fillId="20" borderId="21" xfId="0" applyNumberFormat="1" applyFont="1" applyFill="1" applyBorder="1" applyAlignment="1">
      <alignment horizontal="center" vertical="center"/>
    </xf>
    <xf numFmtId="166" fontId="32" fillId="20" borderId="21" xfId="0" applyNumberFormat="1" applyFont="1" applyFill="1" applyBorder="1" applyAlignment="1">
      <alignment horizontal="center" vertical="center"/>
    </xf>
    <xf numFmtId="165" fontId="31" fillId="20" borderId="21" xfId="0" applyNumberFormat="1" applyFont="1" applyFill="1" applyBorder="1" applyAlignment="1">
      <alignment horizontal="center" vertical="center"/>
    </xf>
    <xf numFmtId="0" fontId="31" fillId="20" borderId="21" xfId="0" applyFont="1" applyFill="1" applyBorder="1"/>
    <xf numFmtId="0" fontId="31" fillId="20" borderId="21" xfId="0" applyFont="1" applyFill="1" applyBorder="1" applyAlignment="1">
      <alignment horizontal="center" vertical="center"/>
    </xf>
    <xf numFmtId="16" fontId="31" fillId="17" borderId="4" xfId="0" applyNumberFormat="1" applyFont="1" applyFill="1" applyBorder="1" applyAlignment="1">
      <alignment horizontal="center" vertical="center"/>
    </xf>
    <xf numFmtId="0" fontId="32" fillId="17" borderId="1" xfId="0" applyFont="1" applyFill="1" applyBorder="1"/>
    <xf numFmtId="0" fontId="31" fillId="17" borderId="1" xfId="0" applyFont="1" applyFill="1" applyBorder="1" applyAlignment="1">
      <alignment horizontal="center"/>
    </xf>
    <xf numFmtId="0" fontId="32" fillId="19" borderId="1" xfId="0" applyFont="1" applyFill="1" applyBorder="1" applyAlignment="1">
      <alignment horizontal="center" vertical="center"/>
    </xf>
    <xf numFmtId="0" fontId="0" fillId="0" borderId="21" xfId="0" applyFont="1" applyBorder="1" applyAlignment="1">
      <alignment horizontal="center"/>
    </xf>
    <xf numFmtId="0" fontId="32" fillId="14" borderId="3" xfId="0" applyFont="1" applyFill="1" applyBorder="1" applyAlignment="1">
      <alignment horizontal="center" vertical="center"/>
    </xf>
    <xf numFmtId="0" fontId="31" fillId="13" borderId="21" xfId="0" applyFont="1" applyFill="1" applyBorder="1" applyAlignment="1">
      <alignment horizontal="center" vertical="center"/>
    </xf>
    <xf numFmtId="0" fontId="40" fillId="13" borderId="21" xfId="0" applyFont="1" applyFill="1" applyBorder="1" applyAlignment="1"/>
    <xf numFmtId="0" fontId="31" fillId="13" borderId="21" xfId="0" applyFont="1" applyFill="1" applyBorder="1" applyAlignment="1">
      <alignment horizontal="left" vertical="center"/>
    </xf>
    <xf numFmtId="0" fontId="32" fillId="13" borderId="21" xfId="0" applyFont="1" applyFill="1" applyBorder="1" applyAlignment="1">
      <alignment horizontal="center" vertical="center"/>
    </xf>
    <xf numFmtId="17" fontId="32" fillId="13" borderId="21" xfId="0" applyNumberFormat="1" applyFont="1" applyFill="1" applyBorder="1" applyAlignment="1">
      <alignment horizontal="center" vertical="center"/>
    </xf>
    <xf numFmtId="0" fontId="32" fillId="14" borderId="0" xfId="0" applyFont="1" applyFill="1" applyBorder="1" applyAlignment="1">
      <alignment horizontal="center" vertical="center"/>
    </xf>
    <xf numFmtId="166" fontId="32" fillId="12" borderId="0" xfId="0" applyNumberFormat="1" applyFont="1" applyFill="1" applyBorder="1" applyAlignment="1">
      <alignment horizontal="center" vertical="center"/>
    </xf>
    <xf numFmtId="43" fontId="32" fillId="12" borderId="0" xfId="0" applyNumberFormat="1" applyFont="1" applyFill="1" applyBorder="1" applyAlignment="1">
      <alignment horizontal="center" vertical="center"/>
    </xf>
    <xf numFmtId="0" fontId="31" fillId="17" borderId="21" xfId="0" applyFont="1" applyFill="1" applyBorder="1" applyAlignment="1">
      <alignment horizontal="center"/>
    </xf>
    <xf numFmtId="0" fontId="0" fillId="21" borderId="21" xfId="0" applyFont="1" applyFill="1" applyBorder="1" applyAlignment="1"/>
    <xf numFmtId="0" fontId="1" fillId="0" borderId="23" xfId="0" applyFont="1" applyBorder="1"/>
    <xf numFmtId="0" fontId="0" fillId="0" borderId="23" xfId="0" applyFont="1" applyBorder="1" applyAlignment="1"/>
    <xf numFmtId="0" fontId="1" fillId="0" borderId="24" xfId="0" applyFont="1" applyBorder="1"/>
    <xf numFmtId="0" fontId="31" fillId="11" borderId="20" xfId="0" applyFont="1" applyFill="1" applyBorder="1" applyAlignment="1">
      <alignment horizontal="center"/>
    </xf>
    <xf numFmtId="16" fontId="31" fillId="11" borderId="1" xfId="0" applyNumberFormat="1" applyFont="1" applyFill="1" applyBorder="1" applyAlignment="1">
      <alignment horizontal="center" vertical="center"/>
    </xf>
    <xf numFmtId="16" fontId="31" fillId="11" borderId="4" xfId="0" applyNumberFormat="1" applyFont="1" applyFill="1" applyBorder="1" applyAlignment="1">
      <alignment horizontal="center" vertical="center"/>
    </xf>
    <xf numFmtId="0" fontId="32" fillId="11" borderId="1" xfId="0" applyFont="1" applyFill="1" applyBorder="1"/>
    <xf numFmtId="0" fontId="31" fillId="11" borderId="1" xfId="0" applyFont="1" applyFill="1" applyBorder="1" applyAlignment="1">
      <alignment horizontal="center"/>
    </xf>
    <xf numFmtId="1" fontId="31" fillId="11" borderId="21" xfId="0" applyNumberFormat="1" applyFont="1" applyFill="1" applyBorder="1" applyAlignment="1">
      <alignment horizontal="center" vertical="center"/>
    </xf>
    <xf numFmtId="165" fontId="31" fillId="11" borderId="21" xfId="0" applyNumberFormat="1" applyFont="1" applyFill="1" applyBorder="1" applyAlignment="1">
      <alignment horizontal="center" vertical="center"/>
    </xf>
    <xf numFmtId="16" fontId="31" fillId="11" borderId="21" xfId="0" applyNumberFormat="1" applyFont="1" applyFill="1" applyBorder="1" applyAlignment="1">
      <alignment horizontal="center" vertical="center"/>
    </xf>
    <xf numFmtId="0" fontId="31" fillId="11" borderId="21" xfId="0" applyFont="1" applyFill="1" applyBorder="1" applyAlignment="1">
      <alignment horizontal="left"/>
    </xf>
    <xf numFmtId="0" fontId="31" fillId="11" borderId="21" xfId="0" applyFont="1" applyFill="1" applyBorder="1" applyAlignment="1">
      <alignment horizontal="center" vertical="center"/>
    </xf>
    <xf numFmtId="16" fontId="32" fillId="6" borderId="2" xfId="0" applyNumberFormat="1" applyFont="1" applyFill="1" applyBorder="1" applyAlignment="1">
      <alignment horizontal="center" vertical="center"/>
    </xf>
    <xf numFmtId="0" fontId="0" fillId="22" borderId="21" xfId="0" applyFont="1" applyFill="1" applyBorder="1" applyAlignment="1"/>
    <xf numFmtId="0" fontId="31" fillId="11" borderId="21" xfId="0" applyFont="1" applyFill="1" applyBorder="1"/>
    <xf numFmtId="0" fontId="32" fillId="11" borderId="21" xfId="0" applyFont="1" applyFill="1" applyBorder="1" applyAlignment="1">
      <alignment horizontal="center" vertical="center"/>
    </xf>
    <xf numFmtId="0" fontId="32" fillId="6" borderId="21" xfId="0" applyFont="1" applyFill="1" applyBorder="1" applyAlignment="1">
      <alignment horizontal="center" vertical="center"/>
    </xf>
    <xf numFmtId="2" fontId="32" fillId="11" borderId="21" xfId="0" applyNumberFormat="1" applyFont="1" applyFill="1" applyBorder="1" applyAlignment="1">
      <alignment horizontal="center" vertical="center"/>
    </xf>
    <xf numFmtId="166" fontId="32" fillId="11" borderId="21" xfId="0" applyNumberFormat="1" applyFont="1" applyFill="1" applyBorder="1" applyAlignment="1">
      <alignment horizontal="center" vertical="center"/>
    </xf>
    <xf numFmtId="15" fontId="31" fillId="11" borderId="21" xfId="0" applyNumberFormat="1" applyFont="1" applyFill="1" applyBorder="1" applyAlignment="1">
      <alignment horizontal="center" vertical="center"/>
    </xf>
    <xf numFmtId="0" fontId="32" fillId="11" borderId="21" xfId="0" applyFont="1" applyFill="1" applyBorder="1"/>
    <xf numFmtId="43" fontId="31" fillId="11" borderId="21" xfId="0" applyNumberFormat="1" applyFont="1" applyFill="1" applyBorder="1" applyAlignment="1">
      <alignment horizontal="center" vertical="top"/>
    </xf>
    <xf numFmtId="0" fontId="31" fillId="11" borderId="21" xfId="0" applyFont="1" applyFill="1" applyBorder="1" applyAlignment="1">
      <alignment horizontal="center" vertical="top"/>
    </xf>
    <xf numFmtId="0" fontId="1" fillId="0" borderId="5" xfId="0" applyFont="1" applyBorder="1"/>
    <xf numFmtId="0" fontId="1" fillId="12" borderId="25" xfId="0" applyFont="1" applyFill="1" applyBorder="1"/>
    <xf numFmtId="0" fontId="1" fillId="12" borderId="23" xfId="0" applyFont="1" applyFill="1" applyBorder="1"/>
    <xf numFmtId="0" fontId="0" fillId="13" borderId="23" xfId="0" applyFont="1" applyFill="1" applyBorder="1" applyAlignment="1"/>
    <xf numFmtId="1" fontId="31" fillId="12" borderId="26" xfId="0" applyNumberFormat="1" applyFont="1" applyFill="1" applyBorder="1" applyAlignment="1">
      <alignment horizontal="center" vertical="center"/>
    </xf>
    <xf numFmtId="165" fontId="31" fillId="12" borderId="26" xfId="0" applyNumberFormat="1" applyFont="1" applyFill="1" applyBorder="1" applyAlignment="1">
      <alignment horizontal="center" vertical="center"/>
    </xf>
    <xf numFmtId="16" fontId="31" fillId="12" borderId="26" xfId="0" applyNumberFormat="1" applyFont="1" applyFill="1" applyBorder="1" applyAlignment="1">
      <alignment horizontal="center" vertical="center"/>
    </xf>
    <xf numFmtId="0" fontId="31" fillId="12" borderId="26" xfId="0" applyFont="1" applyFill="1" applyBorder="1" applyAlignment="1">
      <alignment horizontal="left"/>
    </xf>
    <xf numFmtId="0" fontId="31" fillId="12" borderId="26" xfId="0" applyFont="1" applyFill="1" applyBorder="1" applyAlignment="1">
      <alignment horizontal="center" vertical="center"/>
    </xf>
    <xf numFmtId="0" fontId="32" fillId="14" borderId="26" xfId="0" applyFont="1" applyFill="1" applyBorder="1" applyAlignment="1">
      <alignment horizontal="center" vertical="center"/>
    </xf>
    <xf numFmtId="2" fontId="32" fillId="14" borderId="26" xfId="0" applyNumberFormat="1" applyFont="1" applyFill="1" applyBorder="1" applyAlignment="1">
      <alignment horizontal="center" vertical="center"/>
    </xf>
    <xf numFmtId="10" fontId="32" fillId="14" borderId="26" xfId="0" applyNumberFormat="1" applyFont="1" applyFill="1" applyBorder="1" applyAlignment="1">
      <alignment horizontal="center" vertical="center" wrapText="1"/>
    </xf>
    <xf numFmtId="16" fontId="32" fillId="14" borderId="26" xfId="0" applyNumberFormat="1" applyFont="1" applyFill="1" applyBorder="1" applyAlignment="1">
      <alignment horizontal="center" vertical="center"/>
    </xf>
    <xf numFmtId="0" fontId="1" fillId="12" borderId="27" xfId="0" applyFont="1" applyFill="1" applyBorder="1"/>
    <xf numFmtId="0" fontId="1" fillId="12" borderId="26" xfId="0" applyFont="1" applyFill="1" applyBorder="1"/>
    <xf numFmtId="0" fontId="0" fillId="13" borderId="26" xfId="0" applyFont="1" applyFill="1" applyBorder="1" applyAlignment="1"/>
    <xf numFmtId="0" fontId="0" fillId="24" borderId="21" xfId="0" applyFont="1" applyFill="1" applyBorder="1" applyAlignment="1"/>
    <xf numFmtId="0" fontId="1" fillId="23" borderId="21" xfId="0" applyFont="1" applyFill="1" applyBorder="1"/>
    <xf numFmtId="15" fontId="31" fillId="12" borderId="26" xfId="0" applyNumberFormat="1" applyFont="1" applyFill="1" applyBorder="1" applyAlignment="1">
      <alignment horizontal="center" vertical="center"/>
    </xf>
    <xf numFmtId="0" fontId="32" fillId="12" borderId="26" xfId="0" applyFont="1" applyFill="1" applyBorder="1"/>
    <xf numFmtId="43" fontId="31" fillId="12" borderId="26" xfId="0" applyNumberFormat="1" applyFont="1" applyFill="1" applyBorder="1" applyAlignment="1">
      <alignment horizontal="center" vertical="top"/>
    </xf>
    <xf numFmtId="0" fontId="31" fillId="12" borderId="26" xfId="0" applyFont="1" applyFill="1" applyBorder="1" applyAlignment="1">
      <alignment horizontal="center" vertical="top"/>
    </xf>
    <xf numFmtId="0" fontId="32" fillId="14" borderId="20" xfId="0" applyFont="1" applyFill="1" applyBorder="1" applyAlignment="1">
      <alignment horizontal="center" vertical="center"/>
    </xf>
    <xf numFmtId="0" fontId="41" fillId="25" borderId="23" xfId="0" applyFont="1" applyFill="1" applyBorder="1" applyAlignment="1">
      <alignment horizontal="center" vertical="center"/>
    </xf>
    <xf numFmtId="165" fontId="41" fillId="25" borderId="23" xfId="0" applyNumberFormat="1" applyFont="1" applyFill="1" applyBorder="1" applyAlignment="1">
      <alignment horizontal="center" vertical="center"/>
    </xf>
    <xf numFmtId="0" fontId="41" fillId="25" borderId="23" xfId="0" applyFont="1" applyFill="1" applyBorder="1"/>
    <xf numFmtId="0" fontId="41" fillId="26" borderId="23" xfId="0" applyFont="1" applyFill="1" applyBorder="1" applyAlignment="1">
      <alignment horizontal="center" vertical="center"/>
    </xf>
    <xf numFmtId="2" fontId="41" fillId="25" borderId="23" xfId="0" applyNumberFormat="1" applyFont="1" applyFill="1" applyBorder="1" applyAlignment="1">
      <alignment horizontal="center" vertical="center"/>
    </xf>
    <xf numFmtId="166" fontId="41" fillId="25" borderId="23" xfId="0" applyNumberFormat="1" applyFont="1" applyFill="1" applyBorder="1" applyAlignment="1">
      <alignment horizontal="center" vertical="center"/>
    </xf>
    <xf numFmtId="0" fontId="41" fillId="26" borderId="2" xfId="0" applyFont="1" applyFill="1" applyBorder="1" applyAlignment="1">
      <alignment horizontal="center" vertical="center"/>
    </xf>
    <xf numFmtId="0" fontId="41" fillId="12" borderId="21" xfId="0" applyFont="1" applyFill="1" applyBorder="1" applyAlignment="1">
      <alignment horizontal="center" vertical="center"/>
    </xf>
    <xf numFmtId="165" fontId="41" fillId="12" borderId="21" xfId="0" applyNumberFormat="1" applyFont="1" applyFill="1" applyBorder="1" applyAlignment="1">
      <alignment horizontal="center" vertical="center"/>
    </xf>
    <xf numFmtId="0" fontId="41" fillId="12" borderId="21" xfId="0" applyFont="1" applyFill="1" applyBorder="1"/>
    <xf numFmtId="0" fontId="41" fillId="14" borderId="21" xfId="0" applyFont="1" applyFill="1" applyBorder="1" applyAlignment="1">
      <alignment horizontal="center" vertical="center"/>
    </xf>
    <xf numFmtId="2" fontId="41" fillId="12" borderId="21" xfId="0" applyNumberFormat="1" applyFont="1" applyFill="1" applyBorder="1" applyAlignment="1">
      <alignment horizontal="center" vertical="center"/>
    </xf>
    <xf numFmtId="166" fontId="41" fillId="12" borderId="21" xfId="0" applyNumberFormat="1" applyFont="1" applyFill="1" applyBorder="1" applyAlignment="1">
      <alignment horizontal="center" vertical="center"/>
    </xf>
    <xf numFmtId="0" fontId="31" fillId="25" borderId="21" xfId="0" applyFont="1" applyFill="1" applyBorder="1" applyAlignment="1">
      <alignment horizontal="center" vertical="center"/>
    </xf>
    <xf numFmtId="165" fontId="31" fillId="25" borderId="21" xfId="0" applyNumberFormat="1" applyFont="1" applyFill="1" applyBorder="1" applyAlignment="1">
      <alignment horizontal="center" vertical="center"/>
    </xf>
    <xf numFmtId="0" fontId="31" fillId="25" borderId="21" xfId="0" applyFont="1" applyFill="1" applyBorder="1"/>
    <xf numFmtId="0" fontId="32" fillId="25" borderId="21" xfId="0" applyFont="1" applyFill="1" applyBorder="1" applyAlignment="1">
      <alignment horizontal="center" vertical="center"/>
    </xf>
    <xf numFmtId="166" fontId="32" fillId="25" borderId="21" xfId="0" applyNumberFormat="1" applyFont="1" applyFill="1" applyBorder="1" applyAlignment="1">
      <alignment horizontal="center" vertical="center"/>
    </xf>
    <xf numFmtId="0" fontId="41" fillId="11" borderId="21" xfId="0" applyFont="1" applyFill="1" applyBorder="1" applyAlignment="1">
      <alignment horizontal="center" vertical="center"/>
    </xf>
    <xf numFmtId="165" fontId="41" fillId="11" borderId="21" xfId="0" applyNumberFormat="1" applyFont="1" applyFill="1" applyBorder="1" applyAlignment="1">
      <alignment horizontal="center" vertical="center"/>
    </xf>
    <xf numFmtId="0" fontId="41" fillId="11" borderId="21" xfId="0" applyFont="1" applyFill="1" applyBorder="1"/>
    <xf numFmtId="0" fontId="0" fillId="27" borderId="21" xfId="0" applyFont="1" applyFill="1" applyBorder="1" applyAlignment="1"/>
    <xf numFmtId="0" fontId="32" fillId="26" borderId="21" xfId="0" applyFont="1" applyFill="1" applyBorder="1" applyAlignment="1">
      <alignment horizontal="center" vertical="center"/>
    </xf>
    <xf numFmtId="2" fontId="32" fillId="25" borderId="21" xfId="0" applyNumberFormat="1" applyFont="1" applyFill="1" applyBorder="1" applyAlignment="1">
      <alignment horizontal="center" vertical="center"/>
    </xf>
    <xf numFmtId="1" fontId="31" fillId="20" borderId="21" xfId="0" applyNumberFormat="1" applyFont="1" applyFill="1" applyBorder="1" applyAlignment="1">
      <alignment horizontal="center" vertical="center"/>
    </xf>
    <xf numFmtId="16" fontId="31" fillId="20" borderId="21" xfId="0" applyNumberFormat="1" applyFont="1" applyFill="1" applyBorder="1" applyAlignment="1">
      <alignment horizontal="center" vertical="center"/>
    </xf>
    <xf numFmtId="0" fontId="31" fillId="20" borderId="21" xfId="0" applyFont="1" applyFill="1" applyBorder="1" applyAlignment="1">
      <alignment horizontal="left"/>
    </xf>
    <xf numFmtId="2" fontId="32" fillId="19" borderId="21" xfId="0" applyNumberFormat="1" applyFont="1" applyFill="1" applyBorder="1" applyAlignment="1">
      <alignment horizontal="center" vertical="center"/>
    </xf>
    <xf numFmtId="10" fontId="32" fillId="19" borderId="21" xfId="0" applyNumberFormat="1" applyFont="1" applyFill="1" applyBorder="1" applyAlignment="1">
      <alignment horizontal="center" vertical="center" wrapText="1"/>
    </xf>
    <xf numFmtId="16" fontId="32" fillId="19" borderId="21" xfId="0" applyNumberFormat="1" applyFont="1" applyFill="1" applyBorder="1" applyAlignment="1">
      <alignment horizontal="center" vertical="center"/>
    </xf>
    <xf numFmtId="1" fontId="31" fillId="11" borderId="26" xfId="0" applyNumberFormat="1" applyFont="1" applyFill="1" applyBorder="1" applyAlignment="1">
      <alignment horizontal="center" vertical="center"/>
    </xf>
    <xf numFmtId="165" fontId="31" fillId="11" borderId="26" xfId="0" applyNumberFormat="1" applyFont="1" applyFill="1" applyBorder="1" applyAlignment="1">
      <alignment horizontal="center" vertical="center"/>
    </xf>
    <xf numFmtId="16" fontId="31" fillId="11" borderId="26" xfId="0" applyNumberFormat="1" applyFont="1" applyFill="1" applyBorder="1" applyAlignment="1">
      <alignment horizontal="center" vertical="center"/>
    </xf>
    <xf numFmtId="0" fontId="31" fillId="11" borderId="26" xfId="0" applyFont="1" applyFill="1" applyBorder="1" applyAlignment="1">
      <alignment horizontal="left"/>
    </xf>
    <xf numFmtId="0" fontId="31" fillId="11" borderId="26" xfId="0" applyFont="1" applyFill="1" applyBorder="1" applyAlignment="1">
      <alignment horizontal="center" vertical="center"/>
    </xf>
    <xf numFmtId="0" fontId="32" fillId="6" borderId="3" xfId="0" applyFont="1" applyFill="1" applyBorder="1" applyAlignment="1">
      <alignment horizontal="center" vertical="center"/>
    </xf>
    <xf numFmtId="16" fontId="32" fillId="6" borderId="21" xfId="0" applyNumberFormat="1" applyFont="1" applyFill="1" applyBorder="1" applyAlignment="1">
      <alignment horizontal="center" vertical="center"/>
    </xf>
    <xf numFmtId="165" fontId="41" fillId="12" borderId="26" xfId="0" applyNumberFormat="1" applyFont="1" applyFill="1" applyBorder="1" applyAlignment="1">
      <alignment horizontal="center" vertical="center"/>
    </xf>
    <xf numFmtId="0" fontId="1" fillId="23" borderId="0" xfId="0" applyFont="1" applyFill="1" applyBorder="1"/>
    <xf numFmtId="0" fontId="1" fillId="23" borderId="27" xfId="0" applyFont="1" applyFill="1" applyBorder="1"/>
    <xf numFmtId="0" fontId="1" fillId="23" borderId="26" xfId="0" applyFont="1" applyFill="1" applyBorder="1"/>
    <xf numFmtId="0" fontId="0" fillId="24" borderId="26" xfId="0" applyFont="1" applyFill="1" applyBorder="1" applyAlignment="1"/>
    <xf numFmtId="1" fontId="31" fillId="25" borderId="26" xfId="0" applyNumberFormat="1" applyFont="1" applyFill="1" applyBorder="1" applyAlignment="1">
      <alignment horizontal="center" vertical="center"/>
    </xf>
    <xf numFmtId="165" fontId="41" fillId="25" borderId="26" xfId="0" applyNumberFormat="1" applyFont="1" applyFill="1" applyBorder="1" applyAlignment="1">
      <alignment horizontal="center" vertical="center"/>
    </xf>
    <xf numFmtId="16" fontId="31" fillId="25" borderId="26" xfId="0" applyNumberFormat="1" applyFont="1" applyFill="1" applyBorder="1" applyAlignment="1">
      <alignment horizontal="center" vertical="center"/>
    </xf>
    <xf numFmtId="0" fontId="31" fillId="25" borderId="26" xfId="0" applyFont="1" applyFill="1" applyBorder="1" applyAlignment="1">
      <alignment horizontal="left"/>
    </xf>
    <xf numFmtId="0" fontId="31" fillId="25" borderId="26" xfId="0" applyFont="1" applyFill="1" applyBorder="1" applyAlignment="1">
      <alignment horizontal="center" vertical="center"/>
    </xf>
    <xf numFmtId="0" fontId="32" fillId="26" borderId="1" xfId="0" applyFont="1" applyFill="1" applyBorder="1" applyAlignment="1">
      <alignment horizontal="center" vertical="center"/>
    </xf>
    <xf numFmtId="2" fontId="32" fillId="26" borderId="1" xfId="0" applyNumberFormat="1" applyFont="1" applyFill="1" applyBorder="1" applyAlignment="1">
      <alignment horizontal="center" vertical="center"/>
    </xf>
    <xf numFmtId="10" fontId="32" fillId="26" borderId="1" xfId="0" applyNumberFormat="1" applyFont="1" applyFill="1" applyBorder="1" applyAlignment="1">
      <alignment horizontal="center" vertical="center" wrapText="1"/>
    </xf>
    <xf numFmtId="0" fontId="32" fillId="26" borderId="3" xfId="0" applyFont="1" applyFill="1" applyBorder="1" applyAlignment="1">
      <alignment horizontal="center" vertical="center"/>
    </xf>
    <xf numFmtId="16" fontId="32" fillId="26" borderId="21" xfId="0" applyNumberFormat="1" applyFont="1" applyFill="1" applyBorder="1" applyAlignment="1">
      <alignment horizontal="center" vertical="center"/>
    </xf>
    <xf numFmtId="0" fontId="41" fillId="25" borderId="21" xfId="0" applyFont="1" applyFill="1" applyBorder="1" applyAlignment="1">
      <alignment horizontal="center" vertical="center"/>
    </xf>
    <xf numFmtId="165" fontId="41" fillId="25" borderId="21" xfId="0" applyNumberFormat="1" applyFont="1" applyFill="1" applyBorder="1" applyAlignment="1">
      <alignment horizontal="center" vertical="center"/>
    </xf>
    <xf numFmtId="0" fontId="41" fillId="25" borderId="21" xfId="0" applyFont="1" applyFill="1" applyBorder="1"/>
    <xf numFmtId="0" fontId="41" fillId="20" borderId="21" xfId="0" applyFont="1" applyFill="1" applyBorder="1" applyAlignment="1">
      <alignment horizontal="center" vertical="center"/>
    </xf>
    <xf numFmtId="165" fontId="41" fillId="20" borderId="21" xfId="0" applyNumberFormat="1" applyFont="1" applyFill="1" applyBorder="1" applyAlignment="1">
      <alignment horizontal="center" vertical="center"/>
    </xf>
    <xf numFmtId="0" fontId="41" fillId="20" borderId="21" xfId="0" applyFont="1" applyFill="1" applyBorder="1"/>
    <xf numFmtId="0" fontId="32" fillId="6" borderId="2" xfId="0" applyFont="1" applyFill="1" applyBorder="1" applyAlignment="1">
      <alignment horizontal="center" vertical="center"/>
    </xf>
    <xf numFmtId="0" fontId="31" fillId="20" borderId="23" xfId="0" applyFont="1" applyFill="1" applyBorder="1" applyAlignment="1">
      <alignment horizontal="center" vertical="center"/>
    </xf>
    <xf numFmtId="165" fontId="31" fillId="20" borderId="23" xfId="0" applyNumberFormat="1" applyFont="1" applyFill="1" applyBorder="1" applyAlignment="1">
      <alignment horizontal="center" vertical="center"/>
    </xf>
    <xf numFmtId="15" fontId="31" fillId="20" borderId="23" xfId="0" applyNumberFormat="1" applyFont="1" applyFill="1" applyBorder="1" applyAlignment="1">
      <alignment horizontal="center" vertical="center"/>
    </xf>
    <xf numFmtId="0" fontId="32" fillId="20" borderId="23" xfId="0" applyFont="1" applyFill="1" applyBorder="1"/>
    <xf numFmtId="43" fontId="31" fillId="20" borderId="23" xfId="0" applyNumberFormat="1" applyFont="1" applyFill="1" applyBorder="1" applyAlignment="1">
      <alignment horizontal="center" vertical="top"/>
    </xf>
    <xf numFmtId="0" fontId="31" fillId="20" borderId="23" xfId="0" applyFont="1" applyFill="1" applyBorder="1" applyAlignment="1">
      <alignment horizontal="center" vertical="top"/>
    </xf>
    <xf numFmtId="0" fontId="32" fillId="19" borderId="2" xfId="0" applyFont="1" applyFill="1" applyBorder="1" applyAlignment="1">
      <alignment horizontal="center" vertical="center"/>
    </xf>
    <xf numFmtId="2" fontId="32" fillId="19" borderId="2" xfId="0" applyNumberFormat="1" applyFont="1" applyFill="1" applyBorder="1" applyAlignment="1">
      <alignment horizontal="center" vertical="center"/>
    </xf>
    <xf numFmtId="10" fontId="32" fillId="19" borderId="2" xfId="0" applyNumberFormat="1" applyFont="1" applyFill="1" applyBorder="1" applyAlignment="1">
      <alignment horizontal="center" vertical="center" wrapText="1"/>
    </xf>
    <xf numFmtId="16" fontId="32" fillId="19" borderId="2" xfId="0" applyNumberFormat="1" applyFont="1" applyFill="1" applyBorder="1" applyAlignment="1">
      <alignment horizontal="center" vertical="center"/>
    </xf>
    <xf numFmtId="0" fontId="32" fillId="19" borderId="23" xfId="0" applyFont="1" applyFill="1" applyBorder="1" applyAlignment="1">
      <alignment horizontal="center" vertical="center"/>
    </xf>
    <xf numFmtId="15" fontId="31" fillId="20" borderId="21" xfId="0" applyNumberFormat="1" applyFont="1" applyFill="1" applyBorder="1" applyAlignment="1">
      <alignment horizontal="center" vertical="center"/>
    </xf>
    <xf numFmtId="0" fontId="32" fillId="20" borderId="21" xfId="0" applyFont="1" applyFill="1" applyBorder="1"/>
    <xf numFmtId="43" fontId="31" fillId="20" borderId="21" xfId="0" applyNumberFormat="1" applyFont="1" applyFill="1" applyBorder="1" applyAlignment="1">
      <alignment horizontal="center" vertical="top"/>
    </xf>
    <xf numFmtId="0" fontId="31" fillId="20" borderId="21" xfId="0" applyFont="1" applyFill="1" applyBorder="1" applyAlignment="1">
      <alignment horizontal="center" vertical="top"/>
    </xf>
    <xf numFmtId="165" fontId="41" fillId="11" borderId="26" xfId="0" applyNumberFormat="1" applyFont="1" applyFill="1" applyBorder="1" applyAlignment="1">
      <alignment horizontal="center" vertical="center"/>
    </xf>
    <xf numFmtId="1" fontId="31" fillId="20" borderId="26" xfId="0" applyNumberFormat="1" applyFont="1" applyFill="1" applyBorder="1" applyAlignment="1">
      <alignment horizontal="center" vertical="center"/>
    </xf>
    <xf numFmtId="165" fontId="31" fillId="20" borderId="26" xfId="0" applyNumberFormat="1" applyFont="1" applyFill="1" applyBorder="1" applyAlignment="1">
      <alignment horizontal="center" vertical="center"/>
    </xf>
    <xf numFmtId="16" fontId="31" fillId="20" borderId="26" xfId="0" applyNumberFormat="1" applyFont="1" applyFill="1" applyBorder="1" applyAlignment="1">
      <alignment horizontal="center" vertical="center"/>
    </xf>
    <xf numFmtId="0" fontId="31" fillId="20" borderId="26" xfId="0" applyFont="1" applyFill="1" applyBorder="1" applyAlignment="1">
      <alignment horizontal="left"/>
    </xf>
    <xf numFmtId="0" fontId="31" fillId="20" borderId="26" xfId="0" applyFont="1" applyFill="1" applyBorder="1" applyAlignment="1">
      <alignment horizontal="center" vertical="center"/>
    </xf>
    <xf numFmtId="165" fontId="41" fillId="20" borderId="26" xfId="0" applyNumberFormat="1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 wrapText="1"/>
    </xf>
    <xf numFmtId="0" fontId="8" fillId="0" borderId="11" xfId="0" applyFont="1" applyBorder="1"/>
    <xf numFmtId="0" fontId="8" fillId="0" borderId="12" xfId="0" applyFont="1" applyBorder="1"/>
    <xf numFmtId="0" fontId="4" fillId="4" borderId="7" xfId="0" applyFont="1" applyFill="1" applyBorder="1" applyAlignment="1">
      <alignment horizontal="center" vertical="center" wrapText="1"/>
    </xf>
    <xf numFmtId="0" fontId="8" fillId="0" borderId="14" xfId="0" applyFont="1" applyBorder="1"/>
    <xf numFmtId="0" fontId="4" fillId="4" borderId="8" xfId="0" applyFont="1" applyFill="1" applyBorder="1" applyAlignment="1">
      <alignment horizontal="left" vertical="center" wrapText="1"/>
    </xf>
    <xf numFmtId="0" fontId="8" fillId="0" borderId="15" xfId="0" applyFont="1" applyBorder="1"/>
    <xf numFmtId="0" fontId="8" fillId="0" borderId="17" xfId="0" applyFont="1" applyBorder="1"/>
    <xf numFmtId="0" fontId="8" fillId="0" borderId="18" xfId="0" applyFont="1" applyBorder="1"/>
    <xf numFmtId="0" fontId="4" fillId="4" borderId="8" xfId="0" applyFont="1" applyFill="1" applyBorder="1" applyAlignment="1">
      <alignment horizontal="center" vertical="center" wrapText="1"/>
    </xf>
    <xf numFmtId="0" fontId="21" fillId="2" borderId="0" xfId="0" applyFont="1" applyFill="1" applyBorder="1"/>
    <xf numFmtId="0" fontId="8" fillId="0" borderId="0" xfId="0" applyFont="1" applyBorder="1"/>
    <xf numFmtId="2" fontId="26" fillId="2" borderId="0" xfId="0" applyNumberFormat="1" applyFont="1" applyFill="1" applyBorder="1" applyAlignment="1">
      <alignment horizontal="left" wrapText="1"/>
    </xf>
  </cellXfs>
  <cellStyles count="3">
    <cellStyle name="Hyperlink" xfId="2" builtinId="8"/>
    <cellStyle name="Normal" xfId="0" builtinId="0"/>
    <cellStyle name="Normal 7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4286250</xdr:colOff>
      <xdr:row>0</xdr:row>
      <xdr:rowOff>133350</xdr:rowOff>
    </xdr:from>
    <xdr:to>
      <xdr:col>5</xdr:col>
      <xdr:colOff>514350</xdr:colOff>
      <xdr:row>4</xdr:row>
      <xdr:rowOff>38100</xdr:rowOff>
    </xdr:to>
    <xdr:pic>
      <xdr:nvPicPr>
        <xdr:cNvPr id="2" name="image00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5257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218</xdr:row>
      <xdr:rowOff>0</xdr:rowOff>
    </xdr:from>
    <xdr:to>
      <xdr:col>11</xdr:col>
      <xdr:colOff>123825</xdr:colOff>
      <xdr:row>232</xdr:row>
      <xdr:rowOff>38100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8</xdr:col>
      <xdr:colOff>76200</xdr:colOff>
      <xdr:row>0</xdr:row>
      <xdr:rowOff>76200</xdr:rowOff>
    </xdr:from>
    <xdr:to>
      <xdr:col>11</xdr:col>
      <xdr:colOff>0</xdr:colOff>
      <xdr:row>4</xdr:row>
      <xdr:rowOff>0</xdr:rowOff>
    </xdr:to>
    <xdr:pic>
      <xdr:nvPicPr>
        <xdr:cNvPr id="3" name="image01.jpg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362200" cy="41910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100853</xdr:colOff>
      <xdr:row>217</xdr:row>
      <xdr:rowOff>89647</xdr:rowOff>
    </xdr:from>
    <xdr:to>
      <xdr:col>4</xdr:col>
      <xdr:colOff>605118</xdr:colOff>
      <xdr:row>222</xdr:row>
      <xdr:rowOff>72814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00853" y="32474647"/>
          <a:ext cx="3608294" cy="76757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219</xdr:row>
      <xdr:rowOff>95250</xdr:rowOff>
    </xdr:from>
    <xdr:to>
      <xdr:col>9</xdr:col>
      <xdr:colOff>333375</xdr:colOff>
      <xdr:row>224</xdr:row>
      <xdr:rowOff>85725</xdr:rowOff>
    </xdr:to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xmlns="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3.jpg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895475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9</xdr:col>
      <xdr:colOff>179294</xdr:colOff>
      <xdr:row>218</xdr:row>
      <xdr:rowOff>78441</xdr:rowOff>
    </xdr:from>
    <xdr:to>
      <xdr:col>14</xdr:col>
      <xdr:colOff>336176</xdr:colOff>
      <xdr:row>223</xdr:row>
      <xdr:rowOff>61607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073588" y="34951147"/>
          <a:ext cx="3608294" cy="76757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502022</xdr:colOff>
      <xdr:row>510</xdr:row>
      <xdr:rowOff>0</xdr:rowOff>
    </xdr:from>
    <xdr:to>
      <xdr:col>12</xdr:col>
      <xdr:colOff>331694</xdr:colOff>
      <xdr:row>514</xdr:row>
      <xdr:rowOff>78441</xdr:rowOff>
    </xdr:to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xmlns="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667934" y="80895265"/>
          <a:ext cx="3493995" cy="70597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5.jpg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209800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11206</xdr:colOff>
      <xdr:row>511</xdr:row>
      <xdr:rowOff>11206</xdr:rowOff>
    </xdr:from>
    <xdr:to>
      <xdr:col>5</xdr:col>
      <xdr:colOff>224117</xdr:colOff>
      <xdr:row>515</xdr:row>
      <xdr:rowOff>22411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1206" y="80906471"/>
          <a:ext cx="3966882" cy="63873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123825</xdr:rowOff>
    </xdr:from>
    <xdr:to>
      <xdr:col>3</xdr:col>
      <xdr:colOff>1609725</xdr:colOff>
      <xdr:row>4</xdr:row>
      <xdr:rowOff>38100</xdr:rowOff>
    </xdr:to>
    <xdr:pic>
      <xdr:nvPicPr>
        <xdr:cNvPr id="2" name="image07.jpg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3352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</xdr:row>
      <xdr:rowOff>0</xdr:rowOff>
    </xdr:from>
    <xdr:to>
      <xdr:col>11</xdr:col>
      <xdr:colOff>314325</xdr:colOff>
      <xdr:row>4</xdr:row>
      <xdr:rowOff>38100</xdr:rowOff>
    </xdr:to>
    <xdr:pic>
      <xdr:nvPicPr>
        <xdr:cNvPr id="2" name="image08.jpg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743200" cy="51435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00"/>
  <sheetViews>
    <sheetView tabSelected="1" workbookViewId="0">
      <selection activeCell="B25" sqref="B25"/>
    </sheetView>
  </sheetViews>
  <sheetFormatPr defaultColWidth="17.285156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44729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312" t="s">
        <v>4</v>
      </c>
      <c r="D13" s="14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312" t="s">
        <v>6</v>
      </c>
      <c r="D14" s="14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5">
        <v>3</v>
      </c>
      <c r="C15" s="313" t="s">
        <v>8</v>
      </c>
      <c r="D15" s="14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6">
        <v>4</v>
      </c>
      <c r="C16" s="312" t="s">
        <v>10</v>
      </c>
      <c r="D16" s="17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6">
        <v>5</v>
      </c>
      <c r="C17" s="312" t="s">
        <v>12</v>
      </c>
      <c r="D17" s="18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19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P521"/>
  <sheetViews>
    <sheetView zoomScale="85" zoomScaleNormal="85" workbookViewId="0">
      <pane ySplit="10" topLeftCell="A11" activePane="bottomLeft" state="frozen"/>
      <selection activeCell="B10" sqref="B10:M216"/>
      <selection pane="bottomLeft" activeCell="I20" sqref="I20"/>
    </sheetView>
  </sheetViews>
  <sheetFormatPr defaultColWidth="17.285156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1"/>
      <c r="O2" s="1"/>
      <c r="P2" s="1"/>
    </row>
    <row r="3" spans="1:16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1"/>
      <c r="O3" s="1"/>
      <c r="P3" s="1"/>
    </row>
    <row r="4" spans="1:16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315" t="s">
        <v>14</v>
      </c>
      <c r="N5" s="1"/>
      <c r="O5" s="1"/>
      <c r="P5" s="1"/>
    </row>
    <row r="6" spans="1:16" ht="16.5" customHeight="1">
      <c r="A6" s="21" t="s">
        <v>15</v>
      </c>
      <c r="B6" s="21"/>
      <c r="C6" s="1"/>
      <c r="D6" s="1"/>
      <c r="E6" s="1"/>
      <c r="F6" s="1"/>
      <c r="G6" s="1"/>
      <c r="H6" s="1"/>
      <c r="I6" s="1"/>
      <c r="J6" s="1"/>
      <c r="K6" s="1"/>
      <c r="L6" s="7">
        <f>Main!B10</f>
        <v>44729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2"/>
      <c r="B8" s="22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484" t="s">
        <v>16</v>
      </c>
      <c r="B9" s="486" t="s">
        <v>17</v>
      </c>
      <c r="C9" s="486" t="s">
        <v>18</v>
      </c>
      <c r="D9" s="486" t="s">
        <v>19</v>
      </c>
      <c r="E9" s="23" t="s">
        <v>20</v>
      </c>
      <c r="F9" s="23" t="s">
        <v>21</v>
      </c>
      <c r="G9" s="481" t="s">
        <v>22</v>
      </c>
      <c r="H9" s="482"/>
      <c r="I9" s="483"/>
      <c r="J9" s="481" t="s">
        <v>23</v>
      </c>
      <c r="K9" s="482"/>
      <c r="L9" s="483"/>
      <c r="M9" s="23"/>
      <c r="N9" s="24"/>
      <c r="O9" s="24"/>
      <c r="P9" s="24"/>
    </row>
    <row r="10" spans="1:16" ht="59.25" customHeight="1">
      <c r="A10" s="485"/>
      <c r="B10" s="487"/>
      <c r="C10" s="487"/>
      <c r="D10" s="487"/>
      <c r="E10" s="25" t="s">
        <v>24</v>
      </c>
      <c r="F10" s="25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6" t="s">
        <v>32</v>
      </c>
      <c r="O10" s="26" t="s">
        <v>33</v>
      </c>
      <c r="P10" s="27" t="s">
        <v>34</v>
      </c>
    </row>
    <row r="11" spans="1:16" ht="12.75" customHeight="1">
      <c r="A11" s="28">
        <v>1</v>
      </c>
      <c r="B11" s="29" t="s">
        <v>35</v>
      </c>
      <c r="C11" s="30" t="s">
        <v>37</v>
      </c>
      <c r="D11" s="31">
        <v>44742</v>
      </c>
      <c r="E11" s="32">
        <v>15348.55</v>
      </c>
      <c r="F11" s="32">
        <v>15513.85</v>
      </c>
      <c r="G11" s="33">
        <v>15162.7</v>
      </c>
      <c r="H11" s="33">
        <v>14976.85</v>
      </c>
      <c r="I11" s="33">
        <v>14625.7</v>
      </c>
      <c r="J11" s="33">
        <v>15699.7</v>
      </c>
      <c r="K11" s="33">
        <v>16050.849999999999</v>
      </c>
      <c r="L11" s="33">
        <v>16236.7</v>
      </c>
      <c r="M11" s="34">
        <v>15865</v>
      </c>
      <c r="N11" s="34">
        <v>15328</v>
      </c>
      <c r="O11" s="35">
        <v>13423100</v>
      </c>
      <c r="P11" s="36">
        <v>5.1690974548218138E-2</v>
      </c>
    </row>
    <row r="12" spans="1:16" ht="12.75" customHeight="1">
      <c r="A12" s="28">
        <v>2</v>
      </c>
      <c r="B12" s="29" t="s">
        <v>35</v>
      </c>
      <c r="C12" s="30" t="s">
        <v>36</v>
      </c>
      <c r="D12" s="31">
        <v>44742</v>
      </c>
      <c r="E12" s="37">
        <v>32633.75</v>
      </c>
      <c r="F12" s="37">
        <v>32997.583333333336</v>
      </c>
      <c r="G12" s="38">
        <v>32197.166666666672</v>
      </c>
      <c r="H12" s="38">
        <v>31760.583333333336</v>
      </c>
      <c r="I12" s="38">
        <v>30960.166666666672</v>
      </c>
      <c r="J12" s="38">
        <v>33434.166666666672</v>
      </c>
      <c r="K12" s="38">
        <v>34234.583333333343</v>
      </c>
      <c r="L12" s="38">
        <v>34671.166666666672</v>
      </c>
      <c r="M12" s="28">
        <v>33798</v>
      </c>
      <c r="N12" s="28">
        <v>32561</v>
      </c>
      <c r="O12" s="39">
        <v>3428950</v>
      </c>
      <c r="P12" s="40">
        <v>0.11233841013413784</v>
      </c>
    </row>
    <row r="13" spans="1:16" ht="12.75" customHeight="1">
      <c r="A13" s="28">
        <v>3</v>
      </c>
      <c r="B13" s="29" t="s">
        <v>35</v>
      </c>
      <c r="C13" s="30" t="s">
        <v>824</v>
      </c>
      <c r="D13" s="31">
        <v>44740</v>
      </c>
      <c r="E13" s="37">
        <v>15026.7</v>
      </c>
      <c r="F13" s="37">
        <v>15175.583333333334</v>
      </c>
      <c r="G13" s="38">
        <v>14851.116666666669</v>
      </c>
      <c r="H13" s="38">
        <v>14675.533333333335</v>
      </c>
      <c r="I13" s="38">
        <v>14351.066666666669</v>
      </c>
      <c r="J13" s="38">
        <v>15351.166666666668</v>
      </c>
      <c r="K13" s="38">
        <v>15675.633333333331</v>
      </c>
      <c r="L13" s="38">
        <v>15851.216666666667</v>
      </c>
      <c r="M13" s="28">
        <v>15500.05</v>
      </c>
      <c r="N13" s="28">
        <v>15000</v>
      </c>
      <c r="O13" s="39">
        <v>3960</v>
      </c>
      <c r="P13" s="40">
        <v>0.1</v>
      </c>
    </row>
    <row r="14" spans="1:16" ht="12.75" customHeight="1">
      <c r="A14" s="28">
        <v>4</v>
      </c>
      <c r="B14" s="29" t="s">
        <v>35</v>
      </c>
      <c r="C14" s="30" t="s">
        <v>853</v>
      </c>
      <c r="D14" s="31">
        <v>44740</v>
      </c>
      <c r="E14" s="37">
        <v>6081.3</v>
      </c>
      <c r="F14" s="37">
        <v>6133.8666666666659</v>
      </c>
      <c r="G14" s="38">
        <v>6017.7333333333318</v>
      </c>
      <c r="H14" s="38">
        <v>5954.1666666666661</v>
      </c>
      <c r="I14" s="38">
        <v>5838.0333333333319</v>
      </c>
      <c r="J14" s="38">
        <v>6197.4333333333316</v>
      </c>
      <c r="K14" s="38">
        <v>6313.5666666666648</v>
      </c>
      <c r="L14" s="38">
        <v>6377.1333333333314</v>
      </c>
      <c r="M14" s="28">
        <v>6250</v>
      </c>
      <c r="N14" s="28">
        <v>6070.3</v>
      </c>
      <c r="O14" s="39">
        <v>1725</v>
      </c>
      <c r="P14" s="40">
        <v>0.15</v>
      </c>
    </row>
    <row r="15" spans="1:16" ht="12.75" customHeight="1">
      <c r="A15" s="28">
        <v>5</v>
      </c>
      <c r="B15" s="29" t="s">
        <v>38</v>
      </c>
      <c r="C15" s="30" t="s">
        <v>39</v>
      </c>
      <c r="D15" s="31">
        <v>44742</v>
      </c>
      <c r="E15" s="37">
        <v>691.75</v>
      </c>
      <c r="F15" s="37">
        <v>701.35</v>
      </c>
      <c r="G15" s="38">
        <v>679.1</v>
      </c>
      <c r="H15" s="38">
        <v>666.45</v>
      </c>
      <c r="I15" s="38">
        <v>644.20000000000005</v>
      </c>
      <c r="J15" s="38">
        <v>714</v>
      </c>
      <c r="K15" s="38">
        <v>736.25</v>
      </c>
      <c r="L15" s="38">
        <v>748.9</v>
      </c>
      <c r="M15" s="28">
        <v>723.6</v>
      </c>
      <c r="N15" s="28">
        <v>688.7</v>
      </c>
      <c r="O15" s="39">
        <v>4042600</v>
      </c>
      <c r="P15" s="40">
        <v>-3.860925813624419E-2</v>
      </c>
    </row>
    <row r="16" spans="1:16" ht="12.75" customHeight="1">
      <c r="A16" s="28">
        <v>6</v>
      </c>
      <c r="B16" s="29" t="s">
        <v>70</v>
      </c>
      <c r="C16" s="30" t="s">
        <v>288</v>
      </c>
      <c r="D16" s="31">
        <v>44742</v>
      </c>
      <c r="E16" s="37">
        <v>2220.15</v>
      </c>
      <c r="F16" s="37">
        <v>2250.1166666666668</v>
      </c>
      <c r="G16" s="38">
        <v>2144.5333333333338</v>
      </c>
      <c r="H16" s="38">
        <v>2068.916666666667</v>
      </c>
      <c r="I16" s="38">
        <v>1963.3333333333339</v>
      </c>
      <c r="J16" s="38">
        <v>2325.7333333333336</v>
      </c>
      <c r="K16" s="38">
        <v>2431.3166666666666</v>
      </c>
      <c r="L16" s="38">
        <v>2506.9333333333334</v>
      </c>
      <c r="M16" s="28">
        <v>2355.6999999999998</v>
      </c>
      <c r="N16" s="28">
        <v>2174.5</v>
      </c>
      <c r="O16" s="39">
        <v>607500</v>
      </c>
      <c r="P16" s="40">
        <v>-7.7582686810943246E-3</v>
      </c>
    </row>
    <row r="17" spans="1:16" ht="12.75" customHeight="1">
      <c r="A17" s="28">
        <v>7</v>
      </c>
      <c r="B17" s="29" t="s">
        <v>47</v>
      </c>
      <c r="C17" s="30" t="s">
        <v>237</v>
      </c>
      <c r="D17" s="31">
        <v>44742</v>
      </c>
      <c r="E17" s="37">
        <v>17980.25</v>
      </c>
      <c r="F17" s="37">
        <v>18181.766666666666</v>
      </c>
      <c r="G17" s="38">
        <v>17613.533333333333</v>
      </c>
      <c r="H17" s="38">
        <v>17246.816666666666</v>
      </c>
      <c r="I17" s="38">
        <v>16678.583333333332</v>
      </c>
      <c r="J17" s="38">
        <v>18548.483333333334</v>
      </c>
      <c r="K17" s="38">
        <v>19116.716666666664</v>
      </c>
      <c r="L17" s="38">
        <v>19483.433333333334</v>
      </c>
      <c r="M17" s="28">
        <v>18750</v>
      </c>
      <c r="N17" s="28">
        <v>17815.05</v>
      </c>
      <c r="O17" s="39">
        <v>36700</v>
      </c>
      <c r="P17" s="40">
        <v>-3.5606359216922873E-2</v>
      </c>
    </row>
    <row r="18" spans="1:16" ht="12.75" customHeight="1">
      <c r="A18" s="28">
        <v>8</v>
      </c>
      <c r="B18" s="29" t="s">
        <v>44</v>
      </c>
      <c r="C18" s="30" t="s">
        <v>241</v>
      </c>
      <c r="D18" s="31">
        <v>44742</v>
      </c>
      <c r="E18" s="37">
        <v>92.2</v>
      </c>
      <c r="F18" s="37">
        <v>93.800000000000011</v>
      </c>
      <c r="G18" s="38">
        <v>89.950000000000017</v>
      </c>
      <c r="H18" s="38">
        <v>87.7</v>
      </c>
      <c r="I18" s="38">
        <v>83.850000000000009</v>
      </c>
      <c r="J18" s="38">
        <v>96.050000000000026</v>
      </c>
      <c r="K18" s="38">
        <v>99.90000000000002</v>
      </c>
      <c r="L18" s="38">
        <v>102.15000000000003</v>
      </c>
      <c r="M18" s="28">
        <v>97.65</v>
      </c>
      <c r="N18" s="28">
        <v>91.55</v>
      </c>
      <c r="O18" s="39">
        <v>18653200</v>
      </c>
      <c r="P18" s="40">
        <v>-1.951178486575135E-2</v>
      </c>
    </row>
    <row r="19" spans="1:16" ht="12.75" customHeight="1">
      <c r="A19" s="28">
        <v>9</v>
      </c>
      <c r="B19" s="29" t="s">
        <v>40</v>
      </c>
      <c r="C19" s="30" t="s">
        <v>41</v>
      </c>
      <c r="D19" s="31">
        <v>44742</v>
      </c>
      <c r="E19" s="37">
        <v>229.35</v>
      </c>
      <c r="F19" s="37">
        <v>233.54999999999998</v>
      </c>
      <c r="G19" s="38">
        <v>222.49999999999997</v>
      </c>
      <c r="H19" s="38">
        <v>215.64999999999998</v>
      </c>
      <c r="I19" s="38">
        <v>204.59999999999997</v>
      </c>
      <c r="J19" s="38">
        <v>240.39999999999998</v>
      </c>
      <c r="K19" s="38">
        <v>251.45</v>
      </c>
      <c r="L19" s="38">
        <v>258.29999999999995</v>
      </c>
      <c r="M19" s="28">
        <v>244.6</v>
      </c>
      <c r="N19" s="28">
        <v>226.7</v>
      </c>
      <c r="O19" s="39">
        <v>10862800</v>
      </c>
      <c r="P19" s="40">
        <v>-1.5783274440518257E-2</v>
      </c>
    </row>
    <row r="20" spans="1:16" ht="12.75" customHeight="1">
      <c r="A20" s="28">
        <v>10</v>
      </c>
      <c r="B20" s="29" t="s">
        <v>42</v>
      </c>
      <c r="C20" s="30" t="s">
        <v>43</v>
      </c>
      <c r="D20" s="31">
        <v>44742</v>
      </c>
      <c r="E20" s="37">
        <v>2090.8000000000002</v>
      </c>
      <c r="F20" s="37">
        <v>2106.3833333333332</v>
      </c>
      <c r="G20" s="38">
        <v>2069.7666666666664</v>
      </c>
      <c r="H20" s="38">
        <v>2048.7333333333331</v>
      </c>
      <c r="I20" s="38">
        <v>2012.1166666666663</v>
      </c>
      <c r="J20" s="38">
        <v>2127.4166666666665</v>
      </c>
      <c r="K20" s="38">
        <v>2164.0333333333333</v>
      </c>
      <c r="L20" s="38">
        <v>2185.0666666666666</v>
      </c>
      <c r="M20" s="28">
        <v>2143</v>
      </c>
      <c r="N20" s="28">
        <v>2085.35</v>
      </c>
      <c r="O20" s="39">
        <v>3422750</v>
      </c>
      <c r="P20" s="40">
        <v>3.8455703883495146E-2</v>
      </c>
    </row>
    <row r="21" spans="1:16" ht="12.75" customHeight="1">
      <c r="A21" s="28">
        <v>11</v>
      </c>
      <c r="B21" s="29" t="s">
        <v>44</v>
      </c>
      <c r="C21" s="30" t="s">
        <v>45</v>
      </c>
      <c r="D21" s="31">
        <v>44742</v>
      </c>
      <c r="E21" s="37">
        <v>2081.8000000000002</v>
      </c>
      <c r="F21" s="37">
        <v>2125.2166666666667</v>
      </c>
      <c r="G21" s="38">
        <v>2031.3833333333332</v>
      </c>
      <c r="H21" s="38">
        <v>1980.9666666666667</v>
      </c>
      <c r="I21" s="38">
        <v>1887.1333333333332</v>
      </c>
      <c r="J21" s="38">
        <v>2175.6333333333332</v>
      </c>
      <c r="K21" s="38">
        <v>2269.4666666666662</v>
      </c>
      <c r="L21" s="38">
        <v>2319.8833333333332</v>
      </c>
      <c r="M21" s="28">
        <v>2219.0500000000002</v>
      </c>
      <c r="N21" s="28">
        <v>2074.8000000000002</v>
      </c>
      <c r="O21" s="39">
        <v>21854500</v>
      </c>
      <c r="P21" s="40">
        <v>3.1672442679764063E-3</v>
      </c>
    </row>
    <row r="22" spans="1:16" ht="12.75" customHeight="1">
      <c r="A22" s="28">
        <v>12</v>
      </c>
      <c r="B22" s="29" t="s">
        <v>44</v>
      </c>
      <c r="C22" s="30" t="s">
        <v>46</v>
      </c>
      <c r="D22" s="31">
        <v>44742</v>
      </c>
      <c r="E22" s="37">
        <v>681.6</v>
      </c>
      <c r="F22" s="37">
        <v>692.85</v>
      </c>
      <c r="G22" s="38">
        <v>667.2</v>
      </c>
      <c r="H22" s="38">
        <v>652.80000000000007</v>
      </c>
      <c r="I22" s="38">
        <v>627.15000000000009</v>
      </c>
      <c r="J22" s="38">
        <v>707.25</v>
      </c>
      <c r="K22" s="38">
        <v>732.89999999999986</v>
      </c>
      <c r="L22" s="38">
        <v>747.3</v>
      </c>
      <c r="M22" s="28">
        <v>718.5</v>
      </c>
      <c r="N22" s="28">
        <v>678.45</v>
      </c>
      <c r="O22" s="39">
        <v>80177500</v>
      </c>
      <c r="P22" s="40">
        <v>6.0858926498729487E-3</v>
      </c>
    </row>
    <row r="23" spans="1:16" ht="12.75" customHeight="1">
      <c r="A23" s="28">
        <v>13</v>
      </c>
      <c r="B23" s="29" t="s">
        <v>47</v>
      </c>
      <c r="C23" s="30" t="s">
        <v>48</v>
      </c>
      <c r="D23" s="31">
        <v>44742</v>
      </c>
      <c r="E23" s="37">
        <v>3039</v>
      </c>
      <c r="F23" s="37">
        <v>3058.7666666666664</v>
      </c>
      <c r="G23" s="38">
        <v>2994.6333333333328</v>
      </c>
      <c r="H23" s="38">
        <v>2950.2666666666664</v>
      </c>
      <c r="I23" s="38">
        <v>2886.1333333333328</v>
      </c>
      <c r="J23" s="38">
        <v>3103.1333333333328</v>
      </c>
      <c r="K23" s="38">
        <v>3167.266666666666</v>
      </c>
      <c r="L23" s="38">
        <v>3211.6333333333328</v>
      </c>
      <c r="M23" s="28">
        <v>3122.9</v>
      </c>
      <c r="N23" s="28">
        <v>3014.4</v>
      </c>
      <c r="O23" s="39">
        <v>234400</v>
      </c>
      <c r="P23" s="40">
        <v>-2.4146544546211492E-2</v>
      </c>
    </row>
    <row r="24" spans="1:16" ht="12.75" customHeight="1">
      <c r="A24" s="28">
        <v>14</v>
      </c>
      <c r="B24" s="29" t="s">
        <v>49</v>
      </c>
      <c r="C24" s="30" t="s">
        <v>50</v>
      </c>
      <c r="D24" s="31">
        <v>44742</v>
      </c>
      <c r="E24" s="37">
        <v>464.65</v>
      </c>
      <c r="F24" s="37">
        <v>471.5333333333333</v>
      </c>
      <c r="G24" s="38">
        <v>455.56666666666661</v>
      </c>
      <c r="H24" s="38">
        <v>446.48333333333329</v>
      </c>
      <c r="I24" s="38">
        <v>430.51666666666659</v>
      </c>
      <c r="J24" s="38">
        <v>480.61666666666662</v>
      </c>
      <c r="K24" s="38">
        <v>496.58333333333331</v>
      </c>
      <c r="L24" s="38">
        <v>505.66666666666663</v>
      </c>
      <c r="M24" s="28">
        <v>487.5</v>
      </c>
      <c r="N24" s="28">
        <v>462.45</v>
      </c>
      <c r="O24" s="39">
        <v>6975000</v>
      </c>
      <c r="P24" s="40">
        <v>1.3808139534883721E-2</v>
      </c>
    </row>
    <row r="25" spans="1:16" ht="12.75" customHeight="1">
      <c r="A25" s="28">
        <v>15</v>
      </c>
      <c r="B25" s="29" t="s">
        <v>42</v>
      </c>
      <c r="C25" s="30" t="s">
        <v>51</v>
      </c>
      <c r="D25" s="31">
        <v>44742</v>
      </c>
      <c r="E25" s="37">
        <v>359.95</v>
      </c>
      <c r="F25" s="37">
        <v>360.7166666666667</v>
      </c>
      <c r="G25" s="38">
        <v>358.23333333333341</v>
      </c>
      <c r="H25" s="38">
        <v>356.51666666666671</v>
      </c>
      <c r="I25" s="38">
        <v>354.03333333333342</v>
      </c>
      <c r="J25" s="38">
        <v>362.43333333333339</v>
      </c>
      <c r="K25" s="38">
        <v>364.91666666666674</v>
      </c>
      <c r="L25" s="38">
        <v>366.63333333333338</v>
      </c>
      <c r="M25" s="28">
        <v>363.2</v>
      </c>
      <c r="N25" s="28">
        <v>359</v>
      </c>
      <c r="O25" s="39">
        <v>61545000</v>
      </c>
      <c r="P25" s="40">
        <v>1.3441749946894961E-2</v>
      </c>
    </row>
    <row r="26" spans="1:16" ht="12.75" customHeight="1">
      <c r="A26" s="28">
        <v>16</v>
      </c>
      <c r="B26" s="29" t="s">
        <v>47</v>
      </c>
      <c r="C26" s="30" t="s">
        <v>52</v>
      </c>
      <c r="D26" s="31">
        <v>44742</v>
      </c>
      <c r="E26" s="37">
        <v>724.8</v>
      </c>
      <c r="F26" s="37">
        <v>729.86666666666667</v>
      </c>
      <c r="G26" s="38">
        <v>717.98333333333335</v>
      </c>
      <c r="H26" s="38">
        <v>711.16666666666663</v>
      </c>
      <c r="I26" s="38">
        <v>699.2833333333333</v>
      </c>
      <c r="J26" s="38">
        <v>736.68333333333339</v>
      </c>
      <c r="K26" s="38">
        <v>748.56666666666683</v>
      </c>
      <c r="L26" s="38">
        <v>755.38333333333344</v>
      </c>
      <c r="M26" s="28">
        <v>741.75</v>
      </c>
      <c r="N26" s="28">
        <v>723.05</v>
      </c>
      <c r="O26" s="39">
        <v>1138900</v>
      </c>
      <c r="P26" s="40">
        <v>-2.1058965102286401E-2</v>
      </c>
    </row>
    <row r="27" spans="1:16" ht="12.75" customHeight="1">
      <c r="A27" s="28">
        <v>17</v>
      </c>
      <c r="B27" s="254" t="s">
        <v>44</v>
      </c>
      <c r="C27" s="30" t="s">
        <v>53</v>
      </c>
      <c r="D27" s="31">
        <v>44742</v>
      </c>
      <c r="E27" s="37">
        <v>3661.8</v>
      </c>
      <c r="F27" s="37">
        <v>3696.2666666666664</v>
      </c>
      <c r="G27" s="38">
        <v>3611.5333333333328</v>
      </c>
      <c r="H27" s="38">
        <v>3561.2666666666664</v>
      </c>
      <c r="I27" s="38">
        <v>3476.5333333333328</v>
      </c>
      <c r="J27" s="38">
        <v>3746.5333333333328</v>
      </c>
      <c r="K27" s="38">
        <v>3831.2666666666664</v>
      </c>
      <c r="L27" s="38">
        <v>3881.5333333333328</v>
      </c>
      <c r="M27" s="28">
        <v>3781</v>
      </c>
      <c r="N27" s="28">
        <v>3646</v>
      </c>
      <c r="O27" s="39">
        <v>1855875</v>
      </c>
      <c r="P27" s="40">
        <v>-7.356795207787345E-2</v>
      </c>
    </row>
    <row r="28" spans="1:16" ht="12.75" customHeight="1">
      <c r="A28" s="28">
        <v>18</v>
      </c>
      <c r="B28" s="29" t="s">
        <v>49</v>
      </c>
      <c r="C28" s="30" t="s">
        <v>54</v>
      </c>
      <c r="D28" s="31">
        <v>44742</v>
      </c>
      <c r="E28" s="37">
        <v>174.45</v>
      </c>
      <c r="F28" s="37">
        <v>177.18333333333331</v>
      </c>
      <c r="G28" s="38">
        <v>171.06666666666661</v>
      </c>
      <c r="H28" s="38">
        <v>167.68333333333331</v>
      </c>
      <c r="I28" s="38">
        <v>161.56666666666661</v>
      </c>
      <c r="J28" s="38">
        <v>180.56666666666661</v>
      </c>
      <c r="K28" s="38">
        <v>186.68333333333334</v>
      </c>
      <c r="L28" s="38">
        <v>190.06666666666661</v>
      </c>
      <c r="M28" s="28">
        <v>183.3</v>
      </c>
      <c r="N28" s="28">
        <v>173.8</v>
      </c>
      <c r="O28" s="39">
        <v>13997000</v>
      </c>
      <c r="P28" s="40">
        <v>-2.9064927857935626E-2</v>
      </c>
    </row>
    <row r="29" spans="1:16" ht="12.75" customHeight="1">
      <c r="A29" s="28">
        <v>19</v>
      </c>
      <c r="B29" s="29" t="s">
        <v>49</v>
      </c>
      <c r="C29" s="30" t="s">
        <v>55</v>
      </c>
      <c r="D29" s="31">
        <v>44742</v>
      </c>
      <c r="E29" s="37">
        <v>130.25</v>
      </c>
      <c r="F29" s="37">
        <v>132.96666666666667</v>
      </c>
      <c r="G29" s="38">
        <v>127.13333333333333</v>
      </c>
      <c r="H29" s="38">
        <v>124.01666666666665</v>
      </c>
      <c r="I29" s="38">
        <v>118.18333333333331</v>
      </c>
      <c r="J29" s="38">
        <v>136.08333333333334</v>
      </c>
      <c r="K29" s="38">
        <v>141.91666666666666</v>
      </c>
      <c r="L29" s="38">
        <v>145.03333333333336</v>
      </c>
      <c r="M29" s="28">
        <v>138.80000000000001</v>
      </c>
      <c r="N29" s="28">
        <v>129.85</v>
      </c>
      <c r="O29" s="39">
        <v>36912000</v>
      </c>
      <c r="P29" s="40">
        <v>2.2493074792243769E-2</v>
      </c>
    </row>
    <row r="30" spans="1:16" ht="12.75" customHeight="1">
      <c r="A30" s="28">
        <v>20</v>
      </c>
      <c r="B30" s="255" t="s">
        <v>56</v>
      </c>
      <c r="C30" s="30" t="s">
        <v>57</v>
      </c>
      <c r="D30" s="31">
        <v>44742</v>
      </c>
      <c r="E30" s="37">
        <v>2655.65</v>
      </c>
      <c r="F30" s="37">
        <v>2675.5833333333335</v>
      </c>
      <c r="G30" s="38">
        <v>2619.2166666666672</v>
      </c>
      <c r="H30" s="38">
        <v>2582.7833333333338</v>
      </c>
      <c r="I30" s="38">
        <v>2526.4166666666674</v>
      </c>
      <c r="J30" s="38">
        <v>2712.0166666666669</v>
      </c>
      <c r="K30" s="38">
        <v>2768.3833333333328</v>
      </c>
      <c r="L30" s="38">
        <v>2804.8166666666666</v>
      </c>
      <c r="M30" s="28">
        <v>2731.95</v>
      </c>
      <c r="N30" s="28">
        <v>2639.15</v>
      </c>
      <c r="O30" s="39">
        <v>6450100</v>
      </c>
      <c r="P30" s="40">
        <v>-1.0159139388917023E-2</v>
      </c>
    </row>
    <row r="31" spans="1:16" ht="12.75" customHeight="1">
      <c r="A31" s="28">
        <v>21</v>
      </c>
      <c r="B31" s="29" t="s">
        <v>44</v>
      </c>
      <c r="C31" s="30" t="s">
        <v>305</v>
      </c>
      <c r="D31" s="31">
        <v>44742</v>
      </c>
      <c r="E31" s="37">
        <v>1632.8</v>
      </c>
      <c r="F31" s="37">
        <v>1647.3500000000001</v>
      </c>
      <c r="G31" s="38">
        <v>1598.4000000000003</v>
      </c>
      <c r="H31" s="38">
        <v>1564.0000000000002</v>
      </c>
      <c r="I31" s="38">
        <v>1515.0500000000004</v>
      </c>
      <c r="J31" s="38">
        <v>1681.7500000000002</v>
      </c>
      <c r="K31" s="38">
        <v>1730.7</v>
      </c>
      <c r="L31" s="38">
        <v>1765.1000000000001</v>
      </c>
      <c r="M31" s="28">
        <v>1696.3</v>
      </c>
      <c r="N31" s="28">
        <v>1612.95</v>
      </c>
      <c r="O31" s="39">
        <v>696850</v>
      </c>
      <c r="P31" s="40">
        <v>-3.1715705005731752E-2</v>
      </c>
    </row>
    <row r="32" spans="1:16" ht="12.75" customHeight="1">
      <c r="A32" s="28">
        <v>22</v>
      </c>
      <c r="B32" s="29" t="s">
        <v>44</v>
      </c>
      <c r="C32" s="30" t="s">
        <v>306</v>
      </c>
      <c r="D32" s="31">
        <v>44742</v>
      </c>
      <c r="E32" s="37">
        <v>7917.75</v>
      </c>
      <c r="F32" s="37">
        <v>8010.75</v>
      </c>
      <c r="G32" s="38">
        <v>7751.2000000000007</v>
      </c>
      <c r="H32" s="38">
        <v>7584.6500000000005</v>
      </c>
      <c r="I32" s="38">
        <v>7325.1000000000013</v>
      </c>
      <c r="J32" s="38">
        <v>8177.3</v>
      </c>
      <c r="K32" s="38">
        <v>8436.8499999999985</v>
      </c>
      <c r="L32" s="38">
        <v>8603.4</v>
      </c>
      <c r="M32" s="28">
        <v>8270.2999999999993</v>
      </c>
      <c r="N32" s="28">
        <v>7844.2</v>
      </c>
      <c r="O32" s="39">
        <v>89100</v>
      </c>
      <c r="P32" s="40">
        <v>1.4517506404782237E-2</v>
      </c>
    </row>
    <row r="33" spans="1:16" ht="12.75" customHeight="1">
      <c r="A33" s="28">
        <v>23</v>
      </c>
      <c r="B33" s="29" t="s">
        <v>58</v>
      </c>
      <c r="C33" s="30" t="s">
        <v>59</v>
      </c>
      <c r="D33" s="31">
        <v>44742</v>
      </c>
      <c r="E33" s="37">
        <v>615.70000000000005</v>
      </c>
      <c r="F33" s="37">
        <v>618.55000000000007</v>
      </c>
      <c r="G33" s="38">
        <v>603.25000000000011</v>
      </c>
      <c r="H33" s="38">
        <v>590.80000000000007</v>
      </c>
      <c r="I33" s="38">
        <v>575.50000000000011</v>
      </c>
      <c r="J33" s="38">
        <v>631.00000000000011</v>
      </c>
      <c r="K33" s="38">
        <v>646.30000000000007</v>
      </c>
      <c r="L33" s="38">
        <v>658.75000000000011</v>
      </c>
      <c r="M33" s="28">
        <v>633.85</v>
      </c>
      <c r="N33" s="28">
        <v>606.1</v>
      </c>
      <c r="O33" s="39">
        <v>7481000</v>
      </c>
      <c r="P33" s="40">
        <v>0.1738584654009101</v>
      </c>
    </row>
    <row r="34" spans="1:16" ht="12.75" customHeight="1">
      <c r="A34" s="28">
        <v>24</v>
      </c>
      <c r="B34" s="29" t="s">
        <v>47</v>
      </c>
      <c r="C34" s="30" t="s">
        <v>60</v>
      </c>
      <c r="D34" s="31">
        <v>44742</v>
      </c>
      <c r="E34" s="37">
        <v>522.70000000000005</v>
      </c>
      <c r="F34" s="37">
        <v>529.31666666666672</v>
      </c>
      <c r="G34" s="38">
        <v>513.93333333333339</v>
      </c>
      <c r="H34" s="38">
        <v>505.16666666666663</v>
      </c>
      <c r="I34" s="38">
        <v>489.7833333333333</v>
      </c>
      <c r="J34" s="38">
        <v>538.08333333333348</v>
      </c>
      <c r="K34" s="38">
        <v>553.46666666666692</v>
      </c>
      <c r="L34" s="38">
        <v>562.23333333333358</v>
      </c>
      <c r="M34" s="28">
        <v>544.70000000000005</v>
      </c>
      <c r="N34" s="28">
        <v>520.54999999999995</v>
      </c>
      <c r="O34" s="39">
        <v>14956750</v>
      </c>
      <c r="P34" s="40">
        <v>7.3411796400127969E-3</v>
      </c>
    </row>
    <row r="35" spans="1:16" ht="12.75" customHeight="1">
      <c r="A35" s="28">
        <v>25</v>
      </c>
      <c r="B35" s="29" t="s">
        <v>58</v>
      </c>
      <c r="C35" s="30" t="s">
        <v>61</v>
      </c>
      <c r="D35" s="31">
        <v>44742</v>
      </c>
      <c r="E35" s="37">
        <v>634.85</v>
      </c>
      <c r="F35" s="37">
        <v>642.19999999999993</v>
      </c>
      <c r="G35" s="38">
        <v>624.39999999999986</v>
      </c>
      <c r="H35" s="38">
        <v>613.94999999999993</v>
      </c>
      <c r="I35" s="38">
        <v>596.14999999999986</v>
      </c>
      <c r="J35" s="38">
        <v>652.64999999999986</v>
      </c>
      <c r="K35" s="38">
        <v>670.44999999999982</v>
      </c>
      <c r="L35" s="38">
        <v>680.89999999999986</v>
      </c>
      <c r="M35" s="28">
        <v>660</v>
      </c>
      <c r="N35" s="28">
        <v>631.75</v>
      </c>
      <c r="O35" s="39">
        <v>60817200</v>
      </c>
      <c r="P35" s="40">
        <v>2.3011243212692517E-2</v>
      </c>
    </row>
    <row r="36" spans="1:16" ht="12.75" customHeight="1">
      <c r="A36" s="28">
        <v>26</v>
      </c>
      <c r="B36" s="29" t="s">
        <v>49</v>
      </c>
      <c r="C36" s="30" t="s">
        <v>62</v>
      </c>
      <c r="D36" s="31">
        <v>44742</v>
      </c>
      <c r="E36" s="37">
        <v>3509.3</v>
      </c>
      <c r="F36" s="37">
        <v>3525.4166666666665</v>
      </c>
      <c r="G36" s="38">
        <v>3471.9333333333329</v>
      </c>
      <c r="H36" s="38">
        <v>3434.5666666666666</v>
      </c>
      <c r="I36" s="38">
        <v>3381.083333333333</v>
      </c>
      <c r="J36" s="38">
        <v>3562.7833333333328</v>
      </c>
      <c r="K36" s="38">
        <v>3616.2666666666664</v>
      </c>
      <c r="L36" s="38">
        <v>3653.6333333333328</v>
      </c>
      <c r="M36" s="28">
        <v>3578.9</v>
      </c>
      <c r="N36" s="28">
        <v>3488.05</v>
      </c>
      <c r="O36" s="39">
        <v>3240500</v>
      </c>
      <c r="P36" s="40">
        <v>1.4876291888506107E-2</v>
      </c>
    </row>
    <row r="37" spans="1:16" ht="12.75" customHeight="1">
      <c r="A37" s="28">
        <v>27</v>
      </c>
      <c r="B37" s="29" t="s">
        <v>63</v>
      </c>
      <c r="C37" s="30" t="s">
        <v>64</v>
      </c>
      <c r="D37" s="31">
        <v>44742</v>
      </c>
      <c r="E37" s="37">
        <v>11471.6</v>
      </c>
      <c r="F37" s="37">
        <v>11667.016666666668</v>
      </c>
      <c r="G37" s="38">
        <v>11236.583333333336</v>
      </c>
      <c r="H37" s="38">
        <v>11001.566666666668</v>
      </c>
      <c r="I37" s="38">
        <v>10571.133333333335</v>
      </c>
      <c r="J37" s="38">
        <v>11902.033333333336</v>
      </c>
      <c r="K37" s="38">
        <v>12332.466666666667</v>
      </c>
      <c r="L37" s="38">
        <v>12567.483333333337</v>
      </c>
      <c r="M37" s="28">
        <v>12097.45</v>
      </c>
      <c r="N37" s="28">
        <v>11432</v>
      </c>
      <c r="O37" s="39">
        <v>1034950</v>
      </c>
      <c r="P37" s="40">
        <v>4.8334863937358016E-4</v>
      </c>
    </row>
    <row r="38" spans="1:16" ht="12.75" customHeight="1">
      <c r="A38" s="28">
        <v>28</v>
      </c>
      <c r="B38" s="29" t="s">
        <v>63</v>
      </c>
      <c r="C38" s="30" t="s">
        <v>65</v>
      </c>
      <c r="D38" s="31">
        <v>44742</v>
      </c>
      <c r="E38" s="37">
        <v>5273.45</v>
      </c>
      <c r="F38" s="37">
        <v>5375.1166666666659</v>
      </c>
      <c r="G38" s="38">
        <v>5144.8333333333321</v>
      </c>
      <c r="H38" s="38">
        <v>5016.2166666666662</v>
      </c>
      <c r="I38" s="38">
        <v>4785.9333333333325</v>
      </c>
      <c r="J38" s="38">
        <v>5503.7333333333318</v>
      </c>
      <c r="K38" s="38">
        <v>5734.0166666666664</v>
      </c>
      <c r="L38" s="38">
        <v>5862.6333333333314</v>
      </c>
      <c r="M38" s="28">
        <v>5605.4</v>
      </c>
      <c r="N38" s="28">
        <v>5246.5</v>
      </c>
      <c r="O38" s="39">
        <v>5734125</v>
      </c>
      <c r="P38" s="40">
        <v>1.7703826955074876E-2</v>
      </c>
    </row>
    <row r="39" spans="1:16" ht="12.75" customHeight="1">
      <c r="A39" s="28">
        <v>29</v>
      </c>
      <c r="B39" s="29" t="s">
        <v>49</v>
      </c>
      <c r="C39" s="30" t="s">
        <v>66</v>
      </c>
      <c r="D39" s="31">
        <v>44742</v>
      </c>
      <c r="E39" s="37">
        <v>2106.9</v>
      </c>
      <c r="F39" s="37">
        <v>2127.6333333333332</v>
      </c>
      <c r="G39" s="38">
        <v>2070.0166666666664</v>
      </c>
      <c r="H39" s="38">
        <v>2033.1333333333332</v>
      </c>
      <c r="I39" s="38">
        <v>1975.5166666666664</v>
      </c>
      <c r="J39" s="38">
        <v>2164.5166666666664</v>
      </c>
      <c r="K39" s="38">
        <v>2222.1333333333332</v>
      </c>
      <c r="L39" s="38">
        <v>2259.0166666666664</v>
      </c>
      <c r="M39" s="28">
        <v>2185.25</v>
      </c>
      <c r="N39" s="28">
        <v>2090.75</v>
      </c>
      <c r="O39" s="39">
        <v>1216800</v>
      </c>
      <c r="P39" s="40">
        <v>-1.5215280025898349E-2</v>
      </c>
    </row>
    <row r="40" spans="1:16" ht="12.75" customHeight="1">
      <c r="A40" s="28">
        <v>30</v>
      </c>
      <c r="B40" s="29" t="s">
        <v>44</v>
      </c>
      <c r="C40" s="30" t="s">
        <v>314</v>
      </c>
      <c r="D40" s="31">
        <v>44742</v>
      </c>
      <c r="E40" s="37">
        <v>380.3</v>
      </c>
      <c r="F40" s="37">
        <v>389.08333333333331</v>
      </c>
      <c r="G40" s="38">
        <v>369.21666666666664</v>
      </c>
      <c r="H40" s="38">
        <v>358.13333333333333</v>
      </c>
      <c r="I40" s="38">
        <v>338.26666666666665</v>
      </c>
      <c r="J40" s="38">
        <v>400.16666666666663</v>
      </c>
      <c r="K40" s="38">
        <v>420.0333333333333</v>
      </c>
      <c r="L40" s="38">
        <v>431.11666666666662</v>
      </c>
      <c r="M40" s="28">
        <v>408.95</v>
      </c>
      <c r="N40" s="28">
        <v>378</v>
      </c>
      <c r="O40" s="39">
        <v>7273600</v>
      </c>
      <c r="P40" s="40">
        <v>3.7425832952989506E-2</v>
      </c>
    </row>
    <row r="41" spans="1:16" ht="12.75" customHeight="1">
      <c r="A41" s="28">
        <v>31</v>
      </c>
      <c r="B41" s="29" t="s">
        <v>58</v>
      </c>
      <c r="C41" s="30" t="s">
        <v>67</v>
      </c>
      <c r="D41" s="31">
        <v>44742</v>
      </c>
      <c r="E41" s="37">
        <v>310.10000000000002</v>
      </c>
      <c r="F41" s="37">
        <v>314.34999999999997</v>
      </c>
      <c r="G41" s="38">
        <v>303.29999999999995</v>
      </c>
      <c r="H41" s="38">
        <v>296.5</v>
      </c>
      <c r="I41" s="38">
        <v>285.45</v>
      </c>
      <c r="J41" s="38">
        <v>321.14999999999992</v>
      </c>
      <c r="K41" s="38">
        <v>332.2</v>
      </c>
      <c r="L41" s="38">
        <v>338.99999999999989</v>
      </c>
      <c r="M41" s="28">
        <v>325.39999999999998</v>
      </c>
      <c r="N41" s="28">
        <v>307.55</v>
      </c>
      <c r="O41" s="39">
        <v>39169800</v>
      </c>
      <c r="P41" s="40">
        <v>2.0445486518171161E-2</v>
      </c>
    </row>
    <row r="42" spans="1:16" ht="12.75" customHeight="1">
      <c r="A42" s="28">
        <v>32</v>
      </c>
      <c r="B42" s="29" t="s">
        <v>58</v>
      </c>
      <c r="C42" s="30" t="s">
        <v>68</v>
      </c>
      <c r="D42" s="31">
        <v>44742</v>
      </c>
      <c r="E42" s="37">
        <v>94.95</v>
      </c>
      <c r="F42" s="37">
        <v>96.350000000000009</v>
      </c>
      <c r="G42" s="38">
        <v>93.100000000000023</v>
      </c>
      <c r="H42" s="38">
        <v>91.250000000000014</v>
      </c>
      <c r="I42" s="38">
        <v>88.000000000000028</v>
      </c>
      <c r="J42" s="38">
        <v>98.200000000000017</v>
      </c>
      <c r="K42" s="38">
        <v>101.44999999999999</v>
      </c>
      <c r="L42" s="38">
        <v>103.30000000000001</v>
      </c>
      <c r="M42" s="28">
        <v>99.6</v>
      </c>
      <c r="N42" s="28">
        <v>94.5</v>
      </c>
      <c r="O42" s="39">
        <v>115408800</v>
      </c>
      <c r="P42" s="40">
        <v>3.7442153975599496E-2</v>
      </c>
    </row>
    <row r="43" spans="1:16" ht="12.75" customHeight="1">
      <c r="A43" s="28">
        <v>33</v>
      </c>
      <c r="B43" s="29" t="s">
        <v>56</v>
      </c>
      <c r="C43" s="30" t="s">
        <v>69</v>
      </c>
      <c r="D43" s="31">
        <v>44742</v>
      </c>
      <c r="E43" s="37">
        <v>1680.25</v>
      </c>
      <c r="F43" s="37">
        <v>1700.1833333333334</v>
      </c>
      <c r="G43" s="38">
        <v>1652.5166666666669</v>
      </c>
      <c r="H43" s="38">
        <v>1624.7833333333335</v>
      </c>
      <c r="I43" s="38">
        <v>1577.116666666667</v>
      </c>
      <c r="J43" s="38">
        <v>1727.9166666666667</v>
      </c>
      <c r="K43" s="38">
        <v>1775.5833333333333</v>
      </c>
      <c r="L43" s="38">
        <v>1803.3166666666666</v>
      </c>
      <c r="M43" s="28">
        <v>1747.85</v>
      </c>
      <c r="N43" s="28">
        <v>1672.45</v>
      </c>
      <c r="O43" s="39">
        <v>1565025</v>
      </c>
      <c r="P43" s="40">
        <v>-1.3349514563106795E-2</v>
      </c>
    </row>
    <row r="44" spans="1:16" ht="12.75" customHeight="1">
      <c r="A44" s="28">
        <v>34</v>
      </c>
      <c r="B44" s="29" t="s">
        <v>70</v>
      </c>
      <c r="C44" s="30" t="s">
        <v>71</v>
      </c>
      <c r="D44" s="31">
        <v>44742</v>
      </c>
      <c r="E44" s="37">
        <v>232.85</v>
      </c>
      <c r="F44" s="37">
        <v>236.41666666666666</v>
      </c>
      <c r="G44" s="38">
        <v>228.43333333333331</v>
      </c>
      <c r="H44" s="38">
        <v>224.01666666666665</v>
      </c>
      <c r="I44" s="38">
        <v>216.0333333333333</v>
      </c>
      <c r="J44" s="38">
        <v>240.83333333333331</v>
      </c>
      <c r="K44" s="38">
        <v>248.81666666666666</v>
      </c>
      <c r="L44" s="38">
        <v>253.23333333333332</v>
      </c>
      <c r="M44" s="28">
        <v>244.4</v>
      </c>
      <c r="N44" s="28">
        <v>232</v>
      </c>
      <c r="O44" s="39">
        <v>28815400</v>
      </c>
      <c r="P44" s="40">
        <v>-9.2226613965744396E-4</v>
      </c>
    </row>
    <row r="45" spans="1:16" ht="12.75" customHeight="1">
      <c r="A45" s="28">
        <v>35</v>
      </c>
      <c r="B45" s="29" t="s">
        <v>56</v>
      </c>
      <c r="C45" s="30" t="s">
        <v>72</v>
      </c>
      <c r="D45" s="31">
        <v>44742</v>
      </c>
      <c r="E45" s="37">
        <v>570.45000000000005</v>
      </c>
      <c r="F45" s="37">
        <v>572.91666666666663</v>
      </c>
      <c r="G45" s="38">
        <v>563.43333333333328</v>
      </c>
      <c r="H45" s="38">
        <v>556.41666666666663</v>
      </c>
      <c r="I45" s="38">
        <v>546.93333333333328</v>
      </c>
      <c r="J45" s="38">
        <v>579.93333333333328</v>
      </c>
      <c r="K45" s="38">
        <v>589.41666666666663</v>
      </c>
      <c r="L45" s="38">
        <v>596.43333333333328</v>
      </c>
      <c r="M45" s="28">
        <v>582.4</v>
      </c>
      <c r="N45" s="28">
        <v>565.9</v>
      </c>
      <c r="O45" s="39">
        <v>6306300</v>
      </c>
      <c r="P45" s="40">
        <v>5.7894736842105266E-3</v>
      </c>
    </row>
    <row r="46" spans="1:16" ht="12.75" customHeight="1">
      <c r="A46" s="28">
        <v>36</v>
      </c>
      <c r="B46" s="29" t="s">
        <v>49</v>
      </c>
      <c r="C46" s="30" t="s">
        <v>73</v>
      </c>
      <c r="D46" s="31">
        <v>44742</v>
      </c>
      <c r="E46" s="37">
        <v>628.15</v>
      </c>
      <c r="F46" s="37">
        <v>639.80000000000007</v>
      </c>
      <c r="G46" s="38">
        <v>614.60000000000014</v>
      </c>
      <c r="H46" s="38">
        <v>601.05000000000007</v>
      </c>
      <c r="I46" s="38">
        <v>575.85000000000014</v>
      </c>
      <c r="J46" s="38">
        <v>653.35000000000014</v>
      </c>
      <c r="K46" s="38">
        <v>678.55000000000018</v>
      </c>
      <c r="L46" s="38">
        <v>692.10000000000014</v>
      </c>
      <c r="M46" s="28">
        <v>665</v>
      </c>
      <c r="N46" s="28">
        <v>626.25</v>
      </c>
      <c r="O46" s="39">
        <v>7467500</v>
      </c>
      <c r="P46" s="40">
        <v>2.1475959236714314E-2</v>
      </c>
    </row>
    <row r="47" spans="1:16" ht="12.75" customHeight="1">
      <c r="A47" s="28">
        <v>37</v>
      </c>
      <c r="B47" s="29" t="s">
        <v>74</v>
      </c>
      <c r="C47" s="30" t="s">
        <v>75</v>
      </c>
      <c r="D47" s="31">
        <v>44742</v>
      </c>
      <c r="E47" s="37">
        <v>654.65</v>
      </c>
      <c r="F47" s="37">
        <v>663.28333333333342</v>
      </c>
      <c r="G47" s="38">
        <v>642.56666666666683</v>
      </c>
      <c r="H47" s="38">
        <v>630.48333333333346</v>
      </c>
      <c r="I47" s="38">
        <v>609.76666666666688</v>
      </c>
      <c r="J47" s="38">
        <v>675.36666666666679</v>
      </c>
      <c r="K47" s="38">
        <v>696.08333333333326</v>
      </c>
      <c r="L47" s="38">
        <v>708.16666666666674</v>
      </c>
      <c r="M47" s="28">
        <v>684</v>
      </c>
      <c r="N47" s="28">
        <v>651.20000000000005</v>
      </c>
      <c r="O47" s="39">
        <v>57880650</v>
      </c>
      <c r="P47" s="40">
        <v>-7.9943990361131916E-3</v>
      </c>
    </row>
    <row r="48" spans="1:16" ht="12.75" customHeight="1">
      <c r="A48" s="28">
        <v>38</v>
      </c>
      <c r="B48" s="29" t="s">
        <v>70</v>
      </c>
      <c r="C48" s="30" t="s">
        <v>76</v>
      </c>
      <c r="D48" s="31">
        <v>44742</v>
      </c>
      <c r="E48" s="37">
        <v>45.6</v>
      </c>
      <c r="F48" s="37">
        <v>46.4</v>
      </c>
      <c r="G48" s="38">
        <v>44.55</v>
      </c>
      <c r="H48" s="38">
        <v>43.5</v>
      </c>
      <c r="I48" s="38">
        <v>41.65</v>
      </c>
      <c r="J48" s="38">
        <v>47.449999999999996</v>
      </c>
      <c r="K48" s="38">
        <v>49.300000000000004</v>
      </c>
      <c r="L48" s="38">
        <v>50.349999999999994</v>
      </c>
      <c r="M48" s="28">
        <v>48.25</v>
      </c>
      <c r="N48" s="28">
        <v>45.35</v>
      </c>
      <c r="O48" s="39">
        <v>103792500</v>
      </c>
      <c r="P48" s="40">
        <v>-7.4304649061150722E-3</v>
      </c>
    </row>
    <row r="49" spans="1:16" ht="12.75" customHeight="1">
      <c r="A49" s="28">
        <v>39</v>
      </c>
      <c r="B49" s="29" t="s">
        <v>47</v>
      </c>
      <c r="C49" s="30" t="s">
        <v>77</v>
      </c>
      <c r="D49" s="31">
        <v>44742</v>
      </c>
      <c r="E49" s="37">
        <v>321</v>
      </c>
      <c r="F49" s="37">
        <v>323.06666666666666</v>
      </c>
      <c r="G49" s="38">
        <v>316.0333333333333</v>
      </c>
      <c r="H49" s="38">
        <v>311.06666666666666</v>
      </c>
      <c r="I49" s="38">
        <v>304.0333333333333</v>
      </c>
      <c r="J49" s="38">
        <v>328.0333333333333</v>
      </c>
      <c r="K49" s="38">
        <v>335.06666666666672</v>
      </c>
      <c r="L49" s="38">
        <v>340.0333333333333</v>
      </c>
      <c r="M49" s="28">
        <v>330.1</v>
      </c>
      <c r="N49" s="28">
        <v>318.10000000000002</v>
      </c>
      <c r="O49" s="39">
        <v>14329000</v>
      </c>
      <c r="P49" s="40">
        <v>1.4467127471467609E-3</v>
      </c>
    </row>
    <row r="50" spans="1:16" ht="12.75" customHeight="1">
      <c r="A50" s="28">
        <v>40</v>
      </c>
      <c r="B50" s="29" t="s">
        <v>49</v>
      </c>
      <c r="C50" s="30" t="s">
        <v>78</v>
      </c>
      <c r="D50" s="31">
        <v>44742</v>
      </c>
      <c r="E50" s="37">
        <v>13568.2</v>
      </c>
      <c r="F50" s="37">
        <v>13718.85</v>
      </c>
      <c r="G50" s="38">
        <v>13357.400000000001</v>
      </c>
      <c r="H50" s="38">
        <v>13146.6</v>
      </c>
      <c r="I50" s="38">
        <v>12785.150000000001</v>
      </c>
      <c r="J50" s="38">
        <v>13929.650000000001</v>
      </c>
      <c r="K50" s="38">
        <v>14291.100000000002</v>
      </c>
      <c r="L50" s="38">
        <v>14501.900000000001</v>
      </c>
      <c r="M50" s="28">
        <v>14080.3</v>
      </c>
      <c r="N50" s="28">
        <v>13508.05</v>
      </c>
      <c r="O50" s="39">
        <v>102350</v>
      </c>
      <c r="P50" s="40">
        <v>-5.8280718795531809E-3</v>
      </c>
    </row>
    <row r="51" spans="1:16" ht="12.75" customHeight="1">
      <c r="A51" s="28">
        <v>41</v>
      </c>
      <c r="B51" s="29" t="s">
        <v>79</v>
      </c>
      <c r="C51" s="30" t="s">
        <v>80</v>
      </c>
      <c r="D51" s="31">
        <v>44742</v>
      </c>
      <c r="E51" s="37">
        <v>311.25</v>
      </c>
      <c r="F51" s="37">
        <v>313.7</v>
      </c>
      <c r="G51" s="38">
        <v>307.7</v>
      </c>
      <c r="H51" s="38">
        <v>304.14999999999998</v>
      </c>
      <c r="I51" s="38">
        <v>298.14999999999998</v>
      </c>
      <c r="J51" s="38">
        <v>317.25</v>
      </c>
      <c r="K51" s="38">
        <v>323.25</v>
      </c>
      <c r="L51" s="38">
        <v>326.8</v>
      </c>
      <c r="M51" s="28">
        <v>319.7</v>
      </c>
      <c r="N51" s="28">
        <v>310.14999999999998</v>
      </c>
      <c r="O51" s="39">
        <v>15753600</v>
      </c>
      <c r="P51" s="40">
        <v>-1.3525698827772768E-2</v>
      </c>
    </row>
    <row r="52" spans="1:16" ht="12.75" customHeight="1">
      <c r="A52" s="28">
        <v>42</v>
      </c>
      <c r="B52" s="29" t="s">
        <v>56</v>
      </c>
      <c r="C52" s="30" t="s">
        <v>81</v>
      </c>
      <c r="D52" s="31">
        <v>44742</v>
      </c>
      <c r="E52" s="37">
        <v>3339.85</v>
      </c>
      <c r="F52" s="37">
        <v>3349.15</v>
      </c>
      <c r="G52" s="38">
        <v>3317.15</v>
      </c>
      <c r="H52" s="38">
        <v>3294.45</v>
      </c>
      <c r="I52" s="38">
        <v>3262.45</v>
      </c>
      <c r="J52" s="38">
        <v>3371.8500000000004</v>
      </c>
      <c r="K52" s="38">
        <v>3403.8500000000004</v>
      </c>
      <c r="L52" s="38">
        <v>3426.5500000000006</v>
      </c>
      <c r="M52" s="28">
        <v>3381.15</v>
      </c>
      <c r="N52" s="28">
        <v>3326.45</v>
      </c>
      <c r="O52" s="39">
        <v>1722400</v>
      </c>
      <c r="P52" s="40">
        <v>5.9572479850484757E-3</v>
      </c>
    </row>
    <row r="53" spans="1:16" ht="12.75" customHeight="1">
      <c r="A53" s="28">
        <v>43</v>
      </c>
      <c r="B53" s="29" t="s">
        <v>86</v>
      </c>
      <c r="C53" s="30" t="s">
        <v>320</v>
      </c>
      <c r="D53" s="31">
        <v>44742</v>
      </c>
      <c r="E53" s="37">
        <v>342.95</v>
      </c>
      <c r="F53" s="37">
        <v>349.35000000000008</v>
      </c>
      <c r="G53" s="38">
        <v>334.45000000000016</v>
      </c>
      <c r="H53" s="38">
        <v>325.9500000000001</v>
      </c>
      <c r="I53" s="38">
        <v>311.05000000000018</v>
      </c>
      <c r="J53" s="38">
        <v>357.85000000000014</v>
      </c>
      <c r="K53" s="38">
        <v>372.75000000000011</v>
      </c>
      <c r="L53" s="38">
        <v>381.25000000000011</v>
      </c>
      <c r="M53" s="28">
        <v>364.25</v>
      </c>
      <c r="N53" s="28">
        <v>340.85</v>
      </c>
      <c r="O53" s="39">
        <v>3330600</v>
      </c>
      <c r="P53" s="40">
        <v>-2.9177718832891247E-2</v>
      </c>
    </row>
    <row r="54" spans="1:16" ht="12.75" customHeight="1">
      <c r="A54" s="28">
        <v>44</v>
      </c>
      <c r="B54" s="29" t="s">
        <v>58</v>
      </c>
      <c r="C54" s="30" t="s">
        <v>82</v>
      </c>
      <c r="D54" s="31">
        <v>44742</v>
      </c>
      <c r="E54" s="37">
        <v>181.15</v>
      </c>
      <c r="F54" s="37">
        <v>184.68333333333331</v>
      </c>
      <c r="G54" s="38">
        <v>176.76666666666662</v>
      </c>
      <c r="H54" s="38">
        <v>172.38333333333333</v>
      </c>
      <c r="I54" s="38">
        <v>164.46666666666664</v>
      </c>
      <c r="J54" s="38">
        <v>189.06666666666661</v>
      </c>
      <c r="K54" s="38">
        <v>196.98333333333329</v>
      </c>
      <c r="L54" s="38">
        <v>201.36666666666659</v>
      </c>
      <c r="M54" s="28">
        <v>192.6</v>
      </c>
      <c r="N54" s="28">
        <v>180.3</v>
      </c>
      <c r="O54" s="39">
        <v>47509200</v>
      </c>
      <c r="P54" s="40">
        <v>-2.4943310657596371E-3</v>
      </c>
    </row>
    <row r="55" spans="1:16" ht="12.75" customHeight="1">
      <c r="A55" s="28">
        <v>45</v>
      </c>
      <c r="B55" s="29" t="s">
        <v>63</v>
      </c>
      <c r="C55" s="30" t="s">
        <v>327</v>
      </c>
      <c r="D55" s="31">
        <v>44742</v>
      </c>
      <c r="E55" s="37">
        <v>423.9</v>
      </c>
      <c r="F55" s="37">
        <v>434.0333333333333</v>
      </c>
      <c r="G55" s="38">
        <v>411.01666666666659</v>
      </c>
      <c r="H55" s="38">
        <v>398.13333333333327</v>
      </c>
      <c r="I55" s="38">
        <v>375.11666666666656</v>
      </c>
      <c r="J55" s="38">
        <v>446.91666666666663</v>
      </c>
      <c r="K55" s="38">
        <v>469.93333333333328</v>
      </c>
      <c r="L55" s="38">
        <v>482.81666666666666</v>
      </c>
      <c r="M55" s="28">
        <v>457.05</v>
      </c>
      <c r="N55" s="28">
        <v>421.15</v>
      </c>
      <c r="O55" s="39">
        <v>3295500</v>
      </c>
      <c r="P55" s="40">
        <v>2.3724792408066431E-3</v>
      </c>
    </row>
    <row r="56" spans="1:16" ht="12.75" customHeight="1">
      <c r="A56" s="28">
        <v>46</v>
      </c>
      <c r="B56" s="29" t="s">
        <v>44</v>
      </c>
      <c r="C56" s="30" t="s">
        <v>338</v>
      </c>
      <c r="D56" s="31">
        <v>44742</v>
      </c>
      <c r="E56" s="37">
        <v>299.8</v>
      </c>
      <c r="F56" s="37">
        <v>307.33333333333331</v>
      </c>
      <c r="G56" s="38">
        <v>288.96666666666664</v>
      </c>
      <c r="H56" s="38">
        <v>278.13333333333333</v>
      </c>
      <c r="I56" s="38">
        <v>259.76666666666665</v>
      </c>
      <c r="J56" s="38">
        <v>318.16666666666663</v>
      </c>
      <c r="K56" s="38">
        <v>336.5333333333333</v>
      </c>
      <c r="L56" s="38">
        <v>347.36666666666662</v>
      </c>
      <c r="M56" s="28">
        <v>325.7</v>
      </c>
      <c r="N56" s="28">
        <v>296.5</v>
      </c>
      <c r="O56" s="39">
        <v>3492000</v>
      </c>
      <c r="P56" s="40">
        <v>4.2076991942703673E-2</v>
      </c>
    </row>
    <row r="57" spans="1:16" ht="12.75" customHeight="1">
      <c r="A57" s="28">
        <v>47</v>
      </c>
      <c r="B57" s="29" t="s">
        <v>63</v>
      </c>
      <c r="C57" s="30" t="s">
        <v>83</v>
      </c>
      <c r="D57" s="31">
        <v>44742</v>
      </c>
      <c r="E57" s="37">
        <v>622</v>
      </c>
      <c r="F57" s="37">
        <v>631.36666666666667</v>
      </c>
      <c r="G57" s="38">
        <v>606.73333333333335</v>
      </c>
      <c r="H57" s="38">
        <v>591.4666666666667</v>
      </c>
      <c r="I57" s="38">
        <v>566.83333333333337</v>
      </c>
      <c r="J57" s="38">
        <v>646.63333333333333</v>
      </c>
      <c r="K57" s="38">
        <v>671.26666666666677</v>
      </c>
      <c r="L57" s="38">
        <v>686.5333333333333</v>
      </c>
      <c r="M57" s="28">
        <v>656</v>
      </c>
      <c r="N57" s="28">
        <v>616.1</v>
      </c>
      <c r="O57" s="39">
        <v>8528750</v>
      </c>
      <c r="P57" s="40">
        <v>5.3419793114096031E-2</v>
      </c>
    </row>
    <row r="58" spans="1:16" ht="12.75" customHeight="1">
      <c r="A58" s="28">
        <v>48</v>
      </c>
      <c r="B58" s="29" t="s">
        <v>47</v>
      </c>
      <c r="C58" s="30" t="s">
        <v>84</v>
      </c>
      <c r="D58" s="31">
        <v>44742</v>
      </c>
      <c r="E58" s="37">
        <v>938.05</v>
      </c>
      <c r="F58" s="37">
        <v>948.53333333333342</v>
      </c>
      <c r="G58" s="38">
        <v>916.96666666666681</v>
      </c>
      <c r="H58" s="38">
        <v>895.88333333333344</v>
      </c>
      <c r="I58" s="38">
        <v>864.31666666666683</v>
      </c>
      <c r="J58" s="38">
        <v>969.61666666666679</v>
      </c>
      <c r="K58" s="38">
        <v>1001.1833333333334</v>
      </c>
      <c r="L58" s="38">
        <v>1022.2666666666668</v>
      </c>
      <c r="M58" s="28">
        <v>980.1</v>
      </c>
      <c r="N58" s="28">
        <v>927.45</v>
      </c>
      <c r="O58" s="39">
        <v>9088950</v>
      </c>
      <c r="P58" s="40">
        <v>2.327113062568606E-2</v>
      </c>
    </row>
    <row r="59" spans="1:16" ht="12.75" customHeight="1">
      <c r="A59" s="28">
        <v>49</v>
      </c>
      <c r="B59" s="29" t="s">
        <v>44</v>
      </c>
      <c r="C59" s="30" t="s">
        <v>85</v>
      </c>
      <c r="D59" s="31">
        <v>44742</v>
      </c>
      <c r="E59" s="37">
        <v>179.15</v>
      </c>
      <c r="F59" s="37">
        <v>183.4</v>
      </c>
      <c r="G59" s="38">
        <v>174.35000000000002</v>
      </c>
      <c r="H59" s="38">
        <v>169.55</v>
      </c>
      <c r="I59" s="38">
        <v>160.50000000000003</v>
      </c>
      <c r="J59" s="38">
        <v>188.20000000000002</v>
      </c>
      <c r="K59" s="38">
        <v>197.25000000000003</v>
      </c>
      <c r="L59" s="38">
        <v>202.05</v>
      </c>
      <c r="M59" s="28">
        <v>192.45</v>
      </c>
      <c r="N59" s="28">
        <v>178.6</v>
      </c>
      <c r="O59" s="39">
        <v>35191800</v>
      </c>
      <c r="P59" s="40">
        <v>0.12153660821844466</v>
      </c>
    </row>
    <row r="60" spans="1:16" ht="12.75" customHeight="1">
      <c r="A60" s="28">
        <v>50</v>
      </c>
      <c r="B60" s="29" t="s">
        <v>86</v>
      </c>
      <c r="C60" s="30" t="s">
        <v>87</v>
      </c>
      <c r="D60" s="31">
        <v>44742</v>
      </c>
      <c r="E60" s="37">
        <v>3290.75</v>
      </c>
      <c r="F60" s="37">
        <v>3316.6</v>
      </c>
      <c r="G60" s="38">
        <v>3233.25</v>
      </c>
      <c r="H60" s="38">
        <v>3175.75</v>
      </c>
      <c r="I60" s="38">
        <v>3092.4</v>
      </c>
      <c r="J60" s="38">
        <v>3374.1</v>
      </c>
      <c r="K60" s="38">
        <v>3457.4499999999994</v>
      </c>
      <c r="L60" s="38">
        <v>3514.95</v>
      </c>
      <c r="M60" s="28">
        <v>3399.95</v>
      </c>
      <c r="N60" s="28">
        <v>3259.1</v>
      </c>
      <c r="O60" s="39">
        <v>627300</v>
      </c>
      <c r="P60" s="40">
        <v>-0.11467080657681179</v>
      </c>
    </row>
    <row r="61" spans="1:16" ht="12.75" customHeight="1">
      <c r="A61" s="28">
        <v>51</v>
      </c>
      <c r="B61" s="29" t="s">
        <v>56</v>
      </c>
      <c r="C61" s="30" t="s">
        <v>88</v>
      </c>
      <c r="D61" s="31">
        <v>44742</v>
      </c>
      <c r="E61" s="37">
        <v>1511.55</v>
      </c>
      <c r="F61" s="37">
        <v>1512.6000000000001</v>
      </c>
      <c r="G61" s="38">
        <v>1504.6500000000003</v>
      </c>
      <c r="H61" s="38">
        <v>1497.7500000000002</v>
      </c>
      <c r="I61" s="38">
        <v>1489.8000000000004</v>
      </c>
      <c r="J61" s="38">
        <v>1519.5000000000002</v>
      </c>
      <c r="K61" s="38">
        <v>1527.45</v>
      </c>
      <c r="L61" s="38">
        <v>1534.3500000000001</v>
      </c>
      <c r="M61" s="28">
        <v>1520.55</v>
      </c>
      <c r="N61" s="28">
        <v>1505.7</v>
      </c>
      <c r="O61" s="39">
        <v>2641450</v>
      </c>
      <c r="P61" s="40">
        <v>2.6663039042307168E-2</v>
      </c>
    </row>
    <row r="62" spans="1:16" ht="12.75" customHeight="1">
      <c r="A62" s="28">
        <v>52</v>
      </c>
      <c r="B62" s="29" t="s">
        <v>44</v>
      </c>
      <c r="C62" s="30" t="s">
        <v>89</v>
      </c>
      <c r="D62" s="31">
        <v>44742</v>
      </c>
      <c r="E62" s="37">
        <v>617.95000000000005</v>
      </c>
      <c r="F62" s="37">
        <v>624.6</v>
      </c>
      <c r="G62" s="38">
        <v>608.20000000000005</v>
      </c>
      <c r="H62" s="38">
        <v>598.45000000000005</v>
      </c>
      <c r="I62" s="38">
        <v>582.05000000000007</v>
      </c>
      <c r="J62" s="38">
        <v>634.35</v>
      </c>
      <c r="K62" s="38">
        <v>650.74999999999989</v>
      </c>
      <c r="L62" s="38">
        <v>660.5</v>
      </c>
      <c r="M62" s="28">
        <v>641</v>
      </c>
      <c r="N62" s="28">
        <v>614.85</v>
      </c>
      <c r="O62" s="39">
        <v>6640000</v>
      </c>
      <c r="P62" s="40">
        <v>2.5071013955786092E-2</v>
      </c>
    </row>
    <row r="63" spans="1:16" ht="12.75" customHeight="1">
      <c r="A63" s="28">
        <v>53</v>
      </c>
      <c r="B63" s="29" t="s">
        <v>44</v>
      </c>
      <c r="C63" s="30" t="s">
        <v>90</v>
      </c>
      <c r="D63" s="31">
        <v>44742</v>
      </c>
      <c r="E63" s="37">
        <v>918.4</v>
      </c>
      <c r="F63" s="37">
        <v>929.44999999999993</v>
      </c>
      <c r="G63" s="38">
        <v>903.94999999999982</v>
      </c>
      <c r="H63" s="38">
        <v>889.49999999999989</v>
      </c>
      <c r="I63" s="38">
        <v>863.99999999999977</v>
      </c>
      <c r="J63" s="38">
        <v>943.89999999999986</v>
      </c>
      <c r="K63" s="38">
        <v>969.40000000000009</v>
      </c>
      <c r="L63" s="38">
        <v>983.84999999999991</v>
      </c>
      <c r="M63" s="28">
        <v>954.95</v>
      </c>
      <c r="N63" s="28">
        <v>915</v>
      </c>
      <c r="O63" s="39">
        <v>1987225</v>
      </c>
      <c r="P63" s="40">
        <v>2.1538817421253516E-2</v>
      </c>
    </row>
    <row r="64" spans="1:16" ht="12.75" customHeight="1">
      <c r="A64" s="28">
        <v>54</v>
      </c>
      <c r="B64" s="29" t="s">
        <v>70</v>
      </c>
      <c r="C64" s="30" t="s">
        <v>249</v>
      </c>
      <c r="D64" s="31">
        <v>44742</v>
      </c>
      <c r="E64" s="37">
        <v>318.89999999999998</v>
      </c>
      <c r="F64" s="37">
        <v>322.34999999999997</v>
      </c>
      <c r="G64" s="38">
        <v>314.29999999999995</v>
      </c>
      <c r="H64" s="38">
        <v>309.7</v>
      </c>
      <c r="I64" s="38">
        <v>301.64999999999998</v>
      </c>
      <c r="J64" s="38">
        <v>326.94999999999993</v>
      </c>
      <c r="K64" s="38">
        <v>335</v>
      </c>
      <c r="L64" s="38">
        <v>339.59999999999991</v>
      </c>
      <c r="M64" s="28">
        <v>330.4</v>
      </c>
      <c r="N64" s="28">
        <v>317.75</v>
      </c>
      <c r="O64" s="39">
        <v>3786900</v>
      </c>
      <c r="P64" s="40">
        <v>-2.4196042053184909E-2</v>
      </c>
    </row>
    <row r="65" spans="1:16" ht="12.75" customHeight="1">
      <c r="A65" s="28">
        <v>55</v>
      </c>
      <c r="B65" s="29" t="s">
        <v>58</v>
      </c>
      <c r="C65" s="30" t="s">
        <v>91</v>
      </c>
      <c r="D65" s="31">
        <v>44742</v>
      </c>
      <c r="E65" s="37">
        <v>130.44999999999999</v>
      </c>
      <c r="F65" s="37">
        <v>132.29999999999998</v>
      </c>
      <c r="G65" s="38">
        <v>128.14999999999998</v>
      </c>
      <c r="H65" s="38">
        <v>125.85</v>
      </c>
      <c r="I65" s="38">
        <v>121.69999999999999</v>
      </c>
      <c r="J65" s="38">
        <v>134.59999999999997</v>
      </c>
      <c r="K65" s="38">
        <v>138.75</v>
      </c>
      <c r="L65" s="38">
        <v>141.04999999999995</v>
      </c>
      <c r="M65" s="28">
        <v>136.44999999999999</v>
      </c>
      <c r="N65" s="28">
        <v>130</v>
      </c>
      <c r="O65" s="39">
        <v>10796000</v>
      </c>
      <c r="P65" s="40">
        <v>-2.0539991290463057E-2</v>
      </c>
    </row>
    <row r="66" spans="1:16" ht="12.75" customHeight="1">
      <c r="A66" s="28">
        <v>56</v>
      </c>
      <c r="B66" s="29" t="s">
        <v>70</v>
      </c>
      <c r="C66" s="30" t="s">
        <v>92</v>
      </c>
      <c r="D66" s="31">
        <v>44742</v>
      </c>
      <c r="E66" s="37">
        <v>969.6</v>
      </c>
      <c r="F66" s="37">
        <v>979.2166666666667</v>
      </c>
      <c r="G66" s="38">
        <v>956.38333333333344</v>
      </c>
      <c r="H66" s="38">
        <v>943.16666666666674</v>
      </c>
      <c r="I66" s="38">
        <v>920.33333333333348</v>
      </c>
      <c r="J66" s="38">
        <v>992.43333333333339</v>
      </c>
      <c r="K66" s="38">
        <v>1015.2666666666667</v>
      </c>
      <c r="L66" s="38">
        <v>1028.4833333333333</v>
      </c>
      <c r="M66" s="28">
        <v>1002.05</v>
      </c>
      <c r="N66" s="28">
        <v>966</v>
      </c>
      <c r="O66" s="39">
        <v>1439400</v>
      </c>
      <c r="P66" s="40">
        <v>5.2654673102237821E-2</v>
      </c>
    </row>
    <row r="67" spans="1:16" ht="12.75" customHeight="1">
      <c r="A67" s="28">
        <v>57</v>
      </c>
      <c r="B67" s="29" t="s">
        <v>56</v>
      </c>
      <c r="C67" s="30" t="s">
        <v>93</v>
      </c>
      <c r="D67" s="31">
        <v>44742</v>
      </c>
      <c r="E67" s="37">
        <v>496.6</v>
      </c>
      <c r="F67" s="37">
        <v>497.15000000000003</v>
      </c>
      <c r="G67" s="38">
        <v>492.40000000000009</v>
      </c>
      <c r="H67" s="38">
        <v>488.20000000000005</v>
      </c>
      <c r="I67" s="38">
        <v>483.4500000000001</v>
      </c>
      <c r="J67" s="38">
        <v>501.35000000000008</v>
      </c>
      <c r="K67" s="38">
        <v>506.09999999999997</v>
      </c>
      <c r="L67" s="38">
        <v>510.30000000000007</v>
      </c>
      <c r="M67" s="28">
        <v>501.9</v>
      </c>
      <c r="N67" s="28">
        <v>492.95</v>
      </c>
      <c r="O67" s="39">
        <v>13388750</v>
      </c>
      <c r="P67" s="40">
        <v>-1.3265776140027637E-2</v>
      </c>
    </row>
    <row r="68" spans="1:16" ht="12.75" customHeight="1">
      <c r="A68" s="28">
        <v>58</v>
      </c>
      <c r="B68" s="29" t="s">
        <v>42</v>
      </c>
      <c r="C68" s="30" t="s">
        <v>250</v>
      </c>
      <c r="D68" s="31">
        <v>44742</v>
      </c>
      <c r="E68" s="37">
        <v>1247.2</v>
      </c>
      <c r="F68" s="37">
        <v>1257.9666666666667</v>
      </c>
      <c r="G68" s="38">
        <v>1219.4833333333333</v>
      </c>
      <c r="H68" s="38">
        <v>1191.7666666666667</v>
      </c>
      <c r="I68" s="38">
        <v>1153.2833333333333</v>
      </c>
      <c r="J68" s="38">
        <v>1285.6833333333334</v>
      </c>
      <c r="K68" s="38">
        <v>1324.166666666667</v>
      </c>
      <c r="L68" s="38">
        <v>1351.8833333333334</v>
      </c>
      <c r="M68" s="28">
        <v>1296.45</v>
      </c>
      <c r="N68" s="28">
        <v>1230.25</v>
      </c>
      <c r="O68" s="39">
        <v>1330750</v>
      </c>
      <c r="P68" s="40">
        <v>-2.4197983501374885E-2</v>
      </c>
    </row>
    <row r="69" spans="1:16" ht="12.75" customHeight="1">
      <c r="A69" s="28">
        <v>59</v>
      </c>
      <c r="B69" s="29" t="s">
        <v>38</v>
      </c>
      <c r="C69" s="30" t="s">
        <v>94</v>
      </c>
      <c r="D69" s="31">
        <v>44742</v>
      </c>
      <c r="E69" s="37">
        <v>1842.5</v>
      </c>
      <c r="F69" s="37">
        <v>1864.2333333333333</v>
      </c>
      <c r="G69" s="38">
        <v>1799.7166666666667</v>
      </c>
      <c r="H69" s="38">
        <v>1756.9333333333334</v>
      </c>
      <c r="I69" s="38">
        <v>1692.4166666666667</v>
      </c>
      <c r="J69" s="38">
        <v>1907.0166666666667</v>
      </c>
      <c r="K69" s="38">
        <v>1971.5333333333335</v>
      </c>
      <c r="L69" s="38">
        <v>2014.3166666666666</v>
      </c>
      <c r="M69" s="28">
        <v>1928.75</v>
      </c>
      <c r="N69" s="28">
        <v>1821.45</v>
      </c>
      <c r="O69" s="39">
        <v>1612750</v>
      </c>
      <c r="P69" s="40">
        <v>2.445609020168334E-2</v>
      </c>
    </row>
    <row r="70" spans="1:16" ht="12.75" customHeight="1">
      <c r="A70" s="28">
        <v>60</v>
      </c>
      <c r="B70" s="29" t="s">
        <v>44</v>
      </c>
      <c r="C70" s="30" t="s">
        <v>346</v>
      </c>
      <c r="D70" s="31">
        <v>44742</v>
      </c>
      <c r="E70" s="37">
        <v>163.6</v>
      </c>
      <c r="F70" s="37">
        <v>168.21666666666667</v>
      </c>
      <c r="G70" s="38">
        <v>157.88333333333333</v>
      </c>
      <c r="H70" s="38">
        <v>152.16666666666666</v>
      </c>
      <c r="I70" s="38">
        <v>141.83333333333331</v>
      </c>
      <c r="J70" s="38">
        <v>173.93333333333334</v>
      </c>
      <c r="K70" s="38">
        <v>184.26666666666665</v>
      </c>
      <c r="L70" s="38">
        <v>189.98333333333335</v>
      </c>
      <c r="M70" s="28">
        <v>178.55</v>
      </c>
      <c r="N70" s="28">
        <v>162.5</v>
      </c>
      <c r="O70" s="39">
        <v>16313900</v>
      </c>
      <c r="P70" s="40">
        <v>-3.3914464723508578E-2</v>
      </c>
    </row>
    <row r="71" spans="1:16" ht="12.75" customHeight="1">
      <c r="A71" s="28">
        <v>61</v>
      </c>
      <c r="B71" s="29" t="s">
        <v>47</v>
      </c>
      <c r="C71" s="30" t="s">
        <v>95</v>
      </c>
      <c r="D71" s="31">
        <v>44742</v>
      </c>
      <c r="E71" s="37">
        <v>3558.6</v>
      </c>
      <c r="F71" s="37">
        <v>3570.8833333333332</v>
      </c>
      <c r="G71" s="38">
        <v>3519.9166666666665</v>
      </c>
      <c r="H71" s="38">
        <v>3481.2333333333331</v>
      </c>
      <c r="I71" s="38">
        <v>3430.2666666666664</v>
      </c>
      <c r="J71" s="38">
        <v>3609.5666666666666</v>
      </c>
      <c r="K71" s="38">
        <v>3660.5333333333338</v>
      </c>
      <c r="L71" s="38">
        <v>3699.2166666666667</v>
      </c>
      <c r="M71" s="28">
        <v>3621.85</v>
      </c>
      <c r="N71" s="28">
        <v>3532.2</v>
      </c>
      <c r="O71" s="39">
        <v>3106150</v>
      </c>
      <c r="P71" s="40">
        <v>-3.8909000897304993E-2</v>
      </c>
    </row>
    <row r="72" spans="1:16" ht="12.75" customHeight="1">
      <c r="A72" s="28">
        <v>62</v>
      </c>
      <c r="B72" s="29" t="s">
        <v>44</v>
      </c>
      <c r="C72" s="30" t="s">
        <v>252</v>
      </c>
      <c r="D72" s="31">
        <v>44742</v>
      </c>
      <c r="E72" s="37">
        <v>3334.6</v>
      </c>
      <c r="F72" s="37">
        <v>3386.9666666666667</v>
      </c>
      <c r="G72" s="38">
        <v>3220.1333333333332</v>
      </c>
      <c r="H72" s="38">
        <v>3105.6666666666665</v>
      </c>
      <c r="I72" s="38">
        <v>2938.833333333333</v>
      </c>
      <c r="J72" s="38">
        <v>3501.4333333333334</v>
      </c>
      <c r="K72" s="38">
        <v>3668.2666666666664</v>
      </c>
      <c r="L72" s="38">
        <v>3782.7333333333336</v>
      </c>
      <c r="M72" s="28">
        <v>3553.8</v>
      </c>
      <c r="N72" s="28">
        <v>3272.5</v>
      </c>
      <c r="O72" s="39">
        <v>735500</v>
      </c>
      <c r="P72" s="40">
        <v>2.5087108013937282E-2</v>
      </c>
    </row>
    <row r="73" spans="1:16" ht="12.75" customHeight="1">
      <c r="A73" s="28">
        <v>63</v>
      </c>
      <c r="B73" s="29" t="s">
        <v>96</v>
      </c>
      <c r="C73" s="30" t="s">
        <v>97</v>
      </c>
      <c r="D73" s="31">
        <v>44742</v>
      </c>
      <c r="E73" s="37">
        <v>304.25</v>
      </c>
      <c r="F73" s="37">
        <v>310</v>
      </c>
      <c r="G73" s="38">
        <v>297</v>
      </c>
      <c r="H73" s="38">
        <v>289.75</v>
      </c>
      <c r="I73" s="38">
        <v>276.75</v>
      </c>
      <c r="J73" s="38">
        <v>317.25</v>
      </c>
      <c r="K73" s="38">
        <v>330.25</v>
      </c>
      <c r="L73" s="38">
        <v>337.5</v>
      </c>
      <c r="M73" s="28">
        <v>323</v>
      </c>
      <c r="N73" s="28">
        <v>302.75</v>
      </c>
      <c r="O73" s="39">
        <v>42499050</v>
      </c>
      <c r="P73" s="40">
        <v>1.0493587252234746E-3</v>
      </c>
    </row>
    <row r="74" spans="1:16" ht="12.75" customHeight="1">
      <c r="A74" s="28">
        <v>64</v>
      </c>
      <c r="B74" s="29" t="s">
        <v>47</v>
      </c>
      <c r="C74" s="30" t="s">
        <v>98</v>
      </c>
      <c r="D74" s="31">
        <v>44742</v>
      </c>
      <c r="E74" s="37">
        <v>4286.7</v>
      </c>
      <c r="F74" s="37">
        <v>4309.8833333333332</v>
      </c>
      <c r="G74" s="38">
        <v>4253.8166666666666</v>
      </c>
      <c r="H74" s="38">
        <v>4220.9333333333334</v>
      </c>
      <c r="I74" s="38">
        <v>4164.8666666666668</v>
      </c>
      <c r="J74" s="38">
        <v>4342.7666666666664</v>
      </c>
      <c r="K74" s="38">
        <v>4398.8333333333321</v>
      </c>
      <c r="L74" s="38">
        <v>4431.7166666666662</v>
      </c>
      <c r="M74" s="28">
        <v>4365.95</v>
      </c>
      <c r="N74" s="28">
        <v>4277</v>
      </c>
      <c r="O74" s="39">
        <v>1947250</v>
      </c>
      <c r="P74" s="40">
        <v>8.8071493329879551E-3</v>
      </c>
    </row>
    <row r="75" spans="1:16" ht="12.75" customHeight="1">
      <c r="A75" s="28">
        <v>65</v>
      </c>
      <c r="B75" s="29" t="s">
        <v>49</v>
      </c>
      <c r="C75" s="281" t="s">
        <v>99</v>
      </c>
      <c r="D75" s="31">
        <v>44742</v>
      </c>
      <c r="E75" s="37">
        <v>2653.7</v>
      </c>
      <c r="F75" s="37">
        <v>2676.8999999999996</v>
      </c>
      <c r="G75" s="38">
        <v>2605.6999999999994</v>
      </c>
      <c r="H75" s="38">
        <v>2557.6999999999998</v>
      </c>
      <c r="I75" s="38">
        <v>2486.4999999999995</v>
      </c>
      <c r="J75" s="38">
        <v>2724.8999999999992</v>
      </c>
      <c r="K75" s="38">
        <v>2796.1</v>
      </c>
      <c r="L75" s="38">
        <v>2844.099999999999</v>
      </c>
      <c r="M75" s="28">
        <v>2748.1</v>
      </c>
      <c r="N75" s="28">
        <v>2628.9</v>
      </c>
      <c r="O75" s="39">
        <v>3314500</v>
      </c>
      <c r="P75" s="40">
        <v>-3.9553752535496957E-2</v>
      </c>
    </row>
    <row r="76" spans="1:16" ht="12.75" customHeight="1">
      <c r="A76" s="28">
        <v>66</v>
      </c>
      <c r="B76" s="29" t="s">
        <v>49</v>
      </c>
      <c r="C76" s="30" t="s">
        <v>100</v>
      </c>
      <c r="D76" s="31">
        <v>44742</v>
      </c>
      <c r="E76" s="37">
        <v>1561.65</v>
      </c>
      <c r="F76" s="37">
        <v>1574.9166666666667</v>
      </c>
      <c r="G76" s="38">
        <v>1542.6833333333334</v>
      </c>
      <c r="H76" s="38">
        <v>1523.7166666666667</v>
      </c>
      <c r="I76" s="38">
        <v>1491.4833333333333</v>
      </c>
      <c r="J76" s="38">
        <v>1593.8833333333334</v>
      </c>
      <c r="K76" s="38">
        <v>1626.1166666666666</v>
      </c>
      <c r="L76" s="38">
        <v>1645.0833333333335</v>
      </c>
      <c r="M76" s="28">
        <v>1607.15</v>
      </c>
      <c r="N76" s="28">
        <v>1555.95</v>
      </c>
      <c r="O76" s="39">
        <v>2306700</v>
      </c>
      <c r="P76" s="40">
        <v>-2.668832675794848E-2</v>
      </c>
    </row>
    <row r="77" spans="1:16" ht="12.75" customHeight="1">
      <c r="A77" s="28">
        <v>67</v>
      </c>
      <c r="B77" s="29" t="s">
        <v>49</v>
      </c>
      <c r="C77" s="30" t="s">
        <v>101</v>
      </c>
      <c r="D77" s="31">
        <v>44742</v>
      </c>
      <c r="E77" s="37">
        <v>138.30000000000001</v>
      </c>
      <c r="F77" s="37">
        <v>139.78333333333333</v>
      </c>
      <c r="G77" s="38">
        <v>136.31666666666666</v>
      </c>
      <c r="H77" s="38">
        <v>134.33333333333334</v>
      </c>
      <c r="I77" s="38">
        <v>130.86666666666667</v>
      </c>
      <c r="J77" s="38">
        <v>141.76666666666665</v>
      </c>
      <c r="K77" s="38">
        <v>145.23333333333329</v>
      </c>
      <c r="L77" s="38">
        <v>147.21666666666664</v>
      </c>
      <c r="M77" s="28">
        <v>143.25</v>
      </c>
      <c r="N77" s="28">
        <v>137.80000000000001</v>
      </c>
      <c r="O77" s="39">
        <v>20268000</v>
      </c>
      <c r="P77" s="40">
        <v>-3.7161564324898247E-3</v>
      </c>
    </row>
    <row r="78" spans="1:16" ht="12.75" customHeight="1">
      <c r="A78" s="28">
        <v>68</v>
      </c>
      <c r="B78" s="29" t="s">
        <v>58</v>
      </c>
      <c r="C78" s="30" t="s">
        <v>102</v>
      </c>
      <c r="D78" s="31">
        <v>44742</v>
      </c>
      <c r="E78" s="37">
        <v>87.15</v>
      </c>
      <c r="F78" s="37">
        <v>88.266666666666652</v>
      </c>
      <c r="G78" s="38">
        <v>85.483333333333306</v>
      </c>
      <c r="H78" s="38">
        <v>83.816666666666649</v>
      </c>
      <c r="I78" s="38">
        <v>81.033333333333303</v>
      </c>
      <c r="J78" s="38">
        <v>89.933333333333309</v>
      </c>
      <c r="K78" s="38">
        <v>92.716666666666669</v>
      </c>
      <c r="L78" s="38">
        <v>94.383333333333312</v>
      </c>
      <c r="M78" s="28">
        <v>91.05</v>
      </c>
      <c r="N78" s="28">
        <v>86.6</v>
      </c>
      <c r="O78" s="39">
        <v>82660000</v>
      </c>
      <c r="P78" s="40">
        <v>7.3117231294174993E-3</v>
      </c>
    </row>
    <row r="79" spans="1:16" ht="12.75" customHeight="1">
      <c r="A79" s="28">
        <v>69</v>
      </c>
      <c r="B79" s="29" t="s">
        <v>86</v>
      </c>
      <c r="C79" s="30" t="s">
        <v>361</v>
      </c>
      <c r="D79" s="31">
        <v>44742</v>
      </c>
      <c r="E79" s="37">
        <v>97.95</v>
      </c>
      <c r="F79" s="37">
        <v>99.616666666666674</v>
      </c>
      <c r="G79" s="38">
        <v>95.333333333333343</v>
      </c>
      <c r="H79" s="38">
        <v>92.716666666666669</v>
      </c>
      <c r="I79" s="38">
        <v>88.433333333333337</v>
      </c>
      <c r="J79" s="38">
        <v>102.23333333333335</v>
      </c>
      <c r="K79" s="38">
        <v>106.51666666666668</v>
      </c>
      <c r="L79" s="38">
        <v>109.13333333333335</v>
      </c>
      <c r="M79" s="28">
        <v>103.9</v>
      </c>
      <c r="N79" s="28">
        <v>97</v>
      </c>
      <c r="O79" s="39">
        <v>11609000</v>
      </c>
      <c r="P79" s="40">
        <v>3.0701754385964911E-2</v>
      </c>
    </row>
    <row r="80" spans="1:16" ht="12.75" customHeight="1">
      <c r="A80" s="28">
        <v>70</v>
      </c>
      <c r="B80" s="29" t="s">
        <v>79</v>
      </c>
      <c r="C80" s="30" t="s">
        <v>103</v>
      </c>
      <c r="D80" s="31">
        <v>44742</v>
      </c>
      <c r="E80" s="37">
        <v>141</v>
      </c>
      <c r="F80" s="37">
        <v>143.65</v>
      </c>
      <c r="G80" s="38">
        <v>137.80000000000001</v>
      </c>
      <c r="H80" s="38">
        <v>134.6</v>
      </c>
      <c r="I80" s="38">
        <v>128.75</v>
      </c>
      <c r="J80" s="38">
        <v>146.85000000000002</v>
      </c>
      <c r="K80" s="38">
        <v>152.69999999999999</v>
      </c>
      <c r="L80" s="38">
        <v>155.90000000000003</v>
      </c>
      <c r="M80" s="28">
        <v>149.5</v>
      </c>
      <c r="N80" s="28">
        <v>140.44999999999999</v>
      </c>
      <c r="O80" s="39">
        <v>28462600</v>
      </c>
      <c r="P80" s="40">
        <v>3.8966822533956801E-2</v>
      </c>
    </row>
    <row r="81" spans="1:16" ht="12.75" customHeight="1">
      <c r="A81" s="28">
        <v>71</v>
      </c>
      <c r="B81" s="29" t="s">
        <v>47</v>
      </c>
      <c r="C81" s="30" t="s">
        <v>104</v>
      </c>
      <c r="D81" s="31">
        <v>44742</v>
      </c>
      <c r="E81" s="37">
        <v>364.05</v>
      </c>
      <c r="F81" s="37">
        <v>371.84999999999997</v>
      </c>
      <c r="G81" s="38">
        <v>355.49999999999994</v>
      </c>
      <c r="H81" s="38">
        <v>346.95</v>
      </c>
      <c r="I81" s="38">
        <v>330.59999999999997</v>
      </c>
      <c r="J81" s="38">
        <v>380.39999999999992</v>
      </c>
      <c r="K81" s="38">
        <v>396.74999999999994</v>
      </c>
      <c r="L81" s="38">
        <v>405.2999999999999</v>
      </c>
      <c r="M81" s="28">
        <v>388.2</v>
      </c>
      <c r="N81" s="28">
        <v>363.3</v>
      </c>
      <c r="O81" s="39">
        <v>6443450</v>
      </c>
      <c r="P81" s="40">
        <v>-1.5463011772974872E-2</v>
      </c>
    </row>
    <row r="82" spans="1:16" ht="12.75" customHeight="1">
      <c r="A82" s="28">
        <v>72</v>
      </c>
      <c r="B82" s="29" t="s">
        <v>105</v>
      </c>
      <c r="C82" s="30" t="s">
        <v>106</v>
      </c>
      <c r="D82" s="31">
        <v>44742</v>
      </c>
      <c r="E82" s="37">
        <v>34.15</v>
      </c>
      <c r="F82" s="37">
        <v>34.75</v>
      </c>
      <c r="G82" s="38">
        <v>33.25</v>
      </c>
      <c r="H82" s="38">
        <v>32.35</v>
      </c>
      <c r="I82" s="38">
        <v>30.85</v>
      </c>
      <c r="J82" s="38">
        <v>35.65</v>
      </c>
      <c r="K82" s="38">
        <v>37.15</v>
      </c>
      <c r="L82" s="38">
        <v>38.049999999999997</v>
      </c>
      <c r="M82" s="28">
        <v>36.25</v>
      </c>
      <c r="N82" s="28">
        <v>33.85</v>
      </c>
      <c r="O82" s="39">
        <v>106740000</v>
      </c>
      <c r="P82" s="40">
        <v>-1.6379846568525813E-2</v>
      </c>
    </row>
    <row r="83" spans="1:16" ht="12.75" customHeight="1">
      <c r="A83" s="28">
        <v>73</v>
      </c>
      <c r="B83" s="29" t="s">
        <v>44</v>
      </c>
      <c r="C83" s="30" t="s">
        <v>378</v>
      </c>
      <c r="D83" s="31">
        <v>44742</v>
      </c>
      <c r="E83" s="37">
        <v>599.25</v>
      </c>
      <c r="F83" s="37">
        <v>607.75</v>
      </c>
      <c r="G83" s="38">
        <v>587.5</v>
      </c>
      <c r="H83" s="38">
        <v>575.75</v>
      </c>
      <c r="I83" s="38">
        <v>555.5</v>
      </c>
      <c r="J83" s="38">
        <v>619.5</v>
      </c>
      <c r="K83" s="38">
        <v>639.75</v>
      </c>
      <c r="L83" s="38">
        <v>651.5</v>
      </c>
      <c r="M83" s="28">
        <v>628</v>
      </c>
      <c r="N83" s="28">
        <v>596</v>
      </c>
      <c r="O83" s="39">
        <v>3064100</v>
      </c>
      <c r="P83" s="40">
        <v>-2.199170124481328E-2</v>
      </c>
    </row>
    <row r="84" spans="1:16" ht="12.75" customHeight="1">
      <c r="A84" s="28">
        <v>74</v>
      </c>
      <c r="B84" s="29" t="s">
        <v>56</v>
      </c>
      <c r="C84" s="30" t="s">
        <v>107</v>
      </c>
      <c r="D84" s="31">
        <v>44742</v>
      </c>
      <c r="E84" s="37">
        <v>741.7</v>
      </c>
      <c r="F84" s="37">
        <v>741.06666666666661</v>
      </c>
      <c r="G84" s="38">
        <v>732.38333333333321</v>
      </c>
      <c r="H84" s="38">
        <v>723.06666666666661</v>
      </c>
      <c r="I84" s="38">
        <v>714.38333333333321</v>
      </c>
      <c r="J84" s="38">
        <v>750.38333333333321</v>
      </c>
      <c r="K84" s="38">
        <v>759.06666666666661</v>
      </c>
      <c r="L84" s="38">
        <v>768.38333333333321</v>
      </c>
      <c r="M84" s="28">
        <v>749.75</v>
      </c>
      <c r="N84" s="28">
        <v>731.75</v>
      </c>
      <c r="O84" s="39">
        <v>7244000</v>
      </c>
      <c r="P84" s="40">
        <v>-9.8414434117003822E-3</v>
      </c>
    </row>
    <row r="85" spans="1:16" ht="12.75" customHeight="1">
      <c r="A85" s="28">
        <v>75</v>
      </c>
      <c r="B85" s="29" t="s">
        <v>96</v>
      </c>
      <c r="C85" s="30" t="s">
        <v>108</v>
      </c>
      <c r="D85" s="31">
        <v>44742</v>
      </c>
      <c r="E85" s="37">
        <v>1198.5999999999999</v>
      </c>
      <c r="F85" s="37">
        <v>1221.55</v>
      </c>
      <c r="G85" s="38">
        <v>1172.1499999999999</v>
      </c>
      <c r="H85" s="38">
        <v>1145.6999999999998</v>
      </c>
      <c r="I85" s="38">
        <v>1096.2999999999997</v>
      </c>
      <c r="J85" s="38">
        <v>1248</v>
      </c>
      <c r="K85" s="38">
        <v>1297.4000000000001</v>
      </c>
      <c r="L85" s="38">
        <v>1323.8500000000001</v>
      </c>
      <c r="M85" s="28">
        <v>1270.95</v>
      </c>
      <c r="N85" s="28">
        <v>1195.0999999999999</v>
      </c>
      <c r="O85" s="39">
        <v>4392375</v>
      </c>
      <c r="P85" s="40">
        <v>2.7452144235049713E-3</v>
      </c>
    </row>
    <row r="86" spans="1:16" ht="12.75" customHeight="1">
      <c r="A86" s="28">
        <v>76</v>
      </c>
      <c r="B86" s="29" t="s">
        <v>47</v>
      </c>
      <c r="C86" s="256" t="s">
        <v>109</v>
      </c>
      <c r="D86" s="31">
        <v>44742</v>
      </c>
      <c r="E86" s="37">
        <v>239.8</v>
      </c>
      <c r="F86" s="37">
        <v>245.91666666666666</v>
      </c>
      <c r="G86" s="38">
        <v>231.88333333333333</v>
      </c>
      <c r="H86" s="38">
        <v>223.96666666666667</v>
      </c>
      <c r="I86" s="38">
        <v>209.93333333333334</v>
      </c>
      <c r="J86" s="38">
        <v>253.83333333333331</v>
      </c>
      <c r="K86" s="38">
        <v>267.86666666666667</v>
      </c>
      <c r="L86" s="38">
        <v>275.7833333333333</v>
      </c>
      <c r="M86" s="28">
        <v>259.95</v>
      </c>
      <c r="N86" s="28">
        <v>238</v>
      </c>
      <c r="O86" s="39">
        <v>8407750</v>
      </c>
      <c r="P86" s="40">
        <v>1.939305026795024E-2</v>
      </c>
    </row>
    <row r="87" spans="1:16" ht="12.75" customHeight="1">
      <c r="A87" s="28">
        <v>77</v>
      </c>
      <c r="B87" s="29" t="s">
        <v>42</v>
      </c>
      <c r="C87" s="30" t="s">
        <v>110</v>
      </c>
      <c r="D87" s="31">
        <v>44742</v>
      </c>
      <c r="E87" s="37">
        <v>1287.9000000000001</v>
      </c>
      <c r="F87" s="37">
        <v>1305.9000000000001</v>
      </c>
      <c r="G87" s="38">
        <v>1264.4000000000001</v>
      </c>
      <c r="H87" s="38">
        <v>1240.9000000000001</v>
      </c>
      <c r="I87" s="38">
        <v>1199.4000000000001</v>
      </c>
      <c r="J87" s="38">
        <v>1329.4</v>
      </c>
      <c r="K87" s="38">
        <v>1370.9</v>
      </c>
      <c r="L87" s="38">
        <v>1394.4</v>
      </c>
      <c r="M87" s="28">
        <v>1347.4</v>
      </c>
      <c r="N87" s="28">
        <v>1282.4000000000001</v>
      </c>
      <c r="O87" s="39">
        <v>13660050</v>
      </c>
      <c r="P87" s="40">
        <v>-6.0484567794559848E-3</v>
      </c>
    </row>
    <row r="88" spans="1:16" ht="12.75" customHeight="1">
      <c r="A88" s="28">
        <v>78</v>
      </c>
      <c r="B88" s="29" t="s">
        <v>79</v>
      </c>
      <c r="C88" s="30" t="s">
        <v>259</v>
      </c>
      <c r="D88" s="31">
        <v>44742</v>
      </c>
      <c r="E88" s="37">
        <v>224.15</v>
      </c>
      <c r="F88" s="37">
        <v>227.63333333333333</v>
      </c>
      <c r="G88" s="38">
        <v>218.91666666666666</v>
      </c>
      <c r="H88" s="38">
        <v>213.68333333333334</v>
      </c>
      <c r="I88" s="38">
        <v>204.96666666666667</v>
      </c>
      <c r="J88" s="38">
        <v>232.86666666666665</v>
      </c>
      <c r="K88" s="38">
        <v>241.58333333333334</v>
      </c>
      <c r="L88" s="38">
        <v>246.81666666666663</v>
      </c>
      <c r="M88" s="28">
        <v>236.35</v>
      </c>
      <c r="N88" s="28">
        <v>222.4</v>
      </c>
      <c r="O88" s="39">
        <v>2910100</v>
      </c>
      <c r="P88" s="40">
        <v>-1.5960504514252866E-2</v>
      </c>
    </row>
    <row r="89" spans="1:16" ht="12.75" customHeight="1">
      <c r="A89" s="28">
        <v>79</v>
      </c>
      <c r="B89" s="29" t="s">
        <v>79</v>
      </c>
      <c r="C89" s="30" t="s">
        <v>111</v>
      </c>
      <c r="D89" s="31">
        <v>44742</v>
      </c>
      <c r="E89" s="37">
        <v>424.1</v>
      </c>
      <c r="F89" s="37">
        <v>433.36666666666662</v>
      </c>
      <c r="G89" s="38">
        <v>411.08333333333326</v>
      </c>
      <c r="H89" s="38">
        <v>398.06666666666666</v>
      </c>
      <c r="I89" s="38">
        <v>375.7833333333333</v>
      </c>
      <c r="J89" s="38">
        <v>446.38333333333321</v>
      </c>
      <c r="K89" s="38">
        <v>468.66666666666663</v>
      </c>
      <c r="L89" s="38">
        <v>481.68333333333317</v>
      </c>
      <c r="M89" s="28">
        <v>455.65</v>
      </c>
      <c r="N89" s="28">
        <v>420.35</v>
      </c>
      <c r="O89" s="39">
        <v>6107500</v>
      </c>
      <c r="P89" s="40">
        <v>9.712750568299235E-3</v>
      </c>
    </row>
    <row r="90" spans="1:16" ht="12.75" customHeight="1">
      <c r="A90" s="28">
        <v>80</v>
      </c>
      <c r="B90" s="29" t="s">
        <v>44</v>
      </c>
      <c r="C90" s="30" t="s">
        <v>260</v>
      </c>
      <c r="D90" s="31">
        <v>44742</v>
      </c>
      <c r="E90" s="37">
        <v>1795.55</v>
      </c>
      <c r="F90" s="37">
        <v>1820.0166666666667</v>
      </c>
      <c r="G90" s="38">
        <v>1753.0333333333333</v>
      </c>
      <c r="H90" s="38">
        <v>1710.5166666666667</v>
      </c>
      <c r="I90" s="38">
        <v>1643.5333333333333</v>
      </c>
      <c r="J90" s="38">
        <v>1862.5333333333333</v>
      </c>
      <c r="K90" s="38">
        <v>1929.5166666666664</v>
      </c>
      <c r="L90" s="38">
        <v>1972.0333333333333</v>
      </c>
      <c r="M90" s="28">
        <v>1887</v>
      </c>
      <c r="N90" s="28">
        <v>1777.5</v>
      </c>
      <c r="O90" s="39">
        <v>1697650</v>
      </c>
      <c r="P90" s="40">
        <v>-7.6962809917355365E-2</v>
      </c>
    </row>
    <row r="91" spans="1:16" ht="12.75" customHeight="1">
      <c r="A91" s="28">
        <v>81</v>
      </c>
      <c r="B91" s="29" t="s">
        <v>70</v>
      </c>
      <c r="C91" s="30" t="s">
        <v>112</v>
      </c>
      <c r="D91" s="31">
        <v>44742</v>
      </c>
      <c r="E91" s="37">
        <v>1092.5999999999999</v>
      </c>
      <c r="F91" s="37">
        <v>1102.1166666666666</v>
      </c>
      <c r="G91" s="38">
        <v>1075.4833333333331</v>
      </c>
      <c r="H91" s="38">
        <v>1058.3666666666666</v>
      </c>
      <c r="I91" s="38">
        <v>1031.7333333333331</v>
      </c>
      <c r="J91" s="38">
        <v>1119.2333333333331</v>
      </c>
      <c r="K91" s="38">
        <v>1145.8666666666668</v>
      </c>
      <c r="L91" s="38">
        <v>1162.9833333333331</v>
      </c>
      <c r="M91" s="28">
        <v>1128.75</v>
      </c>
      <c r="N91" s="28">
        <v>1085</v>
      </c>
      <c r="O91" s="39">
        <v>5322000</v>
      </c>
      <c r="P91" s="40">
        <v>-1.6266173752310535E-2</v>
      </c>
    </row>
    <row r="92" spans="1:16" ht="12.75" customHeight="1">
      <c r="A92" s="28">
        <v>82</v>
      </c>
      <c r="B92" s="29" t="s">
        <v>86</v>
      </c>
      <c r="C92" s="30" t="s">
        <v>113</v>
      </c>
      <c r="D92" s="31">
        <v>44742</v>
      </c>
      <c r="E92" s="37">
        <v>966.4</v>
      </c>
      <c r="F92" s="37">
        <v>978.43333333333328</v>
      </c>
      <c r="G92" s="38">
        <v>951.06666666666661</v>
      </c>
      <c r="H92" s="38">
        <v>935.73333333333335</v>
      </c>
      <c r="I92" s="38">
        <v>908.36666666666667</v>
      </c>
      <c r="J92" s="38">
        <v>993.76666666666654</v>
      </c>
      <c r="K92" s="38">
        <v>1021.1333333333331</v>
      </c>
      <c r="L92" s="38">
        <v>1036.4666666666665</v>
      </c>
      <c r="M92" s="28">
        <v>1005.8</v>
      </c>
      <c r="N92" s="28">
        <v>963.1</v>
      </c>
      <c r="O92" s="39">
        <v>21770700</v>
      </c>
      <c r="P92" s="40">
        <v>-7.1825320819766331E-3</v>
      </c>
    </row>
    <row r="93" spans="1:16" ht="12.75" customHeight="1">
      <c r="A93" s="28">
        <v>83</v>
      </c>
      <c r="B93" s="29" t="s">
        <v>63</v>
      </c>
      <c r="C93" s="30" t="s">
        <v>114</v>
      </c>
      <c r="D93" s="31">
        <v>44742</v>
      </c>
      <c r="E93" s="37">
        <v>2059.25</v>
      </c>
      <c r="F93" s="37">
        <v>2082.5166666666669</v>
      </c>
      <c r="G93" s="38">
        <v>2030.0333333333338</v>
      </c>
      <c r="H93" s="38">
        <v>2000.8166666666671</v>
      </c>
      <c r="I93" s="38">
        <v>1948.3333333333339</v>
      </c>
      <c r="J93" s="38">
        <v>2111.7333333333336</v>
      </c>
      <c r="K93" s="38">
        <v>2164.2166666666662</v>
      </c>
      <c r="L93" s="38">
        <v>2193.4333333333334</v>
      </c>
      <c r="M93" s="28">
        <v>2135</v>
      </c>
      <c r="N93" s="28">
        <v>2053.3000000000002</v>
      </c>
      <c r="O93" s="39">
        <v>24247500</v>
      </c>
      <c r="P93" s="40">
        <v>-5.4755752430171037E-3</v>
      </c>
    </row>
    <row r="94" spans="1:16" ht="12.75" customHeight="1">
      <c r="A94" s="28">
        <v>84</v>
      </c>
      <c r="B94" s="29" t="s">
        <v>63</v>
      </c>
      <c r="C94" s="30" t="s">
        <v>115</v>
      </c>
      <c r="D94" s="31">
        <v>44742</v>
      </c>
      <c r="E94" s="37">
        <v>1785.1</v>
      </c>
      <c r="F94" s="37">
        <v>1808.0333333333335</v>
      </c>
      <c r="G94" s="38">
        <v>1755.916666666667</v>
      </c>
      <c r="H94" s="38">
        <v>1726.7333333333333</v>
      </c>
      <c r="I94" s="38">
        <v>1674.6166666666668</v>
      </c>
      <c r="J94" s="38">
        <v>1837.2166666666672</v>
      </c>
      <c r="K94" s="38">
        <v>1889.3333333333335</v>
      </c>
      <c r="L94" s="38">
        <v>1918.5166666666673</v>
      </c>
      <c r="M94" s="28">
        <v>1860.15</v>
      </c>
      <c r="N94" s="28">
        <v>1778.85</v>
      </c>
      <c r="O94" s="39">
        <v>3948400</v>
      </c>
      <c r="P94" s="40">
        <v>-1.1219072423119304E-2</v>
      </c>
    </row>
    <row r="95" spans="1:16" ht="12.75" customHeight="1">
      <c r="A95" s="28">
        <v>85</v>
      </c>
      <c r="B95" s="29" t="s">
        <v>58</v>
      </c>
      <c r="C95" s="30" t="s">
        <v>116</v>
      </c>
      <c r="D95" s="31">
        <v>44742</v>
      </c>
      <c r="E95" s="37">
        <v>1282.0999999999999</v>
      </c>
      <c r="F95" s="37">
        <v>1294.8666666666666</v>
      </c>
      <c r="G95" s="38">
        <v>1265.7333333333331</v>
      </c>
      <c r="H95" s="38">
        <v>1249.3666666666666</v>
      </c>
      <c r="I95" s="38">
        <v>1220.2333333333331</v>
      </c>
      <c r="J95" s="38">
        <v>1311.2333333333331</v>
      </c>
      <c r="K95" s="38">
        <v>1340.3666666666668</v>
      </c>
      <c r="L95" s="38">
        <v>1356.7333333333331</v>
      </c>
      <c r="M95" s="28">
        <v>1324</v>
      </c>
      <c r="N95" s="28">
        <v>1278.5</v>
      </c>
      <c r="O95" s="39">
        <v>65382900</v>
      </c>
      <c r="P95" s="40">
        <v>2.2368998168167394E-2</v>
      </c>
    </row>
    <row r="96" spans="1:16" ht="12.75" customHeight="1">
      <c r="A96" s="28">
        <v>86</v>
      </c>
      <c r="B96" s="29" t="s">
        <v>63</v>
      </c>
      <c r="C96" s="30" t="s">
        <v>117</v>
      </c>
      <c r="D96" s="31">
        <v>44742</v>
      </c>
      <c r="E96" s="37">
        <v>571.25</v>
      </c>
      <c r="F96" s="37">
        <v>575.4666666666667</v>
      </c>
      <c r="G96" s="38">
        <v>563.93333333333339</v>
      </c>
      <c r="H96" s="38">
        <v>556.61666666666667</v>
      </c>
      <c r="I96" s="38">
        <v>545.08333333333337</v>
      </c>
      <c r="J96" s="38">
        <v>582.78333333333342</v>
      </c>
      <c r="K96" s="38">
        <v>594.31666666666672</v>
      </c>
      <c r="L96" s="38">
        <v>601.63333333333344</v>
      </c>
      <c r="M96" s="28">
        <v>587</v>
      </c>
      <c r="N96" s="28">
        <v>568.15</v>
      </c>
      <c r="O96" s="39">
        <v>21690900</v>
      </c>
      <c r="P96" s="40">
        <v>-5.0456632524345322E-3</v>
      </c>
    </row>
    <row r="97" spans="1:16" ht="12.75" customHeight="1">
      <c r="A97" s="28">
        <v>87</v>
      </c>
      <c r="B97" s="29" t="s">
        <v>49</v>
      </c>
      <c r="C97" s="30" t="s">
        <v>118</v>
      </c>
      <c r="D97" s="31">
        <v>44742</v>
      </c>
      <c r="E97" s="37">
        <v>2523.9</v>
      </c>
      <c r="F97" s="37">
        <v>2556.2833333333333</v>
      </c>
      <c r="G97" s="38">
        <v>2485.8166666666666</v>
      </c>
      <c r="H97" s="38">
        <v>2447.7333333333331</v>
      </c>
      <c r="I97" s="38">
        <v>2377.2666666666664</v>
      </c>
      <c r="J97" s="38">
        <v>2594.3666666666668</v>
      </c>
      <c r="K97" s="38">
        <v>2664.833333333333</v>
      </c>
      <c r="L97" s="38">
        <v>2702.916666666667</v>
      </c>
      <c r="M97" s="28">
        <v>2626.75</v>
      </c>
      <c r="N97" s="28">
        <v>2518.1999999999998</v>
      </c>
      <c r="O97" s="39">
        <v>3791100</v>
      </c>
      <c r="P97" s="40">
        <v>-1.5801532748676622E-3</v>
      </c>
    </row>
    <row r="98" spans="1:16" ht="12.75" customHeight="1">
      <c r="A98" s="28">
        <v>88</v>
      </c>
      <c r="B98" s="29" t="s">
        <v>119</v>
      </c>
      <c r="C98" s="30" t="s">
        <v>120</v>
      </c>
      <c r="D98" s="31">
        <v>44742</v>
      </c>
      <c r="E98" s="37">
        <v>336.75</v>
      </c>
      <c r="F98" s="37">
        <v>344.55</v>
      </c>
      <c r="G98" s="38">
        <v>325.8</v>
      </c>
      <c r="H98" s="38">
        <v>314.85000000000002</v>
      </c>
      <c r="I98" s="38">
        <v>296.10000000000002</v>
      </c>
      <c r="J98" s="38">
        <v>355.5</v>
      </c>
      <c r="K98" s="38">
        <v>374.25</v>
      </c>
      <c r="L98" s="38">
        <v>385.2</v>
      </c>
      <c r="M98" s="28">
        <v>363.3</v>
      </c>
      <c r="N98" s="28">
        <v>333.6</v>
      </c>
      <c r="O98" s="39">
        <v>46816250</v>
      </c>
      <c r="P98" s="40">
        <v>3.2333001469681884E-2</v>
      </c>
    </row>
    <row r="99" spans="1:16" ht="12.75" customHeight="1">
      <c r="A99" s="28">
        <v>89</v>
      </c>
      <c r="B99" s="29" t="s">
        <v>119</v>
      </c>
      <c r="C99" s="30" t="s">
        <v>388</v>
      </c>
      <c r="D99" s="31">
        <v>44742</v>
      </c>
      <c r="E99" s="37">
        <v>92.25</v>
      </c>
      <c r="F99" s="37">
        <v>94.066666666666663</v>
      </c>
      <c r="G99" s="38">
        <v>89.783333333333331</v>
      </c>
      <c r="H99" s="38">
        <v>87.316666666666663</v>
      </c>
      <c r="I99" s="38">
        <v>83.033333333333331</v>
      </c>
      <c r="J99" s="38">
        <v>96.533333333333331</v>
      </c>
      <c r="K99" s="38">
        <v>100.81666666666666</v>
      </c>
      <c r="L99" s="38">
        <v>103.28333333333333</v>
      </c>
      <c r="M99" s="28">
        <v>98.35</v>
      </c>
      <c r="N99" s="28">
        <v>91.6</v>
      </c>
      <c r="O99" s="39">
        <v>12427000</v>
      </c>
      <c r="P99" s="40">
        <v>1.4391014391014392E-2</v>
      </c>
    </row>
    <row r="100" spans="1:16" ht="12.75" customHeight="1">
      <c r="A100" s="28">
        <v>90</v>
      </c>
      <c r="B100" s="29" t="s">
        <v>79</v>
      </c>
      <c r="C100" s="30" t="s">
        <v>121</v>
      </c>
      <c r="D100" s="31">
        <v>44742</v>
      </c>
      <c r="E100" s="37">
        <v>212.25</v>
      </c>
      <c r="F100" s="37">
        <v>214.6</v>
      </c>
      <c r="G100" s="38">
        <v>209.39999999999998</v>
      </c>
      <c r="H100" s="38">
        <v>206.54999999999998</v>
      </c>
      <c r="I100" s="38">
        <v>201.34999999999997</v>
      </c>
      <c r="J100" s="38">
        <v>217.45</v>
      </c>
      <c r="K100" s="38">
        <v>222.64999999999998</v>
      </c>
      <c r="L100" s="38">
        <v>225.5</v>
      </c>
      <c r="M100" s="28">
        <v>219.8</v>
      </c>
      <c r="N100" s="28">
        <v>211.75</v>
      </c>
      <c r="O100" s="39">
        <v>20881800</v>
      </c>
      <c r="P100" s="40">
        <v>-1.0491299897645854E-2</v>
      </c>
    </row>
    <row r="101" spans="1:16" ht="12.75" customHeight="1">
      <c r="A101" s="28">
        <v>91</v>
      </c>
      <c r="B101" s="29" t="s">
        <v>56</v>
      </c>
      <c r="C101" s="30" t="s">
        <v>122</v>
      </c>
      <c r="D101" s="31">
        <v>44742</v>
      </c>
      <c r="E101" s="37">
        <v>2148.1</v>
      </c>
      <c r="F101" s="37">
        <v>2151.5666666666666</v>
      </c>
      <c r="G101" s="38">
        <v>2134.583333333333</v>
      </c>
      <c r="H101" s="38">
        <v>2121.0666666666666</v>
      </c>
      <c r="I101" s="38">
        <v>2104.083333333333</v>
      </c>
      <c r="J101" s="38">
        <v>2165.083333333333</v>
      </c>
      <c r="K101" s="38">
        <v>2182.0666666666666</v>
      </c>
      <c r="L101" s="38">
        <v>2195.583333333333</v>
      </c>
      <c r="M101" s="28">
        <v>2168.5500000000002</v>
      </c>
      <c r="N101" s="28">
        <v>2138.0500000000002</v>
      </c>
      <c r="O101" s="39">
        <v>12371100</v>
      </c>
      <c r="P101" s="40">
        <v>-5.9061761727978402E-3</v>
      </c>
    </row>
    <row r="102" spans="1:16" ht="12.75" customHeight="1">
      <c r="A102" s="28">
        <v>92</v>
      </c>
      <c r="B102" s="29" t="s">
        <v>44</v>
      </c>
      <c r="C102" s="30" t="s">
        <v>389</v>
      </c>
      <c r="D102" s="31">
        <v>44742</v>
      </c>
      <c r="E102" s="37">
        <v>32595.45</v>
      </c>
      <c r="F102" s="37">
        <v>32903.616666666669</v>
      </c>
      <c r="G102" s="38">
        <v>31918.333333333336</v>
      </c>
      <c r="H102" s="38">
        <v>31241.216666666667</v>
      </c>
      <c r="I102" s="38">
        <v>30255.933333333334</v>
      </c>
      <c r="J102" s="38">
        <v>33580.733333333337</v>
      </c>
      <c r="K102" s="38">
        <v>34566.016666666663</v>
      </c>
      <c r="L102" s="38">
        <v>35243.133333333339</v>
      </c>
      <c r="M102" s="28">
        <v>33888.9</v>
      </c>
      <c r="N102" s="28">
        <v>32226.5</v>
      </c>
      <c r="O102" s="39">
        <v>15975</v>
      </c>
      <c r="P102" s="40">
        <v>6.820461384152457E-2</v>
      </c>
    </row>
    <row r="103" spans="1:16" ht="12.75" customHeight="1">
      <c r="A103" s="28">
        <v>93</v>
      </c>
      <c r="B103" s="29" t="s">
        <v>63</v>
      </c>
      <c r="C103" s="30" t="s">
        <v>123</v>
      </c>
      <c r="D103" s="31">
        <v>44742</v>
      </c>
      <c r="E103" s="37">
        <v>97.5</v>
      </c>
      <c r="F103" s="37">
        <v>99.266666666666666</v>
      </c>
      <c r="G103" s="38">
        <v>93.483333333333334</v>
      </c>
      <c r="H103" s="38">
        <v>89.466666666666669</v>
      </c>
      <c r="I103" s="38">
        <v>83.683333333333337</v>
      </c>
      <c r="J103" s="38">
        <v>103.28333333333333</v>
      </c>
      <c r="K103" s="38">
        <v>109.06666666666666</v>
      </c>
      <c r="L103" s="38">
        <v>113.08333333333333</v>
      </c>
      <c r="M103" s="28">
        <v>105.05</v>
      </c>
      <c r="N103" s="28">
        <v>95.25</v>
      </c>
      <c r="O103" s="39">
        <v>38723200</v>
      </c>
      <c r="P103" s="40">
        <v>-4.4953990415800366E-2</v>
      </c>
    </row>
    <row r="104" spans="1:16" ht="12.75" customHeight="1">
      <c r="A104" s="28">
        <v>94</v>
      </c>
      <c r="B104" s="29" t="s">
        <v>58</v>
      </c>
      <c r="C104" s="30" t="s">
        <v>124</v>
      </c>
      <c r="D104" s="31">
        <v>44742</v>
      </c>
      <c r="E104" s="37">
        <v>678.5</v>
      </c>
      <c r="F104" s="37">
        <v>685.0333333333333</v>
      </c>
      <c r="G104" s="38">
        <v>670.26666666666665</v>
      </c>
      <c r="H104" s="38">
        <v>662.0333333333333</v>
      </c>
      <c r="I104" s="38">
        <v>647.26666666666665</v>
      </c>
      <c r="J104" s="38">
        <v>693.26666666666665</v>
      </c>
      <c r="K104" s="38">
        <v>708.0333333333333</v>
      </c>
      <c r="L104" s="38">
        <v>716.26666666666665</v>
      </c>
      <c r="M104" s="28">
        <v>699.8</v>
      </c>
      <c r="N104" s="28">
        <v>676.8</v>
      </c>
      <c r="O104" s="39">
        <v>91334375</v>
      </c>
      <c r="P104" s="40">
        <v>1.1065785868671801E-2</v>
      </c>
    </row>
    <row r="105" spans="1:16" ht="12.75" customHeight="1">
      <c r="A105" s="28">
        <v>95</v>
      </c>
      <c r="B105" s="29" t="s">
        <v>63</v>
      </c>
      <c r="C105" s="30" t="s">
        <v>125</v>
      </c>
      <c r="D105" s="31">
        <v>44742</v>
      </c>
      <c r="E105" s="37">
        <v>1132.0999999999999</v>
      </c>
      <c r="F105" s="37">
        <v>1141.5666666666668</v>
      </c>
      <c r="G105" s="38">
        <v>1108.6833333333336</v>
      </c>
      <c r="H105" s="38">
        <v>1085.2666666666669</v>
      </c>
      <c r="I105" s="38">
        <v>1052.3833333333337</v>
      </c>
      <c r="J105" s="38">
        <v>1164.9833333333336</v>
      </c>
      <c r="K105" s="38">
        <v>1197.8666666666668</v>
      </c>
      <c r="L105" s="38">
        <v>1221.2833333333335</v>
      </c>
      <c r="M105" s="28">
        <v>1174.45</v>
      </c>
      <c r="N105" s="28">
        <v>1118.1500000000001</v>
      </c>
      <c r="O105" s="39">
        <v>3541100</v>
      </c>
      <c r="P105" s="40">
        <v>-8.3313496786479417E-3</v>
      </c>
    </row>
    <row r="106" spans="1:16" ht="12.75" customHeight="1">
      <c r="A106" s="28">
        <v>96</v>
      </c>
      <c r="B106" s="29" t="s">
        <v>63</v>
      </c>
      <c r="C106" s="30" t="s">
        <v>126</v>
      </c>
      <c r="D106" s="31">
        <v>44742</v>
      </c>
      <c r="E106" s="37">
        <v>519.65</v>
      </c>
      <c r="F106" s="37">
        <v>520.2166666666667</v>
      </c>
      <c r="G106" s="38">
        <v>510.43333333333339</v>
      </c>
      <c r="H106" s="38">
        <v>501.2166666666667</v>
      </c>
      <c r="I106" s="38">
        <v>491.43333333333339</v>
      </c>
      <c r="J106" s="38">
        <v>529.43333333333339</v>
      </c>
      <c r="K106" s="38">
        <v>539.2166666666667</v>
      </c>
      <c r="L106" s="38">
        <v>548.43333333333339</v>
      </c>
      <c r="M106" s="28">
        <v>530</v>
      </c>
      <c r="N106" s="28">
        <v>511</v>
      </c>
      <c r="O106" s="39">
        <v>5881500</v>
      </c>
      <c r="P106" s="40">
        <v>2.4428478118876551E-2</v>
      </c>
    </row>
    <row r="107" spans="1:16" ht="12.75" customHeight="1">
      <c r="A107" s="28">
        <v>97</v>
      </c>
      <c r="B107" s="29" t="s">
        <v>74</v>
      </c>
      <c r="C107" s="30" t="s">
        <v>127</v>
      </c>
      <c r="D107" s="31">
        <v>44742</v>
      </c>
      <c r="E107" s="37">
        <v>8.5</v>
      </c>
      <c r="F107" s="37">
        <v>8.6166666666666671</v>
      </c>
      <c r="G107" s="38">
        <v>8.2333333333333343</v>
      </c>
      <c r="H107" s="38">
        <v>7.9666666666666668</v>
      </c>
      <c r="I107" s="38">
        <v>7.5833333333333339</v>
      </c>
      <c r="J107" s="38">
        <v>8.8833333333333346</v>
      </c>
      <c r="K107" s="38">
        <v>9.2666666666666675</v>
      </c>
      <c r="L107" s="38">
        <v>9.533333333333335</v>
      </c>
      <c r="M107" s="28">
        <v>9</v>
      </c>
      <c r="N107" s="28">
        <v>8.35</v>
      </c>
      <c r="O107" s="39">
        <v>683690000</v>
      </c>
      <c r="P107" s="40">
        <v>-2.2474205741138012E-3</v>
      </c>
    </row>
    <row r="108" spans="1:16" ht="12.75" customHeight="1">
      <c r="A108" s="28">
        <v>98</v>
      </c>
      <c r="B108" s="29" t="s">
        <v>63</v>
      </c>
      <c r="C108" s="30" t="s">
        <v>393</v>
      </c>
      <c r="D108" s="31">
        <v>44742</v>
      </c>
      <c r="E108" s="37">
        <v>44.25</v>
      </c>
      <c r="F108" s="37">
        <v>45.050000000000004</v>
      </c>
      <c r="G108" s="38">
        <v>43.150000000000006</v>
      </c>
      <c r="H108" s="38">
        <v>42.050000000000004</v>
      </c>
      <c r="I108" s="38">
        <v>40.150000000000006</v>
      </c>
      <c r="J108" s="38">
        <v>46.150000000000006</v>
      </c>
      <c r="K108" s="38">
        <v>48.05</v>
      </c>
      <c r="L108" s="38">
        <v>49.150000000000006</v>
      </c>
      <c r="M108" s="28">
        <v>46.95</v>
      </c>
      <c r="N108" s="28">
        <v>43.95</v>
      </c>
      <c r="O108" s="39">
        <v>98410000</v>
      </c>
      <c r="P108" s="40">
        <v>-5.5578011317704125E-3</v>
      </c>
    </row>
    <row r="109" spans="1:16" ht="12.75" customHeight="1">
      <c r="A109" s="28">
        <v>99</v>
      </c>
      <c r="B109" s="29" t="s">
        <v>58</v>
      </c>
      <c r="C109" s="30" t="s">
        <v>128</v>
      </c>
      <c r="D109" s="31">
        <v>44742</v>
      </c>
      <c r="E109" s="37">
        <v>31.6</v>
      </c>
      <c r="F109" s="37">
        <v>32.133333333333333</v>
      </c>
      <c r="G109" s="38">
        <v>30.916666666666664</v>
      </c>
      <c r="H109" s="38">
        <v>30.233333333333331</v>
      </c>
      <c r="I109" s="38">
        <v>29.016666666666662</v>
      </c>
      <c r="J109" s="38">
        <v>32.816666666666663</v>
      </c>
      <c r="K109" s="38">
        <v>34.033333333333331</v>
      </c>
      <c r="L109" s="38">
        <v>34.716666666666669</v>
      </c>
      <c r="M109" s="28">
        <v>33.35</v>
      </c>
      <c r="N109" s="28">
        <v>31.45</v>
      </c>
      <c r="O109" s="39">
        <v>223992900</v>
      </c>
      <c r="P109" s="40">
        <v>7.5446797255793114E-3</v>
      </c>
    </row>
    <row r="110" spans="1:16" ht="12.75" customHeight="1">
      <c r="A110" s="28">
        <v>100</v>
      </c>
      <c r="B110" s="29" t="s">
        <v>44</v>
      </c>
      <c r="C110" s="30" t="s">
        <v>404</v>
      </c>
      <c r="D110" s="31">
        <v>44742</v>
      </c>
      <c r="E110" s="37">
        <v>168.65</v>
      </c>
      <c r="F110" s="37">
        <v>171.58333333333334</v>
      </c>
      <c r="G110" s="38">
        <v>164.51666666666668</v>
      </c>
      <c r="H110" s="38">
        <v>160.38333333333333</v>
      </c>
      <c r="I110" s="38">
        <v>153.31666666666666</v>
      </c>
      <c r="J110" s="38">
        <v>175.7166666666667</v>
      </c>
      <c r="K110" s="38">
        <v>182.78333333333336</v>
      </c>
      <c r="L110" s="38">
        <v>186.91666666666671</v>
      </c>
      <c r="M110" s="28">
        <v>178.65</v>
      </c>
      <c r="N110" s="28">
        <v>167.45</v>
      </c>
      <c r="O110" s="39">
        <v>42990000</v>
      </c>
      <c r="P110" s="40">
        <v>-3.2083755488010804E-2</v>
      </c>
    </row>
    <row r="111" spans="1:16" ht="12.75" customHeight="1">
      <c r="A111" s="28">
        <v>101</v>
      </c>
      <c r="B111" s="29" t="s">
        <v>79</v>
      </c>
      <c r="C111" s="30" t="s">
        <v>129</v>
      </c>
      <c r="D111" s="31">
        <v>44742</v>
      </c>
      <c r="E111" s="37">
        <v>342.3</v>
      </c>
      <c r="F111" s="37">
        <v>347.16666666666669</v>
      </c>
      <c r="G111" s="38">
        <v>334.93333333333339</v>
      </c>
      <c r="H111" s="38">
        <v>327.56666666666672</v>
      </c>
      <c r="I111" s="38">
        <v>315.33333333333343</v>
      </c>
      <c r="J111" s="38">
        <v>354.53333333333336</v>
      </c>
      <c r="K111" s="38">
        <v>366.76666666666659</v>
      </c>
      <c r="L111" s="38">
        <v>374.13333333333333</v>
      </c>
      <c r="M111" s="28">
        <v>359.4</v>
      </c>
      <c r="N111" s="28">
        <v>339.8</v>
      </c>
      <c r="O111" s="39">
        <v>12287000</v>
      </c>
      <c r="P111" s="40">
        <v>2.5005735260380822E-2</v>
      </c>
    </row>
    <row r="112" spans="1:16" ht="12.75" customHeight="1">
      <c r="A112" s="28">
        <v>102</v>
      </c>
      <c r="B112" s="29" t="s">
        <v>105</v>
      </c>
      <c r="C112" s="30" t="s">
        <v>130</v>
      </c>
      <c r="D112" s="31">
        <v>44742</v>
      </c>
      <c r="E112" s="37">
        <v>214.05</v>
      </c>
      <c r="F112" s="37">
        <v>217.33333333333334</v>
      </c>
      <c r="G112" s="38">
        <v>209.86666666666667</v>
      </c>
      <c r="H112" s="38">
        <v>205.68333333333334</v>
      </c>
      <c r="I112" s="38">
        <v>198.21666666666667</v>
      </c>
      <c r="J112" s="38">
        <v>221.51666666666668</v>
      </c>
      <c r="K112" s="38">
        <v>228.98333333333332</v>
      </c>
      <c r="L112" s="38">
        <v>233.16666666666669</v>
      </c>
      <c r="M112" s="28">
        <v>224.8</v>
      </c>
      <c r="N112" s="28">
        <v>213.15</v>
      </c>
      <c r="O112" s="39">
        <v>21143654</v>
      </c>
      <c r="P112" s="40">
        <v>-3.6296975252062331E-2</v>
      </c>
    </row>
    <row r="113" spans="1:16" ht="12.75" customHeight="1">
      <c r="A113" s="28">
        <v>103</v>
      </c>
      <c r="B113" s="29" t="s">
        <v>42</v>
      </c>
      <c r="C113" s="30" t="s">
        <v>401</v>
      </c>
      <c r="D113" s="31">
        <v>44742</v>
      </c>
      <c r="E113" s="37">
        <v>153.25</v>
      </c>
      <c r="F113" s="37">
        <v>155.91666666666666</v>
      </c>
      <c r="G113" s="38">
        <v>149.33333333333331</v>
      </c>
      <c r="H113" s="38">
        <v>145.41666666666666</v>
      </c>
      <c r="I113" s="38">
        <v>138.83333333333331</v>
      </c>
      <c r="J113" s="38">
        <v>159.83333333333331</v>
      </c>
      <c r="K113" s="38">
        <v>166.41666666666663</v>
      </c>
      <c r="L113" s="38">
        <v>170.33333333333331</v>
      </c>
      <c r="M113" s="28">
        <v>162.5</v>
      </c>
      <c r="N113" s="28">
        <v>152</v>
      </c>
      <c r="O113" s="39">
        <v>10930100</v>
      </c>
      <c r="P113" s="40">
        <v>-3.8029606942317509E-2</v>
      </c>
    </row>
    <row r="114" spans="1:16" ht="12.75" customHeight="1">
      <c r="A114" s="28">
        <v>104</v>
      </c>
      <c r="B114" s="29" t="s">
        <v>44</v>
      </c>
      <c r="C114" s="30" t="s">
        <v>263</v>
      </c>
      <c r="D114" s="31">
        <v>44742</v>
      </c>
      <c r="E114" s="37">
        <v>4059.15</v>
      </c>
      <c r="F114" s="37">
        <v>4125.6166666666668</v>
      </c>
      <c r="G114" s="38">
        <v>3978.0333333333338</v>
      </c>
      <c r="H114" s="38">
        <v>3896.916666666667</v>
      </c>
      <c r="I114" s="38">
        <v>3749.3333333333339</v>
      </c>
      <c r="J114" s="38">
        <v>4206.7333333333336</v>
      </c>
      <c r="K114" s="38">
        <v>4354.3166666666657</v>
      </c>
      <c r="L114" s="38">
        <v>4435.4333333333334</v>
      </c>
      <c r="M114" s="28">
        <v>4273.2</v>
      </c>
      <c r="N114" s="28">
        <v>4044.5</v>
      </c>
      <c r="O114" s="39">
        <v>294450</v>
      </c>
      <c r="P114" s="40">
        <v>-1.0335265944038316E-2</v>
      </c>
    </row>
    <row r="115" spans="1:16" ht="12.75" customHeight="1">
      <c r="A115" s="28">
        <v>105</v>
      </c>
      <c r="B115" s="29" t="s">
        <v>44</v>
      </c>
      <c r="C115" s="30" t="s">
        <v>131</v>
      </c>
      <c r="D115" s="31">
        <v>44742</v>
      </c>
      <c r="E115" s="37">
        <v>1648.2</v>
      </c>
      <c r="F115" s="37">
        <v>1678.4166666666667</v>
      </c>
      <c r="G115" s="38">
        <v>1604.8833333333334</v>
      </c>
      <c r="H115" s="38">
        <v>1561.5666666666666</v>
      </c>
      <c r="I115" s="38">
        <v>1488.0333333333333</v>
      </c>
      <c r="J115" s="38">
        <v>1721.7333333333336</v>
      </c>
      <c r="K115" s="38">
        <v>1795.2666666666669</v>
      </c>
      <c r="L115" s="38">
        <v>1838.5833333333337</v>
      </c>
      <c r="M115" s="28">
        <v>1751.95</v>
      </c>
      <c r="N115" s="28">
        <v>1635.1</v>
      </c>
      <c r="O115" s="39">
        <v>2925400</v>
      </c>
      <c r="P115" s="40">
        <v>-2.0573513902606425E-2</v>
      </c>
    </row>
    <row r="116" spans="1:16" ht="12.75" customHeight="1">
      <c r="A116" s="28">
        <v>106</v>
      </c>
      <c r="B116" s="29" t="s">
        <v>58</v>
      </c>
      <c r="C116" s="30" t="s">
        <v>132</v>
      </c>
      <c r="D116" s="31">
        <v>44742</v>
      </c>
      <c r="E116" s="37">
        <v>811.35</v>
      </c>
      <c r="F116" s="37">
        <v>826.83333333333337</v>
      </c>
      <c r="G116" s="38">
        <v>791.51666666666677</v>
      </c>
      <c r="H116" s="38">
        <v>771.68333333333339</v>
      </c>
      <c r="I116" s="38">
        <v>736.36666666666679</v>
      </c>
      <c r="J116" s="38">
        <v>846.66666666666674</v>
      </c>
      <c r="K116" s="38">
        <v>881.98333333333335</v>
      </c>
      <c r="L116" s="38">
        <v>901.81666666666672</v>
      </c>
      <c r="M116" s="28">
        <v>862.15</v>
      </c>
      <c r="N116" s="28">
        <v>807</v>
      </c>
      <c r="O116" s="39">
        <v>28503000</v>
      </c>
      <c r="P116" s="40">
        <v>2.4090541632983024E-2</v>
      </c>
    </row>
    <row r="117" spans="1:16" ht="12.75" customHeight="1">
      <c r="A117" s="28">
        <v>107</v>
      </c>
      <c r="B117" s="29" t="s">
        <v>74</v>
      </c>
      <c r="C117" s="30" t="s">
        <v>133</v>
      </c>
      <c r="D117" s="31">
        <v>44742</v>
      </c>
      <c r="E117" s="37">
        <v>202.45</v>
      </c>
      <c r="F117" s="37">
        <v>203.23333333333335</v>
      </c>
      <c r="G117" s="38">
        <v>199.56666666666669</v>
      </c>
      <c r="H117" s="38">
        <v>196.68333333333334</v>
      </c>
      <c r="I117" s="38">
        <v>193.01666666666668</v>
      </c>
      <c r="J117" s="38">
        <v>206.1166666666667</v>
      </c>
      <c r="K117" s="38">
        <v>209.78333333333333</v>
      </c>
      <c r="L117" s="38">
        <v>212.66666666666671</v>
      </c>
      <c r="M117" s="28">
        <v>206.9</v>
      </c>
      <c r="N117" s="28">
        <v>200.35</v>
      </c>
      <c r="O117" s="39">
        <v>17687600</v>
      </c>
      <c r="P117" s="40">
        <v>0.1262257086824746</v>
      </c>
    </row>
    <row r="118" spans="1:16" ht="12.75" customHeight="1">
      <c r="A118" s="28">
        <v>108</v>
      </c>
      <c r="B118" s="29" t="s">
        <v>86</v>
      </c>
      <c r="C118" s="30" t="s">
        <v>134</v>
      </c>
      <c r="D118" s="31">
        <v>44742</v>
      </c>
      <c r="E118" s="37">
        <v>1396.5</v>
      </c>
      <c r="F118" s="37">
        <v>1410.7666666666667</v>
      </c>
      <c r="G118" s="38">
        <v>1376.5333333333333</v>
      </c>
      <c r="H118" s="38">
        <v>1356.5666666666666</v>
      </c>
      <c r="I118" s="38">
        <v>1322.3333333333333</v>
      </c>
      <c r="J118" s="38">
        <v>1430.7333333333333</v>
      </c>
      <c r="K118" s="38">
        <v>1464.9666666666665</v>
      </c>
      <c r="L118" s="38">
        <v>1484.9333333333334</v>
      </c>
      <c r="M118" s="28">
        <v>1445</v>
      </c>
      <c r="N118" s="28">
        <v>1390.8</v>
      </c>
      <c r="O118" s="39">
        <v>46848300</v>
      </c>
      <c r="P118" s="40">
        <v>1.1726519426501934E-2</v>
      </c>
    </row>
    <row r="119" spans="1:16" ht="12.75" customHeight="1">
      <c r="A119" s="28">
        <v>109</v>
      </c>
      <c r="B119" s="29" t="s">
        <v>86</v>
      </c>
      <c r="C119" s="30" t="s">
        <v>411</v>
      </c>
      <c r="D119" s="31">
        <v>44742</v>
      </c>
      <c r="E119" s="37">
        <v>604.9</v>
      </c>
      <c r="F119" s="37">
        <v>612.48333333333323</v>
      </c>
      <c r="G119" s="38">
        <v>586.81666666666649</v>
      </c>
      <c r="H119" s="38">
        <v>568.73333333333323</v>
      </c>
      <c r="I119" s="38">
        <v>543.06666666666649</v>
      </c>
      <c r="J119" s="38">
        <v>630.56666666666649</v>
      </c>
      <c r="K119" s="38">
        <v>656.23333333333323</v>
      </c>
      <c r="L119" s="38">
        <v>674.31666666666649</v>
      </c>
      <c r="M119" s="28">
        <v>638.15</v>
      </c>
      <c r="N119" s="28">
        <v>594.4</v>
      </c>
      <c r="O119" s="39">
        <v>897750</v>
      </c>
      <c r="P119" s="40">
        <v>-5.5248618784530384E-2</v>
      </c>
    </row>
    <row r="120" spans="1:16" ht="12.75" customHeight="1">
      <c r="A120" s="28">
        <v>110</v>
      </c>
      <c r="B120" s="29" t="s">
        <v>79</v>
      </c>
      <c r="C120" s="30" t="s">
        <v>135</v>
      </c>
      <c r="D120" s="31">
        <v>44742</v>
      </c>
      <c r="E120" s="37">
        <v>108.1</v>
      </c>
      <c r="F120" s="37">
        <v>108.71666666666665</v>
      </c>
      <c r="G120" s="38">
        <v>106.7833333333333</v>
      </c>
      <c r="H120" s="38">
        <v>105.46666666666665</v>
      </c>
      <c r="I120" s="38">
        <v>103.5333333333333</v>
      </c>
      <c r="J120" s="38">
        <v>110.0333333333333</v>
      </c>
      <c r="K120" s="38">
        <v>111.96666666666667</v>
      </c>
      <c r="L120" s="38">
        <v>113.2833333333333</v>
      </c>
      <c r="M120" s="28">
        <v>110.65</v>
      </c>
      <c r="N120" s="28">
        <v>107.4</v>
      </c>
      <c r="O120" s="39">
        <v>51454000</v>
      </c>
      <c r="P120" s="40">
        <v>2.4062095730918498E-2</v>
      </c>
    </row>
    <row r="121" spans="1:16" ht="12.75" customHeight="1">
      <c r="A121" s="28">
        <v>111</v>
      </c>
      <c r="B121" s="29" t="s">
        <v>47</v>
      </c>
      <c r="C121" s="30" t="s">
        <v>264</v>
      </c>
      <c r="D121" s="31">
        <v>44742</v>
      </c>
      <c r="E121" s="37">
        <v>868.65</v>
      </c>
      <c r="F121" s="37">
        <v>871.23333333333323</v>
      </c>
      <c r="G121" s="38">
        <v>859.41666666666652</v>
      </c>
      <c r="H121" s="38">
        <v>850.18333333333328</v>
      </c>
      <c r="I121" s="38">
        <v>838.36666666666656</v>
      </c>
      <c r="J121" s="38">
        <v>880.46666666666647</v>
      </c>
      <c r="K121" s="38">
        <v>892.2833333333333</v>
      </c>
      <c r="L121" s="38">
        <v>901.51666666666642</v>
      </c>
      <c r="M121" s="28">
        <v>883.05</v>
      </c>
      <c r="N121" s="28">
        <v>862</v>
      </c>
      <c r="O121" s="39">
        <v>887700</v>
      </c>
      <c r="P121" s="40">
        <v>-6.8247930185723876E-3</v>
      </c>
    </row>
    <row r="122" spans="1:16" ht="12.75" customHeight="1">
      <c r="A122" s="28">
        <v>112</v>
      </c>
      <c r="B122" s="29" t="s">
        <v>44</v>
      </c>
      <c r="C122" s="30" t="s">
        <v>136</v>
      </c>
      <c r="D122" s="31">
        <v>44742</v>
      </c>
      <c r="E122" s="37">
        <v>594.20000000000005</v>
      </c>
      <c r="F122" s="37">
        <v>605.06666666666661</v>
      </c>
      <c r="G122" s="38">
        <v>578.73333333333323</v>
      </c>
      <c r="H122" s="38">
        <v>563.26666666666665</v>
      </c>
      <c r="I122" s="38">
        <v>536.93333333333328</v>
      </c>
      <c r="J122" s="38">
        <v>620.53333333333319</v>
      </c>
      <c r="K122" s="38">
        <v>646.86666666666667</v>
      </c>
      <c r="L122" s="38">
        <v>662.33333333333314</v>
      </c>
      <c r="M122" s="28">
        <v>631.4</v>
      </c>
      <c r="N122" s="28">
        <v>589.6</v>
      </c>
      <c r="O122" s="39">
        <v>15694000</v>
      </c>
      <c r="P122" s="40">
        <v>1.36196665724781E-2</v>
      </c>
    </row>
    <row r="123" spans="1:16" ht="12.75" customHeight="1">
      <c r="A123" s="28">
        <v>113</v>
      </c>
      <c r="B123" s="29" t="s">
        <v>56</v>
      </c>
      <c r="C123" s="30" t="s">
        <v>137</v>
      </c>
      <c r="D123" s="31">
        <v>44742</v>
      </c>
      <c r="E123" s="37">
        <v>261.14999999999998</v>
      </c>
      <c r="F123" s="37">
        <v>263.10000000000002</v>
      </c>
      <c r="G123" s="38">
        <v>258.15000000000003</v>
      </c>
      <c r="H123" s="38">
        <v>255.15000000000003</v>
      </c>
      <c r="I123" s="38">
        <v>250.20000000000005</v>
      </c>
      <c r="J123" s="38">
        <v>266.10000000000002</v>
      </c>
      <c r="K123" s="38">
        <v>271.05000000000007</v>
      </c>
      <c r="L123" s="38">
        <v>274.05</v>
      </c>
      <c r="M123" s="28">
        <v>268.05</v>
      </c>
      <c r="N123" s="28">
        <v>260.10000000000002</v>
      </c>
      <c r="O123" s="39">
        <v>89664000</v>
      </c>
      <c r="P123" s="40">
        <v>3.6535568450462067E-3</v>
      </c>
    </row>
    <row r="124" spans="1:16" ht="12.75" customHeight="1">
      <c r="A124" s="28">
        <v>114</v>
      </c>
      <c r="B124" s="29" t="s">
        <v>119</v>
      </c>
      <c r="C124" s="30" t="s">
        <v>138</v>
      </c>
      <c r="D124" s="31">
        <v>44742</v>
      </c>
      <c r="E124" s="37">
        <v>326.5</v>
      </c>
      <c r="F124" s="37">
        <v>335.65000000000003</v>
      </c>
      <c r="G124" s="38">
        <v>315.20000000000005</v>
      </c>
      <c r="H124" s="38">
        <v>303.90000000000003</v>
      </c>
      <c r="I124" s="38">
        <v>283.45000000000005</v>
      </c>
      <c r="J124" s="38">
        <v>346.95000000000005</v>
      </c>
      <c r="K124" s="38">
        <v>367.4</v>
      </c>
      <c r="L124" s="38">
        <v>378.70000000000005</v>
      </c>
      <c r="M124" s="28">
        <v>356.1</v>
      </c>
      <c r="N124" s="28">
        <v>324.35000000000002</v>
      </c>
      <c r="O124" s="39">
        <v>35420000</v>
      </c>
      <c r="P124" s="40">
        <v>-5.116528261451915E-2</v>
      </c>
    </row>
    <row r="125" spans="1:16" ht="12.75" customHeight="1">
      <c r="A125" s="28">
        <v>115</v>
      </c>
      <c r="B125" s="29" t="s">
        <v>42</v>
      </c>
      <c r="C125" s="30" t="s">
        <v>413</v>
      </c>
      <c r="D125" s="31">
        <v>44742</v>
      </c>
      <c r="E125" s="37">
        <v>2047.45</v>
      </c>
      <c r="F125" s="37">
        <v>2076.1333333333332</v>
      </c>
      <c r="G125" s="38">
        <v>2008.3166666666666</v>
      </c>
      <c r="H125" s="38">
        <v>1969.1833333333334</v>
      </c>
      <c r="I125" s="38">
        <v>1901.3666666666668</v>
      </c>
      <c r="J125" s="38">
        <v>2115.2666666666664</v>
      </c>
      <c r="K125" s="38">
        <v>2183.083333333333</v>
      </c>
      <c r="L125" s="38">
        <v>2222.2166666666662</v>
      </c>
      <c r="M125" s="28">
        <v>2143.9499999999998</v>
      </c>
      <c r="N125" s="28">
        <v>2037</v>
      </c>
      <c r="O125" s="39">
        <v>450650</v>
      </c>
      <c r="P125" s="40">
        <v>7.869068278379511E-2</v>
      </c>
    </row>
    <row r="126" spans="1:16" ht="12.75" customHeight="1">
      <c r="A126" s="28">
        <v>116</v>
      </c>
      <c r="B126" s="29" t="s">
        <v>119</v>
      </c>
      <c r="C126" s="30" t="s">
        <v>139</v>
      </c>
      <c r="D126" s="31">
        <v>44742</v>
      </c>
      <c r="E126" s="37">
        <v>545.75</v>
      </c>
      <c r="F126" s="37">
        <v>553.56666666666672</v>
      </c>
      <c r="G126" s="38">
        <v>536.18333333333339</v>
      </c>
      <c r="H126" s="38">
        <v>526.61666666666667</v>
      </c>
      <c r="I126" s="38">
        <v>509.23333333333335</v>
      </c>
      <c r="J126" s="38">
        <v>563.13333333333344</v>
      </c>
      <c r="K126" s="38">
        <v>580.51666666666688</v>
      </c>
      <c r="L126" s="38">
        <v>590.08333333333348</v>
      </c>
      <c r="M126" s="28">
        <v>570.95000000000005</v>
      </c>
      <c r="N126" s="28">
        <v>544</v>
      </c>
      <c r="O126" s="39">
        <v>49509900</v>
      </c>
      <c r="P126" s="40">
        <v>2.5846153846153845E-2</v>
      </c>
    </row>
    <row r="127" spans="1:16" ht="12.75" customHeight="1">
      <c r="A127" s="28">
        <v>117</v>
      </c>
      <c r="B127" s="29" t="s">
        <v>44</v>
      </c>
      <c r="C127" s="30" t="s">
        <v>140</v>
      </c>
      <c r="D127" s="31">
        <v>44742</v>
      </c>
      <c r="E127" s="37">
        <v>511.25</v>
      </c>
      <c r="F127" s="37">
        <v>519.2833333333333</v>
      </c>
      <c r="G127" s="38">
        <v>499.06666666666661</v>
      </c>
      <c r="H127" s="38">
        <v>486.88333333333333</v>
      </c>
      <c r="I127" s="38">
        <v>466.66666666666663</v>
      </c>
      <c r="J127" s="38">
        <v>531.46666666666658</v>
      </c>
      <c r="K127" s="38">
        <v>551.68333333333328</v>
      </c>
      <c r="L127" s="38">
        <v>563.86666666666656</v>
      </c>
      <c r="M127" s="28">
        <v>539.5</v>
      </c>
      <c r="N127" s="28">
        <v>507.1</v>
      </c>
      <c r="O127" s="39">
        <v>10216875</v>
      </c>
      <c r="P127" s="40">
        <v>-3.7784142848436833E-3</v>
      </c>
    </row>
    <row r="128" spans="1:16" ht="12.75" customHeight="1">
      <c r="A128" s="28">
        <v>118</v>
      </c>
      <c r="B128" s="29" t="s">
        <v>58</v>
      </c>
      <c r="C128" s="30" t="s">
        <v>141</v>
      </c>
      <c r="D128" s="31">
        <v>44742</v>
      </c>
      <c r="E128" s="37">
        <v>1679.1</v>
      </c>
      <c r="F128" s="37">
        <v>1703.6333333333332</v>
      </c>
      <c r="G128" s="38">
        <v>1649.4666666666665</v>
      </c>
      <c r="H128" s="38">
        <v>1619.8333333333333</v>
      </c>
      <c r="I128" s="38">
        <v>1565.6666666666665</v>
      </c>
      <c r="J128" s="38">
        <v>1733.2666666666664</v>
      </c>
      <c r="K128" s="38">
        <v>1787.4333333333334</v>
      </c>
      <c r="L128" s="38">
        <v>1817.0666666666664</v>
      </c>
      <c r="M128" s="28">
        <v>1757.8</v>
      </c>
      <c r="N128" s="28">
        <v>1674</v>
      </c>
      <c r="O128" s="39">
        <v>15350000</v>
      </c>
      <c r="P128" s="40">
        <v>4.8611870149743143E-2</v>
      </c>
    </row>
    <row r="129" spans="1:16" ht="12.75" customHeight="1">
      <c r="A129" s="28">
        <v>119</v>
      </c>
      <c r="B129" s="29" t="s">
        <v>63</v>
      </c>
      <c r="C129" s="30" t="s">
        <v>142</v>
      </c>
      <c r="D129" s="31">
        <v>44742</v>
      </c>
      <c r="E129" s="37">
        <v>68.25</v>
      </c>
      <c r="F129" s="37">
        <v>69.416666666666671</v>
      </c>
      <c r="G129" s="38">
        <v>66.833333333333343</v>
      </c>
      <c r="H129" s="38">
        <v>65.416666666666671</v>
      </c>
      <c r="I129" s="38">
        <v>62.833333333333343</v>
      </c>
      <c r="J129" s="38">
        <v>70.833333333333343</v>
      </c>
      <c r="K129" s="38">
        <v>73.416666666666686</v>
      </c>
      <c r="L129" s="38">
        <v>74.833333333333343</v>
      </c>
      <c r="M129" s="28">
        <v>72</v>
      </c>
      <c r="N129" s="28">
        <v>68</v>
      </c>
      <c r="O129" s="39">
        <v>54213300</v>
      </c>
      <c r="P129" s="40">
        <v>4.1322314049586778E-3</v>
      </c>
    </row>
    <row r="130" spans="1:16" ht="12.75" customHeight="1">
      <c r="A130" s="28">
        <v>120</v>
      </c>
      <c r="B130" s="29" t="s">
        <v>44</v>
      </c>
      <c r="C130" s="30" t="s">
        <v>143</v>
      </c>
      <c r="D130" s="31">
        <v>44742</v>
      </c>
      <c r="E130" s="37">
        <v>1986</v>
      </c>
      <c r="F130" s="37">
        <v>1982.7</v>
      </c>
      <c r="G130" s="38">
        <v>1936.8500000000001</v>
      </c>
      <c r="H130" s="38">
        <v>1887.7</v>
      </c>
      <c r="I130" s="38">
        <v>1841.8500000000001</v>
      </c>
      <c r="J130" s="38">
        <v>2031.8500000000001</v>
      </c>
      <c r="K130" s="38">
        <v>2077.6999999999998</v>
      </c>
      <c r="L130" s="38">
        <v>2126.8500000000004</v>
      </c>
      <c r="M130" s="28">
        <v>2028.55</v>
      </c>
      <c r="N130" s="28">
        <v>1933.55</v>
      </c>
      <c r="O130" s="39">
        <v>1458250</v>
      </c>
      <c r="P130" s="40">
        <v>1.2234273318872018E-2</v>
      </c>
    </row>
    <row r="131" spans="1:16" ht="12.75" customHeight="1">
      <c r="A131" s="28">
        <v>121</v>
      </c>
      <c r="B131" s="29" t="s">
        <v>47</v>
      </c>
      <c r="C131" s="30" t="s">
        <v>266</v>
      </c>
      <c r="D131" s="31">
        <v>44742</v>
      </c>
      <c r="E131" s="37">
        <v>492</v>
      </c>
      <c r="F131" s="37">
        <v>502.35000000000008</v>
      </c>
      <c r="G131" s="38">
        <v>479.50000000000011</v>
      </c>
      <c r="H131" s="38">
        <v>467.00000000000006</v>
      </c>
      <c r="I131" s="38">
        <v>444.15000000000009</v>
      </c>
      <c r="J131" s="38">
        <v>514.85000000000014</v>
      </c>
      <c r="K131" s="38">
        <v>537.70000000000016</v>
      </c>
      <c r="L131" s="38">
        <v>550.20000000000016</v>
      </c>
      <c r="M131" s="28">
        <v>525.20000000000005</v>
      </c>
      <c r="N131" s="28">
        <v>489.85</v>
      </c>
      <c r="O131" s="39">
        <v>6553800</v>
      </c>
      <c r="P131" s="40">
        <v>4.6909492273730681E-3</v>
      </c>
    </row>
    <row r="132" spans="1:16" ht="12.75" customHeight="1">
      <c r="A132" s="28">
        <v>122</v>
      </c>
      <c r="B132" s="29" t="s">
        <v>63</v>
      </c>
      <c r="C132" s="30" t="s">
        <v>144</v>
      </c>
      <c r="D132" s="31">
        <v>44742</v>
      </c>
      <c r="E132" s="37">
        <v>310.64999999999998</v>
      </c>
      <c r="F132" s="37">
        <v>316.06666666666666</v>
      </c>
      <c r="G132" s="38">
        <v>303.83333333333331</v>
      </c>
      <c r="H132" s="38">
        <v>297.01666666666665</v>
      </c>
      <c r="I132" s="38">
        <v>284.7833333333333</v>
      </c>
      <c r="J132" s="38">
        <v>322.88333333333333</v>
      </c>
      <c r="K132" s="38">
        <v>335.11666666666667</v>
      </c>
      <c r="L132" s="38">
        <v>341.93333333333334</v>
      </c>
      <c r="M132" s="28">
        <v>328.3</v>
      </c>
      <c r="N132" s="28">
        <v>309.25</v>
      </c>
      <c r="O132" s="39">
        <v>20784000</v>
      </c>
      <c r="P132" s="40">
        <v>4.7375036256405295E-3</v>
      </c>
    </row>
    <row r="133" spans="1:16" ht="12.75" customHeight="1">
      <c r="A133" s="28">
        <v>123</v>
      </c>
      <c r="B133" s="29" t="s">
        <v>70</v>
      </c>
      <c r="C133" s="30" t="s">
        <v>145</v>
      </c>
      <c r="D133" s="31">
        <v>44742</v>
      </c>
      <c r="E133" s="37">
        <v>1525.9</v>
      </c>
      <c r="F133" s="37">
        <v>1539.9166666666667</v>
      </c>
      <c r="G133" s="38">
        <v>1502.4833333333336</v>
      </c>
      <c r="H133" s="38">
        <v>1479.0666666666668</v>
      </c>
      <c r="I133" s="38">
        <v>1441.6333333333337</v>
      </c>
      <c r="J133" s="38">
        <v>1563.3333333333335</v>
      </c>
      <c r="K133" s="38">
        <v>1600.7666666666664</v>
      </c>
      <c r="L133" s="38">
        <v>1624.1833333333334</v>
      </c>
      <c r="M133" s="28">
        <v>1577.35</v>
      </c>
      <c r="N133" s="28">
        <v>1516.5</v>
      </c>
      <c r="O133" s="39">
        <v>14911600</v>
      </c>
      <c r="P133" s="40">
        <v>-8.1085575547942927E-3</v>
      </c>
    </row>
    <row r="134" spans="1:16" ht="12.75" customHeight="1">
      <c r="A134" s="28">
        <v>124</v>
      </c>
      <c r="B134" s="29" t="s">
        <v>86</v>
      </c>
      <c r="C134" s="30" t="s">
        <v>146</v>
      </c>
      <c r="D134" s="31">
        <v>44742</v>
      </c>
      <c r="E134" s="37">
        <v>4028.35</v>
      </c>
      <c r="F134" s="37">
        <v>4111.1166666666668</v>
      </c>
      <c r="G134" s="38">
        <v>3924.1333333333332</v>
      </c>
      <c r="H134" s="38">
        <v>3819.9166666666665</v>
      </c>
      <c r="I134" s="38">
        <v>3632.9333333333329</v>
      </c>
      <c r="J134" s="38">
        <v>4215.3333333333339</v>
      </c>
      <c r="K134" s="38">
        <v>4402.3166666666675</v>
      </c>
      <c r="L134" s="38">
        <v>4506.5333333333338</v>
      </c>
      <c r="M134" s="28">
        <v>4298.1000000000004</v>
      </c>
      <c r="N134" s="28">
        <v>4006.9</v>
      </c>
      <c r="O134" s="39">
        <v>1530900</v>
      </c>
      <c r="P134" s="40">
        <v>1.896964856230032E-2</v>
      </c>
    </row>
    <row r="135" spans="1:16" ht="12.75" customHeight="1">
      <c r="A135" s="28">
        <v>125</v>
      </c>
      <c r="B135" s="29" t="s">
        <v>86</v>
      </c>
      <c r="C135" s="30" t="s">
        <v>147</v>
      </c>
      <c r="D135" s="31">
        <v>44742</v>
      </c>
      <c r="E135" s="37">
        <v>3152.95</v>
      </c>
      <c r="F135" s="37">
        <v>3225.65</v>
      </c>
      <c r="G135" s="38">
        <v>3067.4</v>
      </c>
      <c r="H135" s="38">
        <v>2981.85</v>
      </c>
      <c r="I135" s="38">
        <v>2823.6</v>
      </c>
      <c r="J135" s="38">
        <v>3311.2000000000003</v>
      </c>
      <c r="K135" s="38">
        <v>3469.4500000000003</v>
      </c>
      <c r="L135" s="38">
        <v>3555.0000000000005</v>
      </c>
      <c r="M135" s="28">
        <v>3383.9</v>
      </c>
      <c r="N135" s="28">
        <v>3140.1</v>
      </c>
      <c r="O135" s="39">
        <v>1452000</v>
      </c>
      <c r="P135" s="40">
        <v>2.9641185647425898E-2</v>
      </c>
    </row>
    <row r="136" spans="1:16" ht="12.75" customHeight="1">
      <c r="A136" s="28">
        <v>126</v>
      </c>
      <c r="B136" s="29" t="s">
        <v>47</v>
      </c>
      <c r="C136" s="30" t="s">
        <v>148</v>
      </c>
      <c r="D136" s="31">
        <v>44742</v>
      </c>
      <c r="E136" s="37">
        <v>602.75</v>
      </c>
      <c r="F136" s="37">
        <v>607.75</v>
      </c>
      <c r="G136" s="38">
        <v>596.20000000000005</v>
      </c>
      <c r="H136" s="38">
        <v>589.65000000000009</v>
      </c>
      <c r="I136" s="38">
        <v>578.10000000000014</v>
      </c>
      <c r="J136" s="38">
        <v>614.29999999999995</v>
      </c>
      <c r="K136" s="38">
        <v>625.84999999999991</v>
      </c>
      <c r="L136" s="38">
        <v>632.39999999999986</v>
      </c>
      <c r="M136" s="28">
        <v>619.29999999999995</v>
      </c>
      <c r="N136" s="28">
        <v>601.20000000000005</v>
      </c>
      <c r="O136" s="39">
        <v>8677650</v>
      </c>
      <c r="P136" s="40">
        <v>-1.2000387109261589E-2</v>
      </c>
    </row>
    <row r="137" spans="1:16" ht="12.75" customHeight="1">
      <c r="A137" s="28">
        <v>127</v>
      </c>
      <c r="B137" s="29" t="s">
        <v>49</v>
      </c>
      <c r="C137" s="30" t="s">
        <v>149</v>
      </c>
      <c r="D137" s="31">
        <v>44742</v>
      </c>
      <c r="E137" s="37">
        <v>1005.7</v>
      </c>
      <c r="F137" s="37">
        <v>1013.9333333333334</v>
      </c>
      <c r="G137" s="38">
        <v>991.86666666666679</v>
      </c>
      <c r="H137" s="38">
        <v>978.03333333333342</v>
      </c>
      <c r="I137" s="38">
        <v>955.96666666666681</v>
      </c>
      <c r="J137" s="38">
        <v>1027.7666666666669</v>
      </c>
      <c r="K137" s="38">
        <v>1049.8333333333335</v>
      </c>
      <c r="L137" s="38">
        <v>1063.6666666666667</v>
      </c>
      <c r="M137" s="28">
        <v>1036</v>
      </c>
      <c r="N137" s="28">
        <v>1000.1</v>
      </c>
      <c r="O137" s="39">
        <v>13741700</v>
      </c>
      <c r="P137" s="40">
        <v>-8.0343607882769081E-3</v>
      </c>
    </row>
    <row r="138" spans="1:16" ht="12.75" customHeight="1">
      <c r="A138" s="28">
        <v>128</v>
      </c>
      <c r="B138" s="29" t="s">
        <v>63</v>
      </c>
      <c r="C138" s="30" t="s">
        <v>150</v>
      </c>
      <c r="D138" s="31">
        <v>44742</v>
      </c>
      <c r="E138" s="37">
        <v>171.75</v>
      </c>
      <c r="F138" s="37">
        <v>174.79999999999998</v>
      </c>
      <c r="G138" s="38">
        <v>168.14999999999998</v>
      </c>
      <c r="H138" s="38">
        <v>164.54999999999998</v>
      </c>
      <c r="I138" s="38">
        <v>157.89999999999998</v>
      </c>
      <c r="J138" s="38">
        <v>178.39999999999998</v>
      </c>
      <c r="K138" s="38">
        <v>185.05</v>
      </c>
      <c r="L138" s="38">
        <v>188.64999999999998</v>
      </c>
      <c r="M138" s="28">
        <v>181.45</v>
      </c>
      <c r="N138" s="28">
        <v>171.2</v>
      </c>
      <c r="O138" s="39">
        <v>25440000</v>
      </c>
      <c r="P138" s="40">
        <v>-1.7265735363365248E-3</v>
      </c>
    </row>
    <row r="139" spans="1:16" ht="12.75" customHeight="1">
      <c r="A139" s="28">
        <v>129</v>
      </c>
      <c r="B139" s="29" t="s">
        <v>63</v>
      </c>
      <c r="C139" s="30" t="s">
        <v>151</v>
      </c>
      <c r="D139" s="31">
        <v>44742</v>
      </c>
      <c r="E139" s="37">
        <v>86.6</v>
      </c>
      <c r="F139" s="37">
        <v>87.683333333333337</v>
      </c>
      <c r="G139" s="38">
        <v>85.116666666666674</v>
      </c>
      <c r="H139" s="38">
        <v>83.63333333333334</v>
      </c>
      <c r="I139" s="38">
        <v>81.066666666666677</v>
      </c>
      <c r="J139" s="38">
        <v>89.166666666666671</v>
      </c>
      <c r="K139" s="38">
        <v>91.733333333333334</v>
      </c>
      <c r="L139" s="38">
        <v>93.216666666666669</v>
      </c>
      <c r="M139" s="28">
        <v>90.25</v>
      </c>
      <c r="N139" s="28">
        <v>86.2</v>
      </c>
      <c r="O139" s="39">
        <v>26595000</v>
      </c>
      <c r="P139" s="40">
        <v>-3.8607526298666088E-2</v>
      </c>
    </row>
    <row r="140" spans="1:16" ht="12.75" customHeight="1">
      <c r="A140" s="28">
        <v>130</v>
      </c>
      <c r="B140" s="29" t="s">
        <v>56</v>
      </c>
      <c r="C140" s="30" t="s">
        <v>152</v>
      </c>
      <c r="D140" s="31">
        <v>44742</v>
      </c>
      <c r="E140" s="37">
        <v>485.1</v>
      </c>
      <c r="F140" s="37">
        <v>487.0333333333333</v>
      </c>
      <c r="G140" s="38">
        <v>478.06666666666661</v>
      </c>
      <c r="H140" s="38">
        <v>471.0333333333333</v>
      </c>
      <c r="I140" s="38">
        <v>462.06666666666661</v>
      </c>
      <c r="J140" s="38">
        <v>494.06666666666661</v>
      </c>
      <c r="K140" s="38">
        <v>503.0333333333333</v>
      </c>
      <c r="L140" s="38">
        <v>510.06666666666661</v>
      </c>
      <c r="M140" s="28">
        <v>496</v>
      </c>
      <c r="N140" s="28">
        <v>480</v>
      </c>
      <c r="O140" s="39">
        <v>10585200</v>
      </c>
      <c r="P140" s="40">
        <v>1.5113736622041506E-2</v>
      </c>
    </row>
    <row r="141" spans="1:16" ht="12.75" customHeight="1">
      <c r="A141" s="28">
        <v>131</v>
      </c>
      <c r="B141" s="29" t="s">
        <v>49</v>
      </c>
      <c r="C141" s="30" t="s">
        <v>153</v>
      </c>
      <c r="D141" s="31">
        <v>44742</v>
      </c>
      <c r="E141" s="37">
        <v>7849.2</v>
      </c>
      <c r="F141" s="37">
        <v>7905.4000000000005</v>
      </c>
      <c r="G141" s="38">
        <v>7762.8500000000013</v>
      </c>
      <c r="H141" s="38">
        <v>7676.5000000000009</v>
      </c>
      <c r="I141" s="38">
        <v>7533.9500000000016</v>
      </c>
      <c r="J141" s="38">
        <v>7991.7500000000009</v>
      </c>
      <c r="K141" s="38">
        <v>8134.3</v>
      </c>
      <c r="L141" s="38">
        <v>8220.6500000000015</v>
      </c>
      <c r="M141" s="28">
        <v>8047.95</v>
      </c>
      <c r="N141" s="28">
        <v>7819.05</v>
      </c>
      <c r="O141" s="39">
        <v>3455600</v>
      </c>
      <c r="P141" s="40">
        <v>1.2570691827585197E-2</v>
      </c>
    </row>
    <row r="142" spans="1:16" ht="12.75" customHeight="1">
      <c r="A142" s="28">
        <v>132</v>
      </c>
      <c r="B142" s="29" t="s">
        <v>56</v>
      </c>
      <c r="C142" s="30" t="s">
        <v>154</v>
      </c>
      <c r="D142" s="31">
        <v>44742</v>
      </c>
      <c r="E142" s="37">
        <v>748.4</v>
      </c>
      <c r="F142" s="37">
        <v>756.05000000000007</v>
      </c>
      <c r="G142" s="38">
        <v>733.70000000000016</v>
      </c>
      <c r="H142" s="38">
        <v>719.00000000000011</v>
      </c>
      <c r="I142" s="38">
        <v>696.6500000000002</v>
      </c>
      <c r="J142" s="38">
        <v>770.75000000000011</v>
      </c>
      <c r="K142" s="38">
        <v>793.1</v>
      </c>
      <c r="L142" s="38">
        <v>807.80000000000007</v>
      </c>
      <c r="M142" s="28">
        <v>778.4</v>
      </c>
      <c r="N142" s="28">
        <v>741.35</v>
      </c>
      <c r="O142" s="39">
        <v>14833125</v>
      </c>
      <c r="P142" s="40">
        <v>2.3018233544549335E-2</v>
      </c>
    </row>
    <row r="143" spans="1:16" ht="12.75" customHeight="1">
      <c r="A143" s="28">
        <v>133</v>
      </c>
      <c r="B143" s="29" t="s">
        <v>44</v>
      </c>
      <c r="C143" s="30" t="s">
        <v>454</v>
      </c>
      <c r="D143" s="31">
        <v>44742</v>
      </c>
      <c r="E143" s="37">
        <v>1244.45</v>
      </c>
      <c r="F143" s="37">
        <v>1264.8666666666666</v>
      </c>
      <c r="G143" s="38">
        <v>1219.7333333333331</v>
      </c>
      <c r="H143" s="38">
        <v>1195.0166666666667</v>
      </c>
      <c r="I143" s="38">
        <v>1149.8833333333332</v>
      </c>
      <c r="J143" s="38">
        <v>1289.583333333333</v>
      </c>
      <c r="K143" s="38">
        <v>1334.7166666666667</v>
      </c>
      <c r="L143" s="38">
        <v>1359.4333333333329</v>
      </c>
      <c r="M143" s="28">
        <v>1310</v>
      </c>
      <c r="N143" s="28">
        <v>1240.1500000000001</v>
      </c>
      <c r="O143" s="39">
        <v>3074500</v>
      </c>
      <c r="P143" s="40">
        <v>-2.4388261116982358E-4</v>
      </c>
    </row>
    <row r="144" spans="1:16" ht="12.75" customHeight="1">
      <c r="A144" s="28">
        <v>134</v>
      </c>
      <c r="B144" s="29" t="s">
        <v>47</v>
      </c>
      <c r="C144" s="30" t="s">
        <v>155</v>
      </c>
      <c r="D144" s="31">
        <v>44742</v>
      </c>
      <c r="E144" s="37">
        <v>1418.95</v>
      </c>
      <c r="F144" s="37">
        <v>1438.9666666666665</v>
      </c>
      <c r="G144" s="38">
        <v>1387.9833333333329</v>
      </c>
      <c r="H144" s="38">
        <v>1357.0166666666664</v>
      </c>
      <c r="I144" s="38">
        <v>1306.0333333333328</v>
      </c>
      <c r="J144" s="38">
        <v>1469.9333333333329</v>
      </c>
      <c r="K144" s="38">
        <v>1520.9166666666665</v>
      </c>
      <c r="L144" s="38">
        <v>1551.883333333333</v>
      </c>
      <c r="M144" s="28">
        <v>1489.95</v>
      </c>
      <c r="N144" s="28">
        <v>1408</v>
      </c>
      <c r="O144" s="39">
        <v>1041600</v>
      </c>
      <c r="P144" s="40">
        <v>-8.0000000000000002E-3</v>
      </c>
    </row>
    <row r="145" spans="1:16" ht="12.75" customHeight="1">
      <c r="A145" s="28">
        <v>135</v>
      </c>
      <c r="B145" s="29" t="s">
        <v>63</v>
      </c>
      <c r="C145" s="30" t="s">
        <v>156</v>
      </c>
      <c r="D145" s="31">
        <v>44742</v>
      </c>
      <c r="E145" s="37">
        <v>788.25</v>
      </c>
      <c r="F145" s="37">
        <v>800.15</v>
      </c>
      <c r="G145" s="38">
        <v>773.25</v>
      </c>
      <c r="H145" s="38">
        <v>758.25</v>
      </c>
      <c r="I145" s="38">
        <v>731.35</v>
      </c>
      <c r="J145" s="38">
        <v>815.15</v>
      </c>
      <c r="K145" s="38">
        <v>842.04999999999984</v>
      </c>
      <c r="L145" s="38">
        <v>857.05</v>
      </c>
      <c r="M145" s="28">
        <v>827.05</v>
      </c>
      <c r="N145" s="28">
        <v>785.15</v>
      </c>
      <c r="O145" s="39">
        <v>1737450</v>
      </c>
      <c r="P145" s="40">
        <v>-6.9289693593314758E-2</v>
      </c>
    </row>
    <row r="146" spans="1:16" ht="12.75" customHeight="1">
      <c r="A146" s="28">
        <v>136</v>
      </c>
      <c r="B146" s="29" t="s">
        <v>79</v>
      </c>
      <c r="C146" s="30" t="s">
        <v>157</v>
      </c>
      <c r="D146" s="31">
        <v>44742</v>
      </c>
      <c r="E146" s="37">
        <v>721.3</v>
      </c>
      <c r="F146" s="37">
        <v>735.1</v>
      </c>
      <c r="G146" s="38">
        <v>705.15000000000009</v>
      </c>
      <c r="H146" s="38">
        <v>689.00000000000011</v>
      </c>
      <c r="I146" s="38">
        <v>659.05000000000018</v>
      </c>
      <c r="J146" s="38">
        <v>751.25</v>
      </c>
      <c r="K146" s="38">
        <v>781.2</v>
      </c>
      <c r="L146" s="38">
        <v>797.34999999999991</v>
      </c>
      <c r="M146" s="28">
        <v>765.05</v>
      </c>
      <c r="N146" s="28">
        <v>718.95</v>
      </c>
      <c r="O146" s="39">
        <v>3004000</v>
      </c>
      <c r="P146" s="40">
        <v>3.7149564977213091E-2</v>
      </c>
    </row>
    <row r="147" spans="1:16" ht="12.75" customHeight="1">
      <c r="A147" s="28">
        <v>137</v>
      </c>
      <c r="B147" s="29" t="s">
        <v>86</v>
      </c>
      <c r="C147" s="30" t="s">
        <v>158</v>
      </c>
      <c r="D147" s="31">
        <v>44742</v>
      </c>
      <c r="E147" s="37">
        <v>2821.7</v>
      </c>
      <c r="F147" s="37">
        <v>2879.7333333333336</v>
      </c>
      <c r="G147" s="38">
        <v>2749.9666666666672</v>
      </c>
      <c r="H147" s="38">
        <v>2678.2333333333336</v>
      </c>
      <c r="I147" s="38">
        <v>2548.4666666666672</v>
      </c>
      <c r="J147" s="38">
        <v>2951.4666666666672</v>
      </c>
      <c r="K147" s="38">
        <v>3081.2333333333336</v>
      </c>
      <c r="L147" s="38">
        <v>3152.9666666666672</v>
      </c>
      <c r="M147" s="28">
        <v>3009.5</v>
      </c>
      <c r="N147" s="28">
        <v>2808</v>
      </c>
      <c r="O147" s="39">
        <v>2367800</v>
      </c>
      <c r="P147" s="40">
        <v>2.4555461473327687E-3</v>
      </c>
    </row>
    <row r="148" spans="1:16" ht="12.75" customHeight="1">
      <c r="A148" s="28">
        <v>138</v>
      </c>
      <c r="B148" s="29" t="s">
        <v>49</v>
      </c>
      <c r="C148" s="30" t="s">
        <v>943</v>
      </c>
      <c r="D148" s="31">
        <v>44742</v>
      </c>
      <c r="E148" s="37">
        <v>117.35</v>
      </c>
      <c r="F148" s="37">
        <v>119.18333333333332</v>
      </c>
      <c r="G148" s="38">
        <v>115.06666666666665</v>
      </c>
      <c r="H148" s="38">
        <v>112.78333333333333</v>
      </c>
      <c r="I148" s="38">
        <v>108.66666666666666</v>
      </c>
      <c r="J148" s="38">
        <v>121.46666666666664</v>
      </c>
      <c r="K148" s="38">
        <v>125.58333333333331</v>
      </c>
      <c r="L148" s="38">
        <v>127.86666666666663</v>
      </c>
      <c r="M148" s="28">
        <v>123.3</v>
      </c>
      <c r="N148" s="28">
        <v>116.9</v>
      </c>
      <c r="O148" s="39">
        <v>30661000</v>
      </c>
      <c r="P148" s="40">
        <v>-7.8951625950493456E-3</v>
      </c>
    </row>
    <row r="149" spans="1:16" ht="12.75" customHeight="1">
      <c r="A149" s="28">
        <v>139</v>
      </c>
      <c r="B149" s="29" t="s">
        <v>86</v>
      </c>
      <c r="C149" s="30" t="s">
        <v>159</v>
      </c>
      <c r="D149" s="31">
        <v>44742</v>
      </c>
      <c r="E149" s="37">
        <v>2314.0500000000002</v>
      </c>
      <c r="F149" s="37">
        <v>2339.0499999999997</v>
      </c>
      <c r="G149" s="38">
        <v>2275.9999999999995</v>
      </c>
      <c r="H149" s="38">
        <v>2237.9499999999998</v>
      </c>
      <c r="I149" s="38">
        <v>2174.8999999999996</v>
      </c>
      <c r="J149" s="38">
        <v>2377.0999999999995</v>
      </c>
      <c r="K149" s="38">
        <v>2440.1499999999996</v>
      </c>
      <c r="L149" s="38">
        <v>2478.1999999999994</v>
      </c>
      <c r="M149" s="28">
        <v>2402.1</v>
      </c>
      <c r="N149" s="28">
        <v>2301</v>
      </c>
      <c r="O149" s="39">
        <v>1725675</v>
      </c>
      <c r="P149" s="40">
        <v>3.5619784245878284E-3</v>
      </c>
    </row>
    <row r="150" spans="1:16" ht="12.75" customHeight="1">
      <c r="A150" s="28">
        <v>140</v>
      </c>
      <c r="B150" s="29" t="s">
        <v>49</v>
      </c>
      <c r="C150" s="30" t="s">
        <v>160</v>
      </c>
      <c r="D150" s="31">
        <v>44742</v>
      </c>
      <c r="E150" s="37">
        <v>66946.850000000006</v>
      </c>
      <c r="F150" s="37">
        <v>67604.25</v>
      </c>
      <c r="G150" s="38">
        <v>66062.75</v>
      </c>
      <c r="H150" s="38">
        <v>65178.649999999994</v>
      </c>
      <c r="I150" s="38">
        <v>63637.149999999994</v>
      </c>
      <c r="J150" s="38">
        <v>68488.350000000006</v>
      </c>
      <c r="K150" s="38">
        <v>70029.850000000006</v>
      </c>
      <c r="L150" s="38">
        <v>70913.950000000012</v>
      </c>
      <c r="M150" s="28">
        <v>69145.75</v>
      </c>
      <c r="N150" s="28">
        <v>66720.149999999994</v>
      </c>
      <c r="O150" s="39">
        <v>117490</v>
      </c>
      <c r="P150" s="40">
        <v>6.8557717028022965E-3</v>
      </c>
    </row>
    <row r="151" spans="1:16" ht="12.75" customHeight="1">
      <c r="A151" s="28">
        <v>141</v>
      </c>
      <c r="B151" s="29" t="s">
        <v>63</v>
      </c>
      <c r="C151" s="30" t="s">
        <v>161</v>
      </c>
      <c r="D151" s="31">
        <v>44742</v>
      </c>
      <c r="E151" s="37">
        <v>1033.9000000000001</v>
      </c>
      <c r="F151" s="37">
        <v>1039.9833333333333</v>
      </c>
      <c r="G151" s="38">
        <v>1022.8666666666668</v>
      </c>
      <c r="H151" s="38">
        <v>1011.8333333333335</v>
      </c>
      <c r="I151" s="38">
        <v>994.71666666666692</v>
      </c>
      <c r="J151" s="38">
        <v>1051.0166666666667</v>
      </c>
      <c r="K151" s="38">
        <v>1068.133333333333</v>
      </c>
      <c r="L151" s="38">
        <v>1079.1666666666665</v>
      </c>
      <c r="M151" s="28">
        <v>1057.0999999999999</v>
      </c>
      <c r="N151" s="28">
        <v>1028.95</v>
      </c>
      <c r="O151" s="39">
        <v>3890250</v>
      </c>
      <c r="P151" s="40">
        <v>-2.5183236233790641E-2</v>
      </c>
    </row>
    <row r="152" spans="1:16" ht="12.75" customHeight="1">
      <c r="A152" s="28">
        <v>142</v>
      </c>
      <c r="B152" s="29" t="s">
        <v>44</v>
      </c>
      <c r="C152" s="30" t="s">
        <v>162</v>
      </c>
      <c r="D152" s="31">
        <v>44742</v>
      </c>
      <c r="E152" s="37">
        <v>269.5</v>
      </c>
      <c r="F152" s="37">
        <v>271.58333333333331</v>
      </c>
      <c r="G152" s="38">
        <v>265.46666666666664</v>
      </c>
      <c r="H152" s="38">
        <v>261.43333333333334</v>
      </c>
      <c r="I152" s="38">
        <v>255.31666666666666</v>
      </c>
      <c r="J152" s="38">
        <v>275.61666666666662</v>
      </c>
      <c r="K152" s="38">
        <v>281.73333333333329</v>
      </c>
      <c r="L152" s="38">
        <v>285.76666666666659</v>
      </c>
      <c r="M152" s="28">
        <v>277.7</v>
      </c>
      <c r="N152" s="28">
        <v>267.55</v>
      </c>
      <c r="O152" s="39">
        <v>2971200</v>
      </c>
      <c r="P152" s="40">
        <v>4.1503084688726863E-2</v>
      </c>
    </row>
    <row r="153" spans="1:16" ht="12.75" customHeight="1">
      <c r="A153" s="28">
        <v>143</v>
      </c>
      <c r="B153" s="29" t="s">
        <v>119</v>
      </c>
      <c r="C153" s="30" t="s">
        <v>163</v>
      </c>
      <c r="D153" s="31">
        <v>44742</v>
      </c>
      <c r="E153" s="37">
        <v>78.25</v>
      </c>
      <c r="F153" s="37">
        <v>80</v>
      </c>
      <c r="G153" s="38">
        <v>76.05</v>
      </c>
      <c r="H153" s="38">
        <v>73.849999999999994</v>
      </c>
      <c r="I153" s="38">
        <v>69.899999999999991</v>
      </c>
      <c r="J153" s="38">
        <v>82.2</v>
      </c>
      <c r="K153" s="38">
        <v>86.149999999999991</v>
      </c>
      <c r="L153" s="38">
        <v>88.350000000000009</v>
      </c>
      <c r="M153" s="28">
        <v>83.95</v>
      </c>
      <c r="N153" s="28">
        <v>77.8</v>
      </c>
      <c r="O153" s="39">
        <v>57676750</v>
      </c>
      <c r="P153" s="40">
        <v>-4.4192384179126461E-4</v>
      </c>
    </row>
    <row r="154" spans="1:16" ht="12.75" customHeight="1">
      <c r="A154" s="28">
        <v>144</v>
      </c>
      <c r="B154" s="29" t="s">
        <v>44</v>
      </c>
      <c r="C154" s="30" t="s">
        <v>164</v>
      </c>
      <c r="D154" s="31">
        <v>44742</v>
      </c>
      <c r="E154" s="37">
        <v>3608.5</v>
      </c>
      <c r="F154" s="37">
        <v>3627.7833333333333</v>
      </c>
      <c r="G154" s="38">
        <v>3552.0666666666666</v>
      </c>
      <c r="H154" s="38">
        <v>3495.6333333333332</v>
      </c>
      <c r="I154" s="38">
        <v>3419.9166666666665</v>
      </c>
      <c r="J154" s="38">
        <v>3684.2166666666667</v>
      </c>
      <c r="K154" s="38">
        <v>3759.9333333333329</v>
      </c>
      <c r="L154" s="38">
        <v>3816.3666666666668</v>
      </c>
      <c r="M154" s="28">
        <v>3703.5</v>
      </c>
      <c r="N154" s="28">
        <v>3571.35</v>
      </c>
      <c r="O154" s="39">
        <v>1827875</v>
      </c>
      <c r="P154" s="40">
        <v>-1.8985643365087883E-2</v>
      </c>
    </row>
    <row r="155" spans="1:16" ht="12.75" customHeight="1">
      <c r="A155" s="28">
        <v>145</v>
      </c>
      <c r="B155" s="29" t="s">
        <v>38</v>
      </c>
      <c r="C155" s="30" t="s">
        <v>165</v>
      </c>
      <c r="D155" s="31">
        <v>44742</v>
      </c>
      <c r="E155" s="37">
        <v>3500.3</v>
      </c>
      <c r="F155" s="37">
        <v>3550.3166666666671</v>
      </c>
      <c r="G155" s="38">
        <v>3438.6333333333341</v>
      </c>
      <c r="H155" s="38">
        <v>3376.9666666666672</v>
      </c>
      <c r="I155" s="38">
        <v>3265.2833333333342</v>
      </c>
      <c r="J155" s="38">
        <v>3611.983333333334</v>
      </c>
      <c r="K155" s="38">
        <v>3723.6666666666674</v>
      </c>
      <c r="L155" s="38">
        <v>3785.3333333333339</v>
      </c>
      <c r="M155" s="28">
        <v>3662</v>
      </c>
      <c r="N155" s="28">
        <v>3488.65</v>
      </c>
      <c r="O155" s="39">
        <v>404325</v>
      </c>
      <c r="P155" s="40">
        <v>0.2342032967032967</v>
      </c>
    </row>
    <row r="156" spans="1:16" ht="12.75" customHeight="1">
      <c r="A156" s="28">
        <v>146</v>
      </c>
      <c r="B156" s="254" t="s">
        <v>44</v>
      </c>
      <c r="C156" s="30" t="s">
        <v>455</v>
      </c>
      <c r="D156" s="31">
        <v>44742</v>
      </c>
      <c r="E156" s="37">
        <v>28.4</v>
      </c>
      <c r="F156" s="37">
        <v>29.033333333333331</v>
      </c>
      <c r="G156" s="38">
        <v>27.566666666666663</v>
      </c>
      <c r="H156" s="38">
        <v>26.733333333333331</v>
      </c>
      <c r="I156" s="38">
        <v>25.266666666666662</v>
      </c>
      <c r="J156" s="38">
        <v>29.866666666666664</v>
      </c>
      <c r="K156" s="38">
        <v>31.333333333333332</v>
      </c>
      <c r="L156" s="38">
        <v>32.166666666666664</v>
      </c>
      <c r="M156" s="28">
        <v>30.5</v>
      </c>
      <c r="N156" s="28">
        <v>28.2</v>
      </c>
      <c r="O156" s="39">
        <v>25518000</v>
      </c>
      <c r="P156" s="40">
        <v>-1.7329020332717191E-2</v>
      </c>
    </row>
    <row r="157" spans="1:16" ht="12.75" customHeight="1">
      <c r="A157" s="28">
        <v>147</v>
      </c>
      <c r="B157" s="29" t="s">
        <v>56</v>
      </c>
      <c r="C157" s="30" t="s">
        <v>166</v>
      </c>
      <c r="D157" s="31">
        <v>44742</v>
      </c>
      <c r="E157" s="37">
        <v>16861.45</v>
      </c>
      <c r="F157" s="37">
        <v>16786.866666666669</v>
      </c>
      <c r="G157" s="38">
        <v>16680.033333333336</v>
      </c>
      <c r="H157" s="38">
        <v>16498.616666666669</v>
      </c>
      <c r="I157" s="38">
        <v>16391.783333333336</v>
      </c>
      <c r="J157" s="38">
        <v>16968.283333333336</v>
      </c>
      <c r="K157" s="38">
        <v>17075.116666666665</v>
      </c>
      <c r="L157" s="38">
        <v>17256.533333333336</v>
      </c>
      <c r="M157" s="28">
        <v>16893.7</v>
      </c>
      <c r="N157" s="28">
        <v>16605.45</v>
      </c>
      <c r="O157" s="39">
        <v>432735</v>
      </c>
      <c r="P157" s="40">
        <v>1.9951917411082567E-2</v>
      </c>
    </row>
    <row r="158" spans="1:16" ht="12.75" customHeight="1">
      <c r="A158" s="28">
        <v>148</v>
      </c>
      <c r="B158" s="29" t="s">
        <v>119</v>
      </c>
      <c r="C158" s="30" t="s">
        <v>167</v>
      </c>
      <c r="D158" s="31">
        <v>44742</v>
      </c>
      <c r="E158" s="37">
        <v>108.15</v>
      </c>
      <c r="F158" s="37">
        <v>110.45</v>
      </c>
      <c r="G158" s="38">
        <v>105.55000000000001</v>
      </c>
      <c r="H158" s="38">
        <v>102.95</v>
      </c>
      <c r="I158" s="38">
        <v>98.050000000000011</v>
      </c>
      <c r="J158" s="38">
        <v>113.05000000000001</v>
      </c>
      <c r="K158" s="38">
        <v>117.95000000000002</v>
      </c>
      <c r="L158" s="38">
        <v>120.55000000000001</v>
      </c>
      <c r="M158" s="28">
        <v>115.35</v>
      </c>
      <c r="N158" s="28">
        <v>107.85</v>
      </c>
      <c r="O158" s="39">
        <v>56038800</v>
      </c>
      <c r="P158" s="40">
        <v>4.8514479127491537E-2</v>
      </c>
    </row>
    <row r="159" spans="1:16" ht="12.75" customHeight="1">
      <c r="A159" s="28">
        <v>149</v>
      </c>
      <c r="B159" s="29" t="s">
        <v>168</v>
      </c>
      <c r="C159" s="30" t="s">
        <v>169</v>
      </c>
      <c r="D159" s="31">
        <v>44742</v>
      </c>
      <c r="E159" s="37">
        <v>143.1</v>
      </c>
      <c r="F159" s="37">
        <v>145.23333333333332</v>
      </c>
      <c r="G159" s="38">
        <v>140.06666666666663</v>
      </c>
      <c r="H159" s="38">
        <v>137.0333333333333</v>
      </c>
      <c r="I159" s="38">
        <v>131.86666666666662</v>
      </c>
      <c r="J159" s="38">
        <v>148.26666666666665</v>
      </c>
      <c r="K159" s="38">
        <v>153.43333333333334</v>
      </c>
      <c r="L159" s="38">
        <v>156.46666666666667</v>
      </c>
      <c r="M159" s="28">
        <v>150.4</v>
      </c>
      <c r="N159" s="28">
        <v>142.19999999999999</v>
      </c>
      <c r="O159" s="39">
        <v>70144200</v>
      </c>
      <c r="P159" s="40">
        <v>-1.6228315612758813E-2</v>
      </c>
    </row>
    <row r="160" spans="1:16" ht="12.75" customHeight="1">
      <c r="A160" s="28">
        <v>150</v>
      </c>
      <c r="B160" s="29" t="s">
        <v>96</v>
      </c>
      <c r="C160" s="30" t="s">
        <v>268</v>
      </c>
      <c r="D160" s="31">
        <v>44742</v>
      </c>
      <c r="E160" s="37">
        <v>758.3</v>
      </c>
      <c r="F160" s="37">
        <v>770.23333333333323</v>
      </c>
      <c r="G160" s="38">
        <v>741.51666666666642</v>
      </c>
      <c r="H160" s="38">
        <v>724.73333333333323</v>
      </c>
      <c r="I160" s="38">
        <v>696.01666666666642</v>
      </c>
      <c r="J160" s="38">
        <v>787.01666666666642</v>
      </c>
      <c r="K160" s="38">
        <v>815.73333333333335</v>
      </c>
      <c r="L160" s="38">
        <v>832.51666666666642</v>
      </c>
      <c r="M160" s="28">
        <v>798.95</v>
      </c>
      <c r="N160" s="28">
        <v>753.45</v>
      </c>
      <c r="O160" s="39">
        <v>4254600</v>
      </c>
      <c r="P160" s="40">
        <v>-2.6741393114491592E-2</v>
      </c>
    </row>
    <row r="161" spans="1:16" ht="12.75" customHeight="1">
      <c r="A161" s="28">
        <v>151</v>
      </c>
      <c r="B161" s="29" t="s">
        <v>86</v>
      </c>
      <c r="C161" s="30" t="s">
        <v>465</v>
      </c>
      <c r="D161" s="31">
        <v>44742</v>
      </c>
      <c r="E161" s="37">
        <v>3020.95</v>
      </c>
      <c r="F161" s="37">
        <v>3062.5</v>
      </c>
      <c r="G161" s="38">
        <v>2973.45</v>
      </c>
      <c r="H161" s="38">
        <v>2925.95</v>
      </c>
      <c r="I161" s="38">
        <v>2836.8999999999996</v>
      </c>
      <c r="J161" s="38">
        <v>3110</v>
      </c>
      <c r="K161" s="38">
        <v>3199.05</v>
      </c>
      <c r="L161" s="38">
        <v>3246.55</v>
      </c>
      <c r="M161" s="28">
        <v>3151.55</v>
      </c>
      <c r="N161" s="28">
        <v>3015</v>
      </c>
      <c r="O161" s="39">
        <v>267150</v>
      </c>
      <c r="P161" s="40">
        <v>-1.2840646651270209E-2</v>
      </c>
    </row>
    <row r="162" spans="1:16" ht="12.75" customHeight="1">
      <c r="A162" s="28">
        <v>152</v>
      </c>
      <c r="B162" s="29" t="s">
        <v>79</v>
      </c>
      <c r="C162" s="30" t="s">
        <v>170</v>
      </c>
      <c r="D162" s="31">
        <v>44742</v>
      </c>
      <c r="E162" s="37">
        <v>143.9</v>
      </c>
      <c r="F162" s="37">
        <v>146.18333333333334</v>
      </c>
      <c r="G162" s="38">
        <v>140.76666666666668</v>
      </c>
      <c r="H162" s="38">
        <v>137.63333333333335</v>
      </c>
      <c r="I162" s="38">
        <v>132.2166666666667</v>
      </c>
      <c r="J162" s="38">
        <v>149.31666666666666</v>
      </c>
      <c r="K162" s="38">
        <v>154.73333333333329</v>
      </c>
      <c r="L162" s="38">
        <v>157.86666666666665</v>
      </c>
      <c r="M162" s="28">
        <v>151.6</v>
      </c>
      <c r="N162" s="28">
        <v>143.05000000000001</v>
      </c>
      <c r="O162" s="39">
        <v>42315350</v>
      </c>
      <c r="P162" s="40">
        <v>1.477241251961961E-2</v>
      </c>
    </row>
    <row r="163" spans="1:16" ht="12.75" customHeight="1">
      <c r="A163" s="28">
        <v>153</v>
      </c>
      <c r="B163" s="29" t="s">
        <v>40</v>
      </c>
      <c r="C163" s="30" t="s">
        <v>171</v>
      </c>
      <c r="D163" s="31">
        <v>44742</v>
      </c>
      <c r="E163" s="37">
        <v>40145.9</v>
      </c>
      <c r="F163" s="37">
        <v>40508.15</v>
      </c>
      <c r="G163" s="38">
        <v>39567.75</v>
      </c>
      <c r="H163" s="38">
        <v>38989.599999999999</v>
      </c>
      <c r="I163" s="38">
        <v>38049.199999999997</v>
      </c>
      <c r="J163" s="38">
        <v>41086.300000000003</v>
      </c>
      <c r="K163" s="38">
        <v>42026.700000000012</v>
      </c>
      <c r="L163" s="38">
        <v>42604.850000000006</v>
      </c>
      <c r="M163" s="28">
        <v>41448.550000000003</v>
      </c>
      <c r="N163" s="28">
        <v>39930</v>
      </c>
      <c r="O163" s="39">
        <v>101040</v>
      </c>
      <c r="P163" s="40">
        <v>3.4261879934455535E-3</v>
      </c>
    </row>
    <row r="164" spans="1:16" ht="12.75" customHeight="1">
      <c r="A164" s="28">
        <v>154</v>
      </c>
      <c r="B164" s="29" t="s">
        <v>47</v>
      </c>
      <c r="C164" s="30" t="s">
        <v>172</v>
      </c>
      <c r="D164" s="31">
        <v>44742</v>
      </c>
      <c r="E164" s="37">
        <v>1649</v>
      </c>
      <c r="F164" s="37">
        <v>1665.6666666666667</v>
      </c>
      <c r="G164" s="38">
        <v>1623.3333333333335</v>
      </c>
      <c r="H164" s="38">
        <v>1597.6666666666667</v>
      </c>
      <c r="I164" s="38">
        <v>1555.3333333333335</v>
      </c>
      <c r="J164" s="38">
        <v>1691.3333333333335</v>
      </c>
      <c r="K164" s="38">
        <v>1733.666666666667</v>
      </c>
      <c r="L164" s="38">
        <v>1759.3333333333335</v>
      </c>
      <c r="M164" s="28">
        <v>1708</v>
      </c>
      <c r="N164" s="28">
        <v>1640</v>
      </c>
      <c r="O164" s="39">
        <v>3121250</v>
      </c>
      <c r="P164" s="40">
        <v>-7.0859942262269269E-3</v>
      </c>
    </row>
    <row r="165" spans="1:16" ht="12.75" customHeight="1">
      <c r="A165" s="28">
        <v>155</v>
      </c>
      <c r="B165" s="29" t="s">
        <v>86</v>
      </c>
      <c r="C165" s="30" t="s">
        <v>470</v>
      </c>
      <c r="D165" s="31">
        <v>44742</v>
      </c>
      <c r="E165" s="37">
        <v>3256.3</v>
      </c>
      <c r="F165" s="37">
        <v>3329.3833333333332</v>
      </c>
      <c r="G165" s="38">
        <v>3168.9166666666665</v>
      </c>
      <c r="H165" s="38">
        <v>3081.5333333333333</v>
      </c>
      <c r="I165" s="38">
        <v>2921.0666666666666</v>
      </c>
      <c r="J165" s="38">
        <v>3416.7666666666664</v>
      </c>
      <c r="K165" s="38">
        <v>3577.2333333333336</v>
      </c>
      <c r="L165" s="38">
        <v>3664.6166666666663</v>
      </c>
      <c r="M165" s="28">
        <v>3489.85</v>
      </c>
      <c r="N165" s="28">
        <v>3242</v>
      </c>
      <c r="O165" s="39">
        <v>401100</v>
      </c>
      <c r="P165" s="40">
        <v>5.2755905511811023E-2</v>
      </c>
    </row>
    <row r="166" spans="1:16" ht="12.75" customHeight="1">
      <c r="A166" s="28">
        <v>156</v>
      </c>
      <c r="B166" s="29" t="s">
        <v>79</v>
      </c>
      <c r="C166" s="30" t="s">
        <v>173</v>
      </c>
      <c r="D166" s="31">
        <v>44742</v>
      </c>
      <c r="E166" s="37">
        <v>214.2</v>
      </c>
      <c r="F166" s="37">
        <v>213.38333333333333</v>
      </c>
      <c r="G166" s="38">
        <v>210.96666666666664</v>
      </c>
      <c r="H166" s="38">
        <v>207.73333333333332</v>
      </c>
      <c r="I166" s="38">
        <v>205.31666666666663</v>
      </c>
      <c r="J166" s="38">
        <v>216.61666666666665</v>
      </c>
      <c r="K166" s="38">
        <v>219.03333333333333</v>
      </c>
      <c r="L166" s="38">
        <v>222.26666666666665</v>
      </c>
      <c r="M166" s="28">
        <v>215.8</v>
      </c>
      <c r="N166" s="28">
        <v>210.15</v>
      </c>
      <c r="O166" s="39">
        <v>27669000</v>
      </c>
      <c r="P166" s="40">
        <v>0.29481959848378492</v>
      </c>
    </row>
    <row r="167" spans="1:16" ht="12.75" customHeight="1">
      <c r="A167" s="28">
        <v>157</v>
      </c>
      <c r="B167" s="29" t="s">
        <v>63</v>
      </c>
      <c r="C167" s="30" t="s">
        <v>174</v>
      </c>
      <c r="D167" s="31">
        <v>44742</v>
      </c>
      <c r="E167" s="37">
        <v>99.7</v>
      </c>
      <c r="F167" s="37">
        <v>100.75</v>
      </c>
      <c r="G167" s="38">
        <v>98.3</v>
      </c>
      <c r="H167" s="38">
        <v>96.899999999999991</v>
      </c>
      <c r="I167" s="38">
        <v>94.449999999999989</v>
      </c>
      <c r="J167" s="38">
        <v>102.15</v>
      </c>
      <c r="K167" s="38">
        <v>104.6</v>
      </c>
      <c r="L167" s="38">
        <v>106.00000000000001</v>
      </c>
      <c r="M167" s="28">
        <v>103.2</v>
      </c>
      <c r="N167" s="28">
        <v>99.35</v>
      </c>
      <c r="O167" s="39">
        <v>38774800</v>
      </c>
      <c r="P167" s="40">
        <v>5.9514235161653535E-3</v>
      </c>
    </row>
    <row r="168" spans="1:16" ht="12.75" customHeight="1">
      <c r="A168" s="28">
        <v>158</v>
      </c>
      <c r="B168" s="29" t="s">
        <v>56</v>
      </c>
      <c r="C168" s="30" t="s">
        <v>176</v>
      </c>
      <c r="D168" s="31">
        <v>44742</v>
      </c>
      <c r="E168" s="37">
        <v>2087.6999999999998</v>
      </c>
      <c r="F168" s="37">
        <v>2098.1333333333337</v>
      </c>
      <c r="G168" s="38">
        <v>2059.8666666666672</v>
      </c>
      <c r="H168" s="38">
        <v>2032.0333333333338</v>
      </c>
      <c r="I168" s="38">
        <v>1993.7666666666673</v>
      </c>
      <c r="J168" s="38">
        <v>2125.9666666666672</v>
      </c>
      <c r="K168" s="38">
        <v>2164.2333333333336</v>
      </c>
      <c r="L168" s="38">
        <v>2192.0666666666671</v>
      </c>
      <c r="M168" s="28">
        <v>2136.4</v>
      </c>
      <c r="N168" s="28">
        <v>2070.3000000000002</v>
      </c>
      <c r="O168" s="39">
        <v>3507000</v>
      </c>
      <c r="P168" s="40">
        <v>1.5785662563359885E-2</v>
      </c>
    </row>
    <row r="169" spans="1:16" ht="12.75" customHeight="1">
      <c r="A169" s="28">
        <v>159</v>
      </c>
      <c r="B169" s="29" t="s">
        <v>38</v>
      </c>
      <c r="C169" s="30" t="s">
        <v>177</v>
      </c>
      <c r="D169" s="31">
        <v>44742</v>
      </c>
      <c r="E169" s="37">
        <v>2536.1</v>
      </c>
      <c r="F169" s="37">
        <v>2557.9833333333336</v>
      </c>
      <c r="G169" s="38">
        <v>2487.7166666666672</v>
      </c>
      <c r="H169" s="38">
        <v>2439.3333333333335</v>
      </c>
      <c r="I169" s="38">
        <v>2369.0666666666671</v>
      </c>
      <c r="J169" s="38">
        <v>2606.3666666666672</v>
      </c>
      <c r="K169" s="38">
        <v>2676.6333333333337</v>
      </c>
      <c r="L169" s="38">
        <v>2725.0166666666673</v>
      </c>
      <c r="M169" s="28">
        <v>2628.25</v>
      </c>
      <c r="N169" s="28">
        <v>2509.6</v>
      </c>
      <c r="O169" s="39">
        <v>1687750</v>
      </c>
      <c r="P169" s="40">
        <v>8.0633119307152463E-3</v>
      </c>
    </row>
    <row r="170" spans="1:16" ht="12.75" customHeight="1">
      <c r="A170" s="28">
        <v>160</v>
      </c>
      <c r="B170" s="29" t="s">
        <v>58</v>
      </c>
      <c r="C170" s="30" t="s">
        <v>178</v>
      </c>
      <c r="D170" s="31">
        <v>44742</v>
      </c>
      <c r="E170" s="37">
        <v>28.4</v>
      </c>
      <c r="F170" s="37">
        <v>28.783333333333331</v>
      </c>
      <c r="G170" s="38">
        <v>27.866666666666664</v>
      </c>
      <c r="H170" s="38">
        <v>27.333333333333332</v>
      </c>
      <c r="I170" s="38">
        <v>26.416666666666664</v>
      </c>
      <c r="J170" s="38">
        <v>29.316666666666663</v>
      </c>
      <c r="K170" s="38">
        <v>30.233333333333334</v>
      </c>
      <c r="L170" s="38">
        <v>30.766666666666662</v>
      </c>
      <c r="M170" s="28">
        <v>29.7</v>
      </c>
      <c r="N170" s="28">
        <v>28.25</v>
      </c>
      <c r="O170" s="39">
        <v>259360000</v>
      </c>
      <c r="P170" s="40">
        <v>3.1761186429889884E-2</v>
      </c>
    </row>
    <row r="171" spans="1:16" ht="12.75" customHeight="1">
      <c r="A171" s="28">
        <v>161</v>
      </c>
      <c r="B171" s="29" t="s">
        <v>44</v>
      </c>
      <c r="C171" s="30" t="s">
        <v>270</v>
      </c>
      <c r="D171" s="31">
        <v>44742</v>
      </c>
      <c r="E171" s="37">
        <v>2118.4499999999998</v>
      </c>
      <c r="F171" s="37">
        <v>2162.7666666666669</v>
      </c>
      <c r="G171" s="38">
        <v>2061.7333333333336</v>
      </c>
      <c r="H171" s="38">
        <v>2005.0166666666669</v>
      </c>
      <c r="I171" s="38">
        <v>1903.9833333333336</v>
      </c>
      <c r="J171" s="38">
        <v>2219.4833333333336</v>
      </c>
      <c r="K171" s="38">
        <v>2320.5166666666673</v>
      </c>
      <c r="L171" s="38">
        <v>2377.2333333333336</v>
      </c>
      <c r="M171" s="28">
        <v>2263.8000000000002</v>
      </c>
      <c r="N171" s="28">
        <v>2106.0500000000002</v>
      </c>
      <c r="O171" s="39">
        <v>729600</v>
      </c>
      <c r="P171" s="40">
        <v>4.0205303678357569E-2</v>
      </c>
    </row>
    <row r="172" spans="1:16" ht="12.75" customHeight="1">
      <c r="A172" s="28">
        <v>162</v>
      </c>
      <c r="B172" s="29" t="s">
        <v>168</v>
      </c>
      <c r="C172" s="30" t="s">
        <v>179</v>
      </c>
      <c r="D172" s="31">
        <v>44742</v>
      </c>
      <c r="E172" s="37">
        <v>216.2</v>
      </c>
      <c r="F172" s="37">
        <v>218.65</v>
      </c>
      <c r="G172" s="38">
        <v>213.10000000000002</v>
      </c>
      <c r="H172" s="38">
        <v>210.00000000000003</v>
      </c>
      <c r="I172" s="38">
        <v>204.45000000000005</v>
      </c>
      <c r="J172" s="38">
        <v>221.75</v>
      </c>
      <c r="K172" s="38">
        <v>227.3</v>
      </c>
      <c r="L172" s="38">
        <v>230.39999999999998</v>
      </c>
      <c r="M172" s="28">
        <v>224.2</v>
      </c>
      <c r="N172" s="28">
        <v>215.55</v>
      </c>
      <c r="O172" s="39">
        <v>54035612</v>
      </c>
      <c r="P172" s="40">
        <v>-5.0436635146048304E-3</v>
      </c>
    </row>
    <row r="173" spans="1:16" ht="12.75" customHeight="1">
      <c r="A173" s="28">
        <v>163</v>
      </c>
      <c r="B173" s="29" t="s">
        <v>180</v>
      </c>
      <c r="C173" s="30" t="s">
        <v>181</v>
      </c>
      <c r="D173" s="31">
        <v>44742</v>
      </c>
      <c r="E173" s="37">
        <v>1735.5</v>
      </c>
      <c r="F173" s="37">
        <v>1761.2</v>
      </c>
      <c r="G173" s="38">
        <v>1704.6000000000001</v>
      </c>
      <c r="H173" s="38">
        <v>1673.7</v>
      </c>
      <c r="I173" s="38">
        <v>1617.1000000000001</v>
      </c>
      <c r="J173" s="38">
        <v>1792.1000000000001</v>
      </c>
      <c r="K173" s="38">
        <v>1848.7</v>
      </c>
      <c r="L173" s="38">
        <v>1879.6000000000001</v>
      </c>
      <c r="M173" s="28">
        <v>1817.8</v>
      </c>
      <c r="N173" s="28">
        <v>1730.3</v>
      </c>
      <c r="O173" s="39">
        <v>2021569</v>
      </c>
      <c r="P173" s="40">
        <v>-1.4073180538801769E-3</v>
      </c>
    </row>
    <row r="174" spans="1:16" ht="12.75" customHeight="1">
      <c r="A174" s="28">
        <v>164</v>
      </c>
      <c r="B174" s="29" t="s">
        <v>44</v>
      </c>
      <c r="C174" s="30" t="s">
        <v>482</v>
      </c>
      <c r="D174" s="31">
        <v>44742</v>
      </c>
      <c r="E174" s="37">
        <v>152.5</v>
      </c>
      <c r="F174" s="37">
        <v>156.46666666666667</v>
      </c>
      <c r="G174" s="38">
        <v>147.43333333333334</v>
      </c>
      <c r="H174" s="38">
        <v>142.36666666666667</v>
      </c>
      <c r="I174" s="38">
        <v>133.33333333333334</v>
      </c>
      <c r="J174" s="38">
        <v>161.53333333333333</v>
      </c>
      <c r="K174" s="38">
        <v>170.56666666666669</v>
      </c>
      <c r="L174" s="38">
        <v>175.63333333333333</v>
      </c>
      <c r="M174" s="28">
        <v>165.5</v>
      </c>
      <c r="N174" s="28">
        <v>151.4</v>
      </c>
      <c r="O174" s="39">
        <v>6736000</v>
      </c>
      <c r="P174" s="40">
        <v>1.2627781118460614E-2</v>
      </c>
    </row>
    <row r="175" spans="1:16" ht="12.75" customHeight="1">
      <c r="A175" s="28">
        <v>165</v>
      </c>
      <c r="B175" s="29" t="s">
        <v>42</v>
      </c>
      <c r="C175" s="30" t="s">
        <v>182</v>
      </c>
      <c r="D175" s="31">
        <v>44742</v>
      </c>
      <c r="E175" s="37">
        <v>573.1</v>
      </c>
      <c r="F175" s="37">
        <v>584.63333333333333</v>
      </c>
      <c r="G175" s="38">
        <v>559.56666666666661</v>
      </c>
      <c r="H175" s="38">
        <v>546.0333333333333</v>
      </c>
      <c r="I175" s="38">
        <v>520.96666666666658</v>
      </c>
      <c r="J175" s="38">
        <v>598.16666666666663</v>
      </c>
      <c r="K175" s="38">
        <v>623.23333333333346</v>
      </c>
      <c r="L175" s="38">
        <v>636.76666666666665</v>
      </c>
      <c r="M175" s="28">
        <v>609.70000000000005</v>
      </c>
      <c r="N175" s="28">
        <v>571.1</v>
      </c>
      <c r="O175" s="39">
        <v>4536450</v>
      </c>
      <c r="P175" s="40">
        <v>8.8295269168026103E-2</v>
      </c>
    </row>
    <row r="176" spans="1:16" ht="12.75" customHeight="1">
      <c r="A176" s="28">
        <v>166</v>
      </c>
      <c r="B176" s="29" t="s">
        <v>58</v>
      </c>
      <c r="C176" s="30" t="s">
        <v>183</v>
      </c>
      <c r="D176" s="31">
        <v>44742</v>
      </c>
      <c r="E176" s="37">
        <v>82.45</v>
      </c>
      <c r="F176" s="37">
        <v>84.149999999999991</v>
      </c>
      <c r="G176" s="38">
        <v>79.299999999999983</v>
      </c>
      <c r="H176" s="38">
        <v>76.149999999999991</v>
      </c>
      <c r="I176" s="38">
        <v>71.299999999999983</v>
      </c>
      <c r="J176" s="38">
        <v>87.299999999999983</v>
      </c>
      <c r="K176" s="38">
        <v>92.149999999999977</v>
      </c>
      <c r="L176" s="38">
        <v>95.299999999999983</v>
      </c>
      <c r="M176" s="28">
        <v>89</v>
      </c>
      <c r="N176" s="28">
        <v>81</v>
      </c>
      <c r="O176" s="39">
        <v>57357200</v>
      </c>
      <c r="P176" s="40">
        <v>-6.389673637190052E-2</v>
      </c>
    </row>
    <row r="177" spans="1:16" ht="12.75" customHeight="1">
      <c r="A177" s="28">
        <v>167</v>
      </c>
      <c r="B177" s="29" t="s">
        <v>168</v>
      </c>
      <c r="C177" s="30" t="s">
        <v>184</v>
      </c>
      <c r="D177" s="31">
        <v>44742</v>
      </c>
      <c r="E177" s="37">
        <v>111.8</v>
      </c>
      <c r="F177" s="37">
        <v>112.66666666666667</v>
      </c>
      <c r="G177" s="38">
        <v>110.53333333333335</v>
      </c>
      <c r="H177" s="38">
        <v>109.26666666666668</v>
      </c>
      <c r="I177" s="38">
        <v>107.13333333333335</v>
      </c>
      <c r="J177" s="38">
        <v>113.93333333333334</v>
      </c>
      <c r="K177" s="38">
        <v>116.06666666666666</v>
      </c>
      <c r="L177" s="38">
        <v>117.33333333333333</v>
      </c>
      <c r="M177" s="28">
        <v>114.8</v>
      </c>
      <c r="N177" s="28">
        <v>111.4</v>
      </c>
      <c r="O177" s="39">
        <v>29448000</v>
      </c>
      <c r="P177" s="40">
        <v>2.7423068871676785E-2</v>
      </c>
    </row>
    <row r="178" spans="1:16" ht="12.75" customHeight="1">
      <c r="A178" s="28">
        <v>168</v>
      </c>
      <c r="B178" s="255" t="s">
        <v>79</v>
      </c>
      <c r="C178" s="30" t="s">
        <v>185</v>
      </c>
      <c r="D178" s="31">
        <v>44742</v>
      </c>
      <c r="E178" s="37">
        <v>2555.9499999999998</v>
      </c>
      <c r="F178" s="37">
        <v>2587.8666666666663</v>
      </c>
      <c r="G178" s="38">
        <v>2519.1333333333328</v>
      </c>
      <c r="H178" s="38">
        <v>2482.3166666666666</v>
      </c>
      <c r="I178" s="38">
        <v>2413.583333333333</v>
      </c>
      <c r="J178" s="38">
        <v>2624.6833333333325</v>
      </c>
      <c r="K178" s="38">
        <v>2693.4166666666661</v>
      </c>
      <c r="L178" s="38">
        <v>2730.2333333333322</v>
      </c>
      <c r="M178" s="28">
        <v>2656.6</v>
      </c>
      <c r="N178" s="28">
        <v>2551.0500000000002</v>
      </c>
      <c r="O178" s="39">
        <v>33780500</v>
      </c>
      <c r="P178" s="40">
        <v>-9.6018529377272198E-3</v>
      </c>
    </row>
    <row r="179" spans="1:16" ht="12.75" customHeight="1">
      <c r="A179" s="28">
        <v>169</v>
      </c>
      <c r="B179" s="29" t="s">
        <v>119</v>
      </c>
      <c r="C179" s="30" t="s">
        <v>186</v>
      </c>
      <c r="D179" s="31">
        <v>44742</v>
      </c>
      <c r="E179" s="37">
        <v>67.099999999999994</v>
      </c>
      <c r="F179" s="37">
        <v>68.5</v>
      </c>
      <c r="G179" s="38">
        <v>65.150000000000006</v>
      </c>
      <c r="H179" s="38">
        <v>63.2</v>
      </c>
      <c r="I179" s="38">
        <v>59.850000000000009</v>
      </c>
      <c r="J179" s="38">
        <v>70.45</v>
      </c>
      <c r="K179" s="38">
        <v>73.8</v>
      </c>
      <c r="L179" s="38">
        <v>75.75</v>
      </c>
      <c r="M179" s="28">
        <v>71.849999999999994</v>
      </c>
      <c r="N179" s="28">
        <v>66.55</v>
      </c>
      <c r="O179" s="39">
        <v>115336250</v>
      </c>
      <c r="P179" s="40">
        <v>1.1978924463240649E-2</v>
      </c>
    </row>
    <row r="180" spans="1:16" ht="12.75" customHeight="1">
      <c r="A180" s="28">
        <v>170</v>
      </c>
      <c r="B180" s="29" t="s">
        <v>58</v>
      </c>
      <c r="C180" s="30" t="s">
        <v>273</v>
      </c>
      <c r="D180" s="31">
        <v>44742</v>
      </c>
      <c r="E180" s="37">
        <v>708.4</v>
      </c>
      <c r="F180" s="37">
        <v>715.73333333333323</v>
      </c>
      <c r="G180" s="38">
        <v>694.76666666666642</v>
      </c>
      <c r="H180" s="38">
        <v>681.13333333333321</v>
      </c>
      <c r="I180" s="38">
        <v>660.1666666666664</v>
      </c>
      <c r="J180" s="38">
        <v>729.36666666666645</v>
      </c>
      <c r="K180" s="38">
        <v>750.33333333333337</v>
      </c>
      <c r="L180" s="38">
        <v>763.96666666666647</v>
      </c>
      <c r="M180" s="28">
        <v>736.7</v>
      </c>
      <c r="N180" s="28">
        <v>702.1</v>
      </c>
      <c r="O180" s="39">
        <v>7870700</v>
      </c>
      <c r="P180" s="40">
        <v>3.3673482788962872E-2</v>
      </c>
    </row>
    <row r="181" spans="1:16" ht="12.75" customHeight="1">
      <c r="A181" s="28">
        <v>171</v>
      </c>
      <c r="B181" s="29" t="s">
        <v>63</v>
      </c>
      <c r="C181" s="30" t="s">
        <v>187</v>
      </c>
      <c r="D181" s="31">
        <v>44742</v>
      </c>
      <c r="E181" s="37">
        <v>1107.45</v>
      </c>
      <c r="F181" s="37">
        <v>1116.5166666666667</v>
      </c>
      <c r="G181" s="38">
        <v>1093.6333333333332</v>
      </c>
      <c r="H181" s="38">
        <v>1079.8166666666666</v>
      </c>
      <c r="I181" s="38">
        <v>1056.9333333333332</v>
      </c>
      <c r="J181" s="38">
        <v>1130.3333333333333</v>
      </c>
      <c r="K181" s="38">
        <v>1153.2166666666669</v>
      </c>
      <c r="L181" s="38">
        <v>1167.0333333333333</v>
      </c>
      <c r="M181" s="28">
        <v>1139.4000000000001</v>
      </c>
      <c r="N181" s="28">
        <v>1102.7</v>
      </c>
      <c r="O181" s="39">
        <v>7486500</v>
      </c>
      <c r="P181" s="40">
        <v>-1.0703666997026759E-2</v>
      </c>
    </row>
    <row r="182" spans="1:16" ht="12.75" customHeight="1">
      <c r="A182" s="28">
        <v>172</v>
      </c>
      <c r="B182" s="29" t="s">
        <v>58</v>
      </c>
      <c r="C182" s="30" t="s">
        <v>188</v>
      </c>
      <c r="D182" s="31">
        <v>44742</v>
      </c>
      <c r="E182" s="37">
        <v>441.6</v>
      </c>
      <c r="F182" s="37">
        <v>446.61666666666662</v>
      </c>
      <c r="G182" s="38">
        <v>435.23333333333323</v>
      </c>
      <c r="H182" s="38">
        <v>428.86666666666662</v>
      </c>
      <c r="I182" s="38">
        <v>417.48333333333323</v>
      </c>
      <c r="J182" s="38">
        <v>452.98333333333323</v>
      </c>
      <c r="K182" s="38">
        <v>464.36666666666656</v>
      </c>
      <c r="L182" s="38">
        <v>470.73333333333323</v>
      </c>
      <c r="M182" s="28">
        <v>458</v>
      </c>
      <c r="N182" s="28">
        <v>440.25</v>
      </c>
      <c r="O182" s="39">
        <v>71920500</v>
      </c>
      <c r="P182" s="40">
        <v>1.5826271186440678E-2</v>
      </c>
    </row>
    <row r="183" spans="1:16" ht="12.75" customHeight="1">
      <c r="A183" s="28">
        <v>173</v>
      </c>
      <c r="B183" s="29" t="s">
        <v>42</v>
      </c>
      <c r="C183" s="30" t="s">
        <v>189</v>
      </c>
      <c r="D183" s="31">
        <v>44742</v>
      </c>
      <c r="E183" s="37">
        <v>18623.05</v>
      </c>
      <c r="F183" s="37">
        <v>18849.616666666669</v>
      </c>
      <c r="G183" s="38">
        <v>18353.483333333337</v>
      </c>
      <c r="H183" s="38">
        <v>18083.916666666668</v>
      </c>
      <c r="I183" s="38">
        <v>17587.783333333336</v>
      </c>
      <c r="J183" s="38">
        <v>19119.183333333338</v>
      </c>
      <c r="K183" s="38">
        <v>19615.316666666669</v>
      </c>
      <c r="L183" s="38">
        <v>19884.883333333339</v>
      </c>
      <c r="M183" s="28">
        <v>19345.75</v>
      </c>
      <c r="N183" s="28">
        <v>18580.05</v>
      </c>
      <c r="O183" s="39">
        <v>327400</v>
      </c>
      <c r="P183" s="40">
        <v>2.2725497852401407E-2</v>
      </c>
    </row>
    <row r="184" spans="1:16" ht="12.75" customHeight="1">
      <c r="A184" s="28">
        <v>174</v>
      </c>
      <c r="B184" s="29" t="s">
        <v>70</v>
      </c>
      <c r="C184" s="30" t="s">
        <v>190</v>
      </c>
      <c r="D184" s="31">
        <v>44742</v>
      </c>
      <c r="E184" s="37">
        <v>2346.8000000000002</v>
      </c>
      <c r="F184" s="37">
        <v>2370.2166666666667</v>
      </c>
      <c r="G184" s="38">
        <v>2313.9333333333334</v>
      </c>
      <c r="H184" s="38">
        <v>2281.0666666666666</v>
      </c>
      <c r="I184" s="38">
        <v>2224.7833333333333</v>
      </c>
      <c r="J184" s="38">
        <v>2403.0833333333335</v>
      </c>
      <c r="K184" s="38">
        <v>2459.3666666666672</v>
      </c>
      <c r="L184" s="38">
        <v>2492.2333333333336</v>
      </c>
      <c r="M184" s="28">
        <v>2426.5</v>
      </c>
      <c r="N184" s="28">
        <v>2337.35</v>
      </c>
      <c r="O184" s="39">
        <v>1562825</v>
      </c>
      <c r="P184" s="40">
        <v>7.8028019152331972E-3</v>
      </c>
    </row>
    <row r="185" spans="1:16" ht="12.75" customHeight="1">
      <c r="A185" s="28">
        <v>175</v>
      </c>
      <c r="B185" s="29" t="s">
        <v>40</v>
      </c>
      <c r="C185" s="30" t="s">
        <v>191</v>
      </c>
      <c r="D185" s="31">
        <v>44742</v>
      </c>
      <c r="E185" s="37">
        <v>2188.4</v>
      </c>
      <c r="F185" s="37">
        <v>2234.5333333333333</v>
      </c>
      <c r="G185" s="38">
        <v>2129.0666666666666</v>
      </c>
      <c r="H185" s="38">
        <v>2069.7333333333331</v>
      </c>
      <c r="I185" s="38">
        <v>1964.2666666666664</v>
      </c>
      <c r="J185" s="38">
        <v>2293.8666666666668</v>
      </c>
      <c r="K185" s="38">
        <v>2399.333333333333</v>
      </c>
      <c r="L185" s="38">
        <v>2458.666666666667</v>
      </c>
      <c r="M185" s="28">
        <v>2340</v>
      </c>
      <c r="N185" s="28">
        <v>2175.1999999999998</v>
      </c>
      <c r="O185" s="39">
        <v>3693750</v>
      </c>
      <c r="P185" s="40">
        <v>-8.2561417639951673E-3</v>
      </c>
    </row>
    <row r="186" spans="1:16" ht="12.75" customHeight="1">
      <c r="A186" s="28">
        <v>176</v>
      </c>
      <c r="B186" s="29" t="s">
        <v>63</v>
      </c>
      <c r="C186" s="30" t="s">
        <v>192</v>
      </c>
      <c r="D186" s="31">
        <v>44742</v>
      </c>
      <c r="E186" s="37">
        <v>1126.4000000000001</v>
      </c>
      <c r="F186" s="37">
        <v>1139.0999999999999</v>
      </c>
      <c r="G186" s="38">
        <v>1101.1499999999999</v>
      </c>
      <c r="H186" s="38">
        <v>1075.8999999999999</v>
      </c>
      <c r="I186" s="38">
        <v>1037.9499999999998</v>
      </c>
      <c r="J186" s="38">
        <v>1164.3499999999999</v>
      </c>
      <c r="K186" s="38">
        <v>1202.2999999999997</v>
      </c>
      <c r="L186" s="38">
        <v>1227.55</v>
      </c>
      <c r="M186" s="28">
        <v>1177.05</v>
      </c>
      <c r="N186" s="28">
        <v>1113.8499999999999</v>
      </c>
      <c r="O186" s="39">
        <v>3256400</v>
      </c>
      <c r="P186" s="40">
        <v>4.6804680468046804E-2</v>
      </c>
    </row>
    <row r="187" spans="1:16" ht="12.75" customHeight="1">
      <c r="A187" s="28">
        <v>177</v>
      </c>
      <c r="B187" s="29" t="s">
        <v>47</v>
      </c>
      <c r="C187" s="30" t="s">
        <v>511</v>
      </c>
      <c r="D187" s="31">
        <v>44742</v>
      </c>
      <c r="E187" s="37">
        <v>294.8</v>
      </c>
      <c r="F187" s="37">
        <v>306.65000000000003</v>
      </c>
      <c r="G187" s="38">
        <v>281.20000000000005</v>
      </c>
      <c r="H187" s="38">
        <v>267.60000000000002</v>
      </c>
      <c r="I187" s="38">
        <v>242.15000000000003</v>
      </c>
      <c r="J187" s="38">
        <v>320.25000000000006</v>
      </c>
      <c r="K187" s="38">
        <v>345.7</v>
      </c>
      <c r="L187" s="38">
        <v>359.30000000000007</v>
      </c>
      <c r="M187" s="28">
        <v>332.1</v>
      </c>
      <c r="N187" s="28">
        <v>293.05</v>
      </c>
      <c r="O187" s="39">
        <v>2995200</v>
      </c>
      <c r="P187" s="40">
        <v>-7.0910106085985483E-2</v>
      </c>
    </row>
    <row r="188" spans="1:16" ht="12.75" customHeight="1">
      <c r="A188" s="28">
        <v>178</v>
      </c>
      <c r="B188" s="29" t="s">
        <v>47</v>
      </c>
      <c r="C188" s="30" t="s">
        <v>193</v>
      </c>
      <c r="D188" s="31">
        <v>44742</v>
      </c>
      <c r="E188" s="37">
        <v>814.35</v>
      </c>
      <c r="F188" s="37">
        <v>816.55000000000007</v>
      </c>
      <c r="G188" s="38">
        <v>805.15000000000009</v>
      </c>
      <c r="H188" s="38">
        <v>795.95</v>
      </c>
      <c r="I188" s="38">
        <v>784.55000000000007</v>
      </c>
      <c r="J188" s="38">
        <v>825.75000000000011</v>
      </c>
      <c r="K188" s="38">
        <v>837.15</v>
      </c>
      <c r="L188" s="38">
        <v>846.35000000000014</v>
      </c>
      <c r="M188" s="28">
        <v>827.95</v>
      </c>
      <c r="N188" s="28">
        <v>807.35</v>
      </c>
      <c r="O188" s="39">
        <v>20948900</v>
      </c>
      <c r="P188" s="40">
        <v>-1.4651652838140393E-2</v>
      </c>
    </row>
    <row r="189" spans="1:16" ht="12.75" customHeight="1">
      <c r="A189" s="28">
        <v>179</v>
      </c>
      <c r="B189" s="29" t="s">
        <v>180</v>
      </c>
      <c r="C189" s="30" t="s">
        <v>194</v>
      </c>
      <c r="D189" s="31">
        <v>44742</v>
      </c>
      <c r="E189" s="37">
        <v>408.85</v>
      </c>
      <c r="F189" s="37">
        <v>412.84999999999997</v>
      </c>
      <c r="G189" s="38">
        <v>403.24999999999994</v>
      </c>
      <c r="H189" s="38">
        <v>397.65</v>
      </c>
      <c r="I189" s="38">
        <v>388.04999999999995</v>
      </c>
      <c r="J189" s="38">
        <v>418.44999999999993</v>
      </c>
      <c r="K189" s="38">
        <v>428.04999999999995</v>
      </c>
      <c r="L189" s="38">
        <v>433.64999999999992</v>
      </c>
      <c r="M189" s="28">
        <v>422.45</v>
      </c>
      <c r="N189" s="28">
        <v>407.25</v>
      </c>
      <c r="O189" s="39">
        <v>12103500</v>
      </c>
      <c r="P189" s="40">
        <v>-4.2027781075626262E-2</v>
      </c>
    </row>
    <row r="190" spans="1:16" ht="12.75" customHeight="1">
      <c r="A190" s="28">
        <v>180</v>
      </c>
      <c r="B190" s="29" t="s">
        <v>47</v>
      </c>
      <c r="C190" s="30" t="s">
        <v>275</v>
      </c>
      <c r="D190" s="31">
        <v>44742</v>
      </c>
      <c r="E190" s="37">
        <v>536.4</v>
      </c>
      <c r="F190" s="37">
        <v>544.83333333333337</v>
      </c>
      <c r="G190" s="38">
        <v>525.7166666666667</v>
      </c>
      <c r="H190" s="38">
        <v>515.0333333333333</v>
      </c>
      <c r="I190" s="38">
        <v>495.91666666666663</v>
      </c>
      <c r="J190" s="38">
        <v>555.51666666666677</v>
      </c>
      <c r="K190" s="38">
        <v>574.63333333333333</v>
      </c>
      <c r="L190" s="38">
        <v>585.31666666666683</v>
      </c>
      <c r="M190" s="28">
        <v>563.95000000000005</v>
      </c>
      <c r="N190" s="28">
        <v>534.15</v>
      </c>
      <c r="O190" s="39">
        <v>1035400</v>
      </c>
      <c r="P190" s="40">
        <v>2.1255609804211668E-2</v>
      </c>
    </row>
    <row r="191" spans="1:16" ht="12.75" customHeight="1">
      <c r="A191" s="28">
        <v>181</v>
      </c>
      <c r="B191" s="29" t="s">
        <v>38</v>
      </c>
      <c r="C191" s="30" t="s">
        <v>195</v>
      </c>
      <c r="D191" s="31">
        <v>44742</v>
      </c>
      <c r="E191" s="37">
        <v>852.85</v>
      </c>
      <c r="F191" s="37">
        <v>864.69999999999993</v>
      </c>
      <c r="G191" s="38">
        <v>839.64999999999986</v>
      </c>
      <c r="H191" s="38">
        <v>826.44999999999993</v>
      </c>
      <c r="I191" s="38">
        <v>801.39999999999986</v>
      </c>
      <c r="J191" s="38">
        <v>877.89999999999986</v>
      </c>
      <c r="K191" s="38">
        <v>902.94999999999982</v>
      </c>
      <c r="L191" s="38">
        <v>916.14999999999986</v>
      </c>
      <c r="M191" s="28">
        <v>889.75</v>
      </c>
      <c r="N191" s="28">
        <v>851.5</v>
      </c>
      <c r="O191" s="39">
        <v>4758000</v>
      </c>
      <c r="P191" s="40">
        <v>4.1593695271453589E-2</v>
      </c>
    </row>
    <row r="192" spans="1:16" ht="12.75" customHeight="1">
      <c r="A192" s="28">
        <v>182</v>
      </c>
      <c r="B192" s="29" t="s">
        <v>74</v>
      </c>
      <c r="C192" s="30" t="s">
        <v>530</v>
      </c>
      <c r="D192" s="31">
        <v>44742</v>
      </c>
      <c r="E192" s="37">
        <v>874.3</v>
      </c>
      <c r="F192" s="37">
        <v>882.11666666666667</v>
      </c>
      <c r="G192" s="38">
        <v>859.2833333333333</v>
      </c>
      <c r="H192" s="38">
        <v>844.26666666666665</v>
      </c>
      <c r="I192" s="38">
        <v>821.43333333333328</v>
      </c>
      <c r="J192" s="38">
        <v>897.13333333333333</v>
      </c>
      <c r="K192" s="38">
        <v>919.96666666666658</v>
      </c>
      <c r="L192" s="38">
        <v>934.98333333333335</v>
      </c>
      <c r="M192" s="28">
        <v>904.95</v>
      </c>
      <c r="N192" s="28">
        <v>867.1</v>
      </c>
      <c r="O192" s="39">
        <v>3691900</v>
      </c>
      <c r="P192" s="40">
        <v>-1.2623358562220856E-2</v>
      </c>
    </row>
    <row r="193" spans="1:16" ht="12.75" customHeight="1">
      <c r="A193" s="28">
        <v>183</v>
      </c>
      <c r="B193" s="29" t="s">
        <v>56</v>
      </c>
      <c r="C193" s="30" t="s">
        <v>196</v>
      </c>
      <c r="D193" s="31">
        <v>44742</v>
      </c>
      <c r="E193" s="37">
        <v>725.1</v>
      </c>
      <c r="F193" s="37">
        <v>731.41666666666663</v>
      </c>
      <c r="G193" s="38">
        <v>713.68333333333328</v>
      </c>
      <c r="H193" s="38">
        <v>702.26666666666665</v>
      </c>
      <c r="I193" s="38">
        <v>684.5333333333333</v>
      </c>
      <c r="J193" s="38">
        <v>742.83333333333326</v>
      </c>
      <c r="K193" s="38">
        <v>760.56666666666661</v>
      </c>
      <c r="L193" s="38">
        <v>771.98333333333323</v>
      </c>
      <c r="M193" s="28">
        <v>749.15</v>
      </c>
      <c r="N193" s="28">
        <v>720</v>
      </c>
      <c r="O193" s="39">
        <v>7986375</v>
      </c>
      <c r="P193" s="40">
        <v>1.1282372717171429E-2</v>
      </c>
    </row>
    <row r="194" spans="1:16" ht="12.75" customHeight="1">
      <c r="A194" s="28">
        <v>184</v>
      </c>
      <c r="B194" s="29" t="s">
        <v>49</v>
      </c>
      <c r="C194" s="30" t="s">
        <v>197</v>
      </c>
      <c r="D194" s="31">
        <v>44742</v>
      </c>
      <c r="E194" s="37">
        <v>392.6</v>
      </c>
      <c r="F194" s="37">
        <v>401.16666666666669</v>
      </c>
      <c r="G194" s="38">
        <v>381.33333333333337</v>
      </c>
      <c r="H194" s="38">
        <v>370.06666666666666</v>
      </c>
      <c r="I194" s="38">
        <v>350.23333333333335</v>
      </c>
      <c r="J194" s="38">
        <v>412.43333333333339</v>
      </c>
      <c r="K194" s="38">
        <v>432.26666666666677</v>
      </c>
      <c r="L194" s="38">
        <v>443.53333333333342</v>
      </c>
      <c r="M194" s="28">
        <v>421</v>
      </c>
      <c r="N194" s="28">
        <v>389.9</v>
      </c>
      <c r="O194" s="39">
        <v>74605875</v>
      </c>
      <c r="P194" s="40">
        <v>3.0650813024134808E-2</v>
      </c>
    </row>
    <row r="195" spans="1:16" ht="12.75" customHeight="1">
      <c r="A195" s="28">
        <v>185</v>
      </c>
      <c r="B195" s="29" t="s">
        <v>168</v>
      </c>
      <c r="C195" s="30" t="s">
        <v>198</v>
      </c>
      <c r="D195" s="31">
        <v>44742</v>
      </c>
      <c r="E195" s="37">
        <v>209.75</v>
      </c>
      <c r="F195" s="37">
        <v>214.06666666666669</v>
      </c>
      <c r="G195" s="38">
        <v>204.48333333333338</v>
      </c>
      <c r="H195" s="38">
        <v>199.2166666666667</v>
      </c>
      <c r="I195" s="38">
        <v>189.63333333333338</v>
      </c>
      <c r="J195" s="38">
        <v>219.33333333333337</v>
      </c>
      <c r="K195" s="38">
        <v>228.91666666666669</v>
      </c>
      <c r="L195" s="38">
        <v>234.18333333333337</v>
      </c>
      <c r="M195" s="28">
        <v>223.65</v>
      </c>
      <c r="N195" s="28">
        <v>208.8</v>
      </c>
      <c r="O195" s="39">
        <v>93568500</v>
      </c>
      <c r="P195" s="40">
        <v>1.9877841627814522E-3</v>
      </c>
    </row>
    <row r="196" spans="1:16" ht="12.75" customHeight="1">
      <c r="A196" s="28">
        <v>186</v>
      </c>
      <c r="B196" s="29" t="s">
        <v>119</v>
      </c>
      <c r="C196" s="30" t="s">
        <v>199</v>
      </c>
      <c r="D196" s="31">
        <v>44742</v>
      </c>
      <c r="E196" s="37">
        <v>901.5</v>
      </c>
      <c r="F196" s="37">
        <v>924.69999999999993</v>
      </c>
      <c r="G196" s="38">
        <v>875.39999999999986</v>
      </c>
      <c r="H196" s="38">
        <v>849.3</v>
      </c>
      <c r="I196" s="38">
        <v>799.99999999999989</v>
      </c>
      <c r="J196" s="38">
        <v>950.79999999999984</v>
      </c>
      <c r="K196" s="38">
        <v>1000.0999999999998</v>
      </c>
      <c r="L196" s="38">
        <v>1026.1999999999998</v>
      </c>
      <c r="M196" s="28">
        <v>974</v>
      </c>
      <c r="N196" s="28">
        <v>898.6</v>
      </c>
      <c r="O196" s="39">
        <v>27424400</v>
      </c>
      <c r="P196" s="40">
        <v>2.4774488629144963E-2</v>
      </c>
    </row>
    <row r="197" spans="1:16" ht="12.75" customHeight="1">
      <c r="A197" s="28">
        <v>187</v>
      </c>
      <c r="B197" s="29" t="s">
        <v>86</v>
      </c>
      <c r="C197" s="30" t="s">
        <v>200</v>
      </c>
      <c r="D197" s="31">
        <v>44742</v>
      </c>
      <c r="E197" s="37">
        <v>3141.4</v>
      </c>
      <c r="F197" s="37">
        <v>3173.2000000000003</v>
      </c>
      <c r="G197" s="38">
        <v>3100.2500000000005</v>
      </c>
      <c r="H197" s="38">
        <v>3059.1000000000004</v>
      </c>
      <c r="I197" s="38">
        <v>2986.1500000000005</v>
      </c>
      <c r="J197" s="38">
        <v>3214.3500000000004</v>
      </c>
      <c r="K197" s="38">
        <v>3287.3</v>
      </c>
      <c r="L197" s="38">
        <v>3328.4500000000003</v>
      </c>
      <c r="M197" s="28">
        <v>3246.15</v>
      </c>
      <c r="N197" s="28">
        <v>3132.05</v>
      </c>
      <c r="O197" s="39">
        <v>12129450</v>
      </c>
      <c r="P197" s="40">
        <v>4.8588328859727609E-3</v>
      </c>
    </row>
    <row r="198" spans="1:16" ht="12.75" customHeight="1">
      <c r="A198" s="28">
        <v>188</v>
      </c>
      <c r="B198" s="29" t="s">
        <v>86</v>
      </c>
      <c r="C198" s="30" t="s">
        <v>201</v>
      </c>
      <c r="D198" s="31">
        <v>44742</v>
      </c>
      <c r="E198" s="37">
        <v>977.2</v>
      </c>
      <c r="F198" s="37">
        <v>995.94999999999993</v>
      </c>
      <c r="G198" s="38">
        <v>955.3</v>
      </c>
      <c r="H198" s="38">
        <v>933.4</v>
      </c>
      <c r="I198" s="38">
        <v>892.75</v>
      </c>
      <c r="J198" s="38">
        <v>1017.8499999999999</v>
      </c>
      <c r="K198" s="38">
        <v>1058.4999999999998</v>
      </c>
      <c r="L198" s="38">
        <v>1080.3999999999999</v>
      </c>
      <c r="M198" s="28">
        <v>1036.5999999999999</v>
      </c>
      <c r="N198" s="28">
        <v>974.05</v>
      </c>
      <c r="O198" s="39">
        <v>23310000</v>
      </c>
      <c r="P198" s="40">
        <v>3.4923679373451609E-2</v>
      </c>
    </row>
    <row r="199" spans="1:16" ht="12.75" customHeight="1">
      <c r="A199" s="28">
        <v>189</v>
      </c>
      <c r="B199" s="29" t="s">
        <v>56</v>
      </c>
      <c r="C199" s="30" t="s">
        <v>202</v>
      </c>
      <c r="D199" s="31">
        <v>44742</v>
      </c>
      <c r="E199" s="37">
        <v>2059.5</v>
      </c>
      <c r="F199" s="37">
        <v>2084.0333333333333</v>
      </c>
      <c r="G199" s="38">
        <v>2018.9666666666667</v>
      </c>
      <c r="H199" s="38">
        <v>1978.4333333333334</v>
      </c>
      <c r="I199" s="38">
        <v>1913.3666666666668</v>
      </c>
      <c r="J199" s="38">
        <v>2124.5666666666666</v>
      </c>
      <c r="K199" s="38">
        <v>2189.6333333333332</v>
      </c>
      <c r="L199" s="38">
        <v>2230.1666666666665</v>
      </c>
      <c r="M199" s="28">
        <v>2149.1</v>
      </c>
      <c r="N199" s="28">
        <v>2043.5</v>
      </c>
      <c r="O199" s="39">
        <v>6474750</v>
      </c>
      <c r="P199" s="40">
        <v>1.612523540489642E-2</v>
      </c>
    </row>
    <row r="200" spans="1:16" ht="12.75" customHeight="1">
      <c r="A200" s="28">
        <v>190</v>
      </c>
      <c r="B200" s="29" t="s">
        <v>47</v>
      </c>
      <c r="C200" s="30" t="s">
        <v>203</v>
      </c>
      <c r="D200" s="31">
        <v>44742</v>
      </c>
      <c r="E200" s="37">
        <v>2795.8</v>
      </c>
      <c r="F200" s="37">
        <v>2807.3666666666668</v>
      </c>
      <c r="G200" s="38">
        <v>2776.7833333333338</v>
      </c>
      <c r="H200" s="38">
        <v>2757.7666666666669</v>
      </c>
      <c r="I200" s="38">
        <v>2727.1833333333338</v>
      </c>
      <c r="J200" s="38">
        <v>2826.3833333333337</v>
      </c>
      <c r="K200" s="38">
        <v>2856.9666666666667</v>
      </c>
      <c r="L200" s="38">
        <v>2875.9833333333336</v>
      </c>
      <c r="M200" s="28">
        <v>2837.95</v>
      </c>
      <c r="N200" s="28">
        <v>2788.35</v>
      </c>
      <c r="O200" s="39">
        <v>795000</v>
      </c>
      <c r="P200" s="40">
        <v>-1.2728966159577771E-2</v>
      </c>
    </row>
    <row r="201" spans="1:16" ht="12.75" customHeight="1">
      <c r="A201" s="28">
        <v>191</v>
      </c>
      <c r="B201" s="29" t="s">
        <v>168</v>
      </c>
      <c r="C201" s="30" t="s">
        <v>204</v>
      </c>
      <c r="D201" s="31">
        <v>44742</v>
      </c>
      <c r="E201" s="37">
        <v>463.35</v>
      </c>
      <c r="F201" s="37">
        <v>466.76666666666665</v>
      </c>
      <c r="G201" s="38">
        <v>458.0333333333333</v>
      </c>
      <c r="H201" s="38">
        <v>452.71666666666664</v>
      </c>
      <c r="I201" s="38">
        <v>443.98333333333329</v>
      </c>
      <c r="J201" s="38">
        <v>472.08333333333331</v>
      </c>
      <c r="K201" s="38">
        <v>480.81666666666666</v>
      </c>
      <c r="L201" s="38">
        <v>486.13333333333333</v>
      </c>
      <c r="M201" s="28">
        <v>475.5</v>
      </c>
      <c r="N201" s="28">
        <v>461.45</v>
      </c>
      <c r="O201" s="39">
        <v>4074000</v>
      </c>
      <c r="P201" s="40">
        <v>6.2597809076682318E-2</v>
      </c>
    </row>
    <row r="202" spans="1:16" ht="12.75" customHeight="1">
      <c r="A202" s="28">
        <v>192</v>
      </c>
      <c r="B202" s="29" t="s">
        <v>44</v>
      </c>
      <c r="C202" s="30" t="s">
        <v>205</v>
      </c>
      <c r="D202" s="31">
        <v>44742</v>
      </c>
      <c r="E202" s="37">
        <v>1079.1500000000001</v>
      </c>
      <c r="F202" s="37">
        <v>1090.4666666666669</v>
      </c>
      <c r="G202" s="38">
        <v>1060.4833333333338</v>
      </c>
      <c r="H202" s="38">
        <v>1041.8166666666668</v>
      </c>
      <c r="I202" s="38">
        <v>1011.8333333333337</v>
      </c>
      <c r="J202" s="38">
        <v>1109.1333333333339</v>
      </c>
      <c r="K202" s="38">
        <v>1139.116666666667</v>
      </c>
      <c r="L202" s="38">
        <v>1157.783333333334</v>
      </c>
      <c r="M202" s="28">
        <v>1120.45</v>
      </c>
      <c r="N202" s="28">
        <v>1071.8</v>
      </c>
      <c r="O202" s="39">
        <v>4113650</v>
      </c>
      <c r="P202" s="40">
        <v>1.0147765711233755E-2</v>
      </c>
    </row>
    <row r="203" spans="1:16" ht="12.75" customHeight="1">
      <c r="A203" s="28">
        <v>193</v>
      </c>
      <c r="B203" s="29" t="s">
        <v>49</v>
      </c>
      <c r="C203" s="30" t="s">
        <v>206</v>
      </c>
      <c r="D203" s="31">
        <v>44742</v>
      </c>
      <c r="E203" s="37">
        <v>739.1</v>
      </c>
      <c r="F203" s="37">
        <v>745.13333333333321</v>
      </c>
      <c r="G203" s="38">
        <v>727.76666666666642</v>
      </c>
      <c r="H203" s="38">
        <v>716.43333333333317</v>
      </c>
      <c r="I203" s="38">
        <v>699.06666666666638</v>
      </c>
      <c r="J203" s="38">
        <v>756.46666666666647</v>
      </c>
      <c r="K203" s="38">
        <v>773.83333333333326</v>
      </c>
      <c r="L203" s="38">
        <v>785.16666666666652</v>
      </c>
      <c r="M203" s="28">
        <v>762.5</v>
      </c>
      <c r="N203" s="28">
        <v>733.8</v>
      </c>
      <c r="O203" s="39">
        <v>8731800</v>
      </c>
      <c r="P203" s="40">
        <v>9.386632141123159E-3</v>
      </c>
    </row>
    <row r="204" spans="1:16" ht="12.75" customHeight="1">
      <c r="A204" s="28">
        <v>194</v>
      </c>
      <c r="B204" s="29" t="s">
        <v>56</v>
      </c>
      <c r="C204" s="30" t="s">
        <v>207</v>
      </c>
      <c r="D204" s="31">
        <v>44742</v>
      </c>
      <c r="E204" s="37">
        <v>1449.7</v>
      </c>
      <c r="F204" s="37">
        <v>1461.3333333333333</v>
      </c>
      <c r="G204" s="38">
        <v>1431.6666666666665</v>
      </c>
      <c r="H204" s="38">
        <v>1413.6333333333332</v>
      </c>
      <c r="I204" s="38">
        <v>1383.9666666666665</v>
      </c>
      <c r="J204" s="38">
        <v>1479.3666666666666</v>
      </c>
      <c r="K204" s="38">
        <v>1509.0333333333331</v>
      </c>
      <c r="L204" s="38">
        <v>1527.0666666666666</v>
      </c>
      <c r="M204" s="28">
        <v>1491</v>
      </c>
      <c r="N204" s="28">
        <v>1443.3</v>
      </c>
      <c r="O204" s="39">
        <v>1158150</v>
      </c>
      <c r="P204" s="40">
        <v>2.1296296296296296E-2</v>
      </c>
    </row>
    <row r="205" spans="1:16" ht="12.75" customHeight="1">
      <c r="A205" s="28">
        <v>195</v>
      </c>
      <c r="B205" s="29" t="s">
        <v>42</v>
      </c>
      <c r="C205" s="30" t="s">
        <v>208</v>
      </c>
      <c r="D205" s="31">
        <v>44742</v>
      </c>
      <c r="E205" s="37">
        <v>5322.25</v>
      </c>
      <c r="F205" s="37">
        <v>5371.916666666667</v>
      </c>
      <c r="G205" s="38">
        <v>5246.6833333333343</v>
      </c>
      <c r="H205" s="38">
        <v>5171.1166666666677</v>
      </c>
      <c r="I205" s="38">
        <v>5045.883333333335</v>
      </c>
      <c r="J205" s="38">
        <v>5447.4833333333336</v>
      </c>
      <c r="K205" s="38">
        <v>5572.7166666666653</v>
      </c>
      <c r="L205" s="38">
        <v>5648.2833333333328</v>
      </c>
      <c r="M205" s="28">
        <v>5497.15</v>
      </c>
      <c r="N205" s="28">
        <v>5296.35</v>
      </c>
      <c r="O205" s="39">
        <v>3102600</v>
      </c>
      <c r="P205" s="40">
        <v>3.6965240641711229E-2</v>
      </c>
    </row>
    <row r="206" spans="1:16" ht="12.75" customHeight="1">
      <c r="A206" s="28">
        <v>196</v>
      </c>
      <c r="B206" s="29" t="s">
        <v>38</v>
      </c>
      <c r="C206" s="30" t="s">
        <v>209</v>
      </c>
      <c r="D206" s="31">
        <v>44742</v>
      </c>
      <c r="E206" s="37">
        <v>682.9</v>
      </c>
      <c r="F206" s="37">
        <v>695.58333333333337</v>
      </c>
      <c r="G206" s="38">
        <v>666.9666666666667</v>
      </c>
      <c r="H206" s="38">
        <v>651.0333333333333</v>
      </c>
      <c r="I206" s="38">
        <v>622.41666666666663</v>
      </c>
      <c r="J206" s="38">
        <v>711.51666666666677</v>
      </c>
      <c r="K206" s="38">
        <v>740.13333333333333</v>
      </c>
      <c r="L206" s="38">
        <v>756.06666666666683</v>
      </c>
      <c r="M206" s="28">
        <v>724.2</v>
      </c>
      <c r="N206" s="28">
        <v>679.65</v>
      </c>
      <c r="O206" s="39">
        <v>19728800</v>
      </c>
      <c r="P206" s="40">
        <v>7.6356151649956839E-3</v>
      </c>
    </row>
    <row r="207" spans="1:16" ht="12.75" customHeight="1">
      <c r="A207" s="28">
        <v>197</v>
      </c>
      <c r="B207" s="29" t="s">
        <v>119</v>
      </c>
      <c r="C207" s="30" t="s">
        <v>210</v>
      </c>
      <c r="D207" s="31">
        <v>44742</v>
      </c>
      <c r="E207" s="37">
        <v>267.45</v>
      </c>
      <c r="F207" s="37">
        <v>276.7</v>
      </c>
      <c r="G207" s="38">
        <v>256.89999999999998</v>
      </c>
      <c r="H207" s="38">
        <v>246.34999999999997</v>
      </c>
      <c r="I207" s="38">
        <v>226.54999999999995</v>
      </c>
      <c r="J207" s="38">
        <v>287.25</v>
      </c>
      <c r="K207" s="38">
        <v>307.05000000000007</v>
      </c>
      <c r="L207" s="38">
        <v>317.60000000000002</v>
      </c>
      <c r="M207" s="28">
        <v>296.5</v>
      </c>
      <c r="N207" s="28">
        <v>266.14999999999998</v>
      </c>
      <c r="O207" s="39">
        <v>46447300</v>
      </c>
      <c r="P207" s="40">
        <v>-2.3940588254454252E-2</v>
      </c>
    </row>
    <row r="208" spans="1:16" ht="12.75" customHeight="1">
      <c r="A208" s="28">
        <v>198</v>
      </c>
      <c r="B208" s="29" t="s">
        <v>70</v>
      </c>
      <c r="C208" s="30" t="s">
        <v>211</v>
      </c>
      <c r="D208" s="31">
        <v>44742</v>
      </c>
      <c r="E208" s="37">
        <v>952.6</v>
      </c>
      <c r="F208" s="37">
        <v>968.19999999999993</v>
      </c>
      <c r="G208" s="38">
        <v>934.39999999999986</v>
      </c>
      <c r="H208" s="38">
        <v>916.19999999999993</v>
      </c>
      <c r="I208" s="38">
        <v>882.39999999999986</v>
      </c>
      <c r="J208" s="38">
        <v>986.39999999999986</v>
      </c>
      <c r="K208" s="38">
        <v>1020.1999999999998</v>
      </c>
      <c r="L208" s="38">
        <v>1038.3999999999999</v>
      </c>
      <c r="M208" s="28">
        <v>1002</v>
      </c>
      <c r="N208" s="28">
        <v>950</v>
      </c>
      <c r="O208" s="39">
        <v>5051500</v>
      </c>
      <c r="P208" s="40">
        <v>0.14339067451335447</v>
      </c>
    </row>
    <row r="209" spans="1:16" ht="12.75" customHeight="1">
      <c r="A209" s="28">
        <v>199</v>
      </c>
      <c r="B209" s="29" t="s">
        <v>70</v>
      </c>
      <c r="C209" s="30" t="s">
        <v>280</v>
      </c>
      <c r="D209" s="31">
        <v>44742</v>
      </c>
      <c r="E209" s="37">
        <v>1478.85</v>
      </c>
      <c r="F209" s="37">
        <v>1499.3</v>
      </c>
      <c r="G209" s="38">
        <v>1451.3</v>
      </c>
      <c r="H209" s="38">
        <v>1423.75</v>
      </c>
      <c r="I209" s="38">
        <v>1375.75</v>
      </c>
      <c r="J209" s="38">
        <v>1526.85</v>
      </c>
      <c r="K209" s="38">
        <v>1574.85</v>
      </c>
      <c r="L209" s="38">
        <v>1602.3999999999999</v>
      </c>
      <c r="M209" s="28">
        <v>1547.3</v>
      </c>
      <c r="N209" s="28">
        <v>1471.75</v>
      </c>
      <c r="O209" s="39">
        <v>571600</v>
      </c>
      <c r="P209" s="40">
        <v>-9.8735492811363249E-3</v>
      </c>
    </row>
    <row r="210" spans="1:16" ht="12.75" customHeight="1">
      <c r="A210" s="28">
        <v>200</v>
      </c>
      <c r="B210" s="29" t="s">
        <v>86</v>
      </c>
      <c r="C210" s="30" t="s">
        <v>212</v>
      </c>
      <c r="D210" s="31">
        <v>44742</v>
      </c>
      <c r="E210" s="37">
        <v>423.2</v>
      </c>
      <c r="F210" s="37">
        <v>430.5</v>
      </c>
      <c r="G210" s="38">
        <v>413.6</v>
      </c>
      <c r="H210" s="38">
        <v>404</v>
      </c>
      <c r="I210" s="38">
        <v>387.1</v>
      </c>
      <c r="J210" s="38">
        <v>440.1</v>
      </c>
      <c r="K210" s="38">
        <v>457</v>
      </c>
      <c r="L210" s="38">
        <v>466.6</v>
      </c>
      <c r="M210" s="28">
        <v>447.4</v>
      </c>
      <c r="N210" s="28">
        <v>420.9</v>
      </c>
      <c r="O210" s="39">
        <v>33221600</v>
      </c>
      <c r="P210" s="40">
        <v>4.3378852024472052E-2</v>
      </c>
    </row>
    <row r="211" spans="1:16" ht="12.75" customHeight="1">
      <c r="A211" s="28">
        <v>201</v>
      </c>
      <c r="B211" s="29" t="s">
        <v>180</v>
      </c>
      <c r="C211" s="30" t="s">
        <v>213</v>
      </c>
      <c r="D211" s="31">
        <v>44742</v>
      </c>
      <c r="E211" s="37">
        <v>213.7</v>
      </c>
      <c r="F211" s="37">
        <v>217.16666666666666</v>
      </c>
      <c r="G211" s="38">
        <v>208.83333333333331</v>
      </c>
      <c r="H211" s="38">
        <v>203.96666666666667</v>
      </c>
      <c r="I211" s="38">
        <v>195.63333333333333</v>
      </c>
      <c r="J211" s="38">
        <v>222.0333333333333</v>
      </c>
      <c r="K211" s="38">
        <v>230.36666666666662</v>
      </c>
      <c r="L211" s="38">
        <v>235.23333333333329</v>
      </c>
      <c r="M211" s="28">
        <v>225.5</v>
      </c>
      <c r="N211" s="28">
        <v>212.3</v>
      </c>
      <c r="O211" s="39">
        <v>81393000</v>
      </c>
      <c r="P211" s="40">
        <v>3.0686187518485656E-3</v>
      </c>
    </row>
    <row r="212" spans="1:16" ht="12.75" customHeight="1">
      <c r="A212" s="28">
        <v>202</v>
      </c>
      <c r="B212" s="29" t="s">
        <v>47</v>
      </c>
      <c r="C212" s="30" t="s">
        <v>859</v>
      </c>
      <c r="D212" s="31">
        <v>44742</v>
      </c>
      <c r="E212" s="37">
        <v>343.5</v>
      </c>
      <c r="F212" s="37">
        <v>347.23333333333329</v>
      </c>
      <c r="G212" s="38">
        <v>338.41666666666657</v>
      </c>
      <c r="H212" s="38">
        <v>333.33333333333326</v>
      </c>
      <c r="I212" s="38">
        <v>324.51666666666654</v>
      </c>
      <c r="J212" s="38">
        <v>352.31666666666661</v>
      </c>
      <c r="K212" s="38">
        <v>361.13333333333333</v>
      </c>
      <c r="L212" s="38">
        <v>366.21666666666664</v>
      </c>
      <c r="M212" s="28">
        <v>356.05</v>
      </c>
      <c r="N212" s="28">
        <v>342.15</v>
      </c>
      <c r="O212" s="39">
        <v>11697700</v>
      </c>
      <c r="P212" s="40">
        <v>-1.0187762838358112E-2</v>
      </c>
    </row>
    <row r="213" spans="1:16" ht="12.75" customHeight="1">
      <c r="A213" s="28"/>
      <c r="B213" s="29"/>
      <c r="C213" s="30"/>
      <c r="D213" s="31"/>
      <c r="E213" s="37"/>
      <c r="F213" s="37"/>
      <c r="G213" s="38"/>
      <c r="H213" s="38"/>
      <c r="I213" s="38"/>
      <c r="J213" s="38"/>
      <c r="K213" s="38"/>
      <c r="L213" s="38"/>
      <c r="M213" s="28"/>
      <c r="N213" s="28"/>
      <c r="O213" s="39"/>
      <c r="P213" s="40"/>
    </row>
    <row r="214" spans="1:16" ht="12.75" customHeight="1">
      <c r="A214" s="28"/>
      <c r="B214" s="29"/>
      <c r="C214" s="30"/>
      <c r="D214" s="31"/>
      <c r="E214" s="37"/>
      <c r="F214" s="37"/>
      <c r="G214" s="38"/>
      <c r="H214" s="38"/>
      <c r="I214" s="38"/>
      <c r="J214" s="38"/>
      <c r="K214" s="38"/>
      <c r="L214" s="38"/>
      <c r="M214" s="28"/>
      <c r="N214" s="28"/>
      <c r="O214" s="39"/>
      <c r="P214" s="40"/>
    </row>
    <row r="215" spans="1:16" ht="12.75" customHeight="1">
      <c r="A215" s="281"/>
      <c r="B215" s="303"/>
      <c r="C215" s="281"/>
      <c r="D215" s="304"/>
      <c r="E215" s="282"/>
      <c r="F215" s="282"/>
      <c r="G215" s="305"/>
      <c r="H215" s="305"/>
      <c r="I215" s="305"/>
      <c r="J215" s="305"/>
      <c r="K215" s="305"/>
      <c r="L215" s="305"/>
      <c r="M215" s="281"/>
      <c r="N215" s="281"/>
      <c r="O215" s="306"/>
      <c r="P215" s="307"/>
    </row>
    <row r="216" spans="1:16" ht="12.75" customHeight="1">
      <c r="A216" s="281"/>
      <c r="B216" s="303"/>
      <c r="C216" s="281"/>
      <c r="D216" s="304"/>
      <c r="E216" s="282"/>
      <c r="F216" s="282"/>
      <c r="G216" s="305"/>
      <c r="H216" s="305"/>
      <c r="I216" s="305"/>
      <c r="J216" s="305"/>
      <c r="K216" s="305"/>
      <c r="L216" s="305"/>
      <c r="M216" s="281"/>
      <c r="N216" s="281"/>
      <c r="O216" s="306"/>
      <c r="P216" s="307"/>
    </row>
    <row r="217" spans="1:16" ht="12.75" customHeight="1">
      <c r="B217" s="42"/>
      <c r="C217" s="41"/>
      <c r="D217" s="43"/>
      <c r="E217" s="44"/>
      <c r="F217" s="44"/>
      <c r="G217" s="45"/>
      <c r="H217" s="45"/>
      <c r="I217" s="45"/>
      <c r="J217" s="45"/>
      <c r="K217" s="45"/>
      <c r="L217" s="1"/>
      <c r="M217" s="1"/>
      <c r="N217" s="1"/>
      <c r="O217" s="1"/>
      <c r="P217" s="1"/>
    </row>
    <row r="218" spans="1:16" ht="12.75" customHeight="1">
      <c r="A218" s="41"/>
      <c r="B218" s="42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42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42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1"/>
      <c r="B221" s="42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6" t="s">
        <v>214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6" t="s">
        <v>215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46" t="s">
        <v>216</v>
      </c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46" t="s">
        <v>217</v>
      </c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46" t="s">
        <v>218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21" t="s">
        <v>219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47" t="s">
        <v>220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47" t="s">
        <v>221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47" t="s">
        <v>222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47" t="s">
        <v>223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47" t="s">
        <v>224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47" t="s">
        <v>225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47" t="s">
        <v>226</v>
      </c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47" t="s">
        <v>227</v>
      </c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47" t="s">
        <v>228</v>
      </c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spans="1:16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spans="1:16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spans="1:16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spans="1:16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spans="1:16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spans="1:1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spans="1:16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</row>
    <row r="508" spans="1:16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</row>
    <row r="509" spans="1:16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</row>
    <row r="510" spans="1:16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</row>
    <row r="511" spans="1:16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</row>
    <row r="512" spans="1:16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</row>
    <row r="513" spans="1:16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</row>
    <row r="514" spans="1:16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</row>
    <row r="515" spans="1:16" ht="12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</row>
    <row r="516" spans="1:16" ht="12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</row>
    <row r="517" spans="1:16" ht="12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</row>
    <row r="518" spans="1:16" ht="12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</row>
    <row r="519" spans="1:16" ht="12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</row>
    <row r="520" spans="1:16" ht="12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</row>
    <row r="521" spans="1:16" ht="12.75" customHeight="1">
      <c r="A521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O500"/>
  <sheetViews>
    <sheetView zoomScale="85" zoomScaleNormal="85" workbookViewId="0">
      <pane ySplit="9" topLeftCell="A10" activePane="bottomLeft" state="frozen"/>
      <selection pane="bottomLeft" activeCell="F18" sqref="F18"/>
    </sheetView>
  </sheetViews>
  <sheetFormatPr defaultColWidth="17.285156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8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49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49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49"/>
      <c r="M4" s="20"/>
      <c r="N4" s="20"/>
      <c r="O4" s="20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8"/>
      <c r="M5" s="315" t="s">
        <v>14</v>
      </c>
      <c r="N5" s="1"/>
      <c r="O5" s="1"/>
    </row>
    <row r="6" spans="1:15" ht="12.75" customHeight="1">
      <c r="A6" s="21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44729</v>
      </c>
      <c r="L6" s="48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8"/>
      <c r="M7" s="1"/>
      <c r="N7" s="1"/>
      <c r="O7" s="1"/>
    </row>
    <row r="8" spans="1:15" ht="28.5" customHeight="1">
      <c r="A8" s="484" t="s">
        <v>16</v>
      </c>
      <c r="B8" s="486"/>
      <c r="C8" s="490" t="s">
        <v>20</v>
      </c>
      <c r="D8" s="490" t="s">
        <v>21</v>
      </c>
      <c r="E8" s="481" t="s">
        <v>22</v>
      </c>
      <c r="F8" s="482"/>
      <c r="G8" s="483"/>
      <c r="H8" s="481" t="s">
        <v>23</v>
      </c>
      <c r="I8" s="482"/>
      <c r="J8" s="483"/>
      <c r="K8" s="23"/>
      <c r="L8" s="50"/>
      <c r="M8" s="50"/>
      <c r="N8" s="1"/>
      <c r="O8" s="1"/>
    </row>
    <row r="9" spans="1:15" ht="36" customHeight="1">
      <c r="A9" s="488"/>
      <c r="B9" s="489"/>
      <c r="C9" s="489"/>
      <c r="D9" s="489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1" t="s">
        <v>32</v>
      </c>
      <c r="M9" s="52" t="s">
        <v>229</v>
      </c>
      <c r="N9" s="1"/>
      <c r="O9" s="1"/>
    </row>
    <row r="10" spans="1:15" ht="12.75" customHeight="1">
      <c r="A10" s="53">
        <v>1</v>
      </c>
      <c r="B10" s="28" t="s">
        <v>230</v>
      </c>
      <c r="C10" s="34">
        <v>15360.6</v>
      </c>
      <c r="D10" s="32">
        <v>15519.616666666667</v>
      </c>
      <c r="E10" s="32">
        <v>15176.083333333334</v>
      </c>
      <c r="F10" s="32">
        <v>14991.566666666668</v>
      </c>
      <c r="G10" s="32">
        <v>14648.033333333335</v>
      </c>
      <c r="H10" s="32">
        <v>15704.133333333333</v>
      </c>
      <c r="I10" s="32">
        <v>16047.666666666666</v>
      </c>
      <c r="J10" s="32">
        <v>16232.183333333332</v>
      </c>
      <c r="K10" s="34">
        <v>15863.15</v>
      </c>
      <c r="L10" s="34">
        <v>15335.1</v>
      </c>
      <c r="M10" s="54"/>
      <c r="N10" s="1"/>
      <c r="O10" s="1"/>
    </row>
    <row r="11" spans="1:15" ht="12.75" customHeight="1">
      <c r="A11" s="53">
        <v>2</v>
      </c>
      <c r="B11" s="28" t="s">
        <v>231</v>
      </c>
      <c r="C11" s="28">
        <v>32617.1</v>
      </c>
      <c r="D11" s="37">
        <v>32970.51666666667</v>
      </c>
      <c r="E11" s="37">
        <v>32184.53333333334</v>
      </c>
      <c r="F11" s="37">
        <v>31751.966666666671</v>
      </c>
      <c r="G11" s="37">
        <v>30965.983333333341</v>
      </c>
      <c r="H11" s="37">
        <v>33403.083333333343</v>
      </c>
      <c r="I11" s="37">
        <v>34189.066666666666</v>
      </c>
      <c r="J11" s="37">
        <v>34621.633333333339</v>
      </c>
      <c r="K11" s="28">
        <v>33756.5</v>
      </c>
      <c r="L11" s="28">
        <v>32537.95</v>
      </c>
      <c r="M11" s="54"/>
      <c r="N11" s="1"/>
      <c r="O11" s="1"/>
    </row>
    <row r="12" spans="1:15" ht="12.75" customHeight="1">
      <c r="A12" s="53">
        <v>3</v>
      </c>
      <c r="B12" s="41" t="s">
        <v>232</v>
      </c>
      <c r="C12" s="28">
        <v>2441.6999999999998</v>
      </c>
      <c r="D12" s="37">
        <v>2479.6166666666668</v>
      </c>
      <c r="E12" s="37">
        <v>2397.7333333333336</v>
      </c>
      <c r="F12" s="37">
        <v>2353.7666666666669</v>
      </c>
      <c r="G12" s="37">
        <v>2271.8833333333337</v>
      </c>
      <c r="H12" s="37">
        <v>2523.5833333333335</v>
      </c>
      <c r="I12" s="37">
        <v>2605.4666666666667</v>
      </c>
      <c r="J12" s="37">
        <v>2649.4333333333334</v>
      </c>
      <c r="K12" s="28">
        <v>2561.5</v>
      </c>
      <c r="L12" s="28">
        <v>2435.65</v>
      </c>
      <c r="M12" s="54"/>
      <c r="N12" s="1"/>
      <c r="O12" s="1"/>
    </row>
    <row r="13" spans="1:15" ht="12.75" customHeight="1">
      <c r="A13" s="53">
        <v>4</v>
      </c>
      <c r="B13" s="28" t="s">
        <v>233</v>
      </c>
      <c r="C13" s="28">
        <v>4542.95</v>
      </c>
      <c r="D13" s="37">
        <v>4594.8833333333323</v>
      </c>
      <c r="E13" s="37">
        <v>4482.366666666665</v>
      </c>
      <c r="F13" s="37">
        <v>4421.7833333333328</v>
      </c>
      <c r="G13" s="37">
        <v>4309.2666666666655</v>
      </c>
      <c r="H13" s="37">
        <v>4655.4666666666644</v>
      </c>
      <c r="I13" s="37">
        <v>4767.9833333333327</v>
      </c>
      <c r="J13" s="37">
        <v>4828.5666666666639</v>
      </c>
      <c r="K13" s="28">
        <v>4707.3999999999996</v>
      </c>
      <c r="L13" s="28">
        <v>4534.3</v>
      </c>
      <c r="M13" s="54"/>
      <c r="N13" s="1"/>
      <c r="O13" s="1"/>
    </row>
    <row r="14" spans="1:15" ht="12.75" customHeight="1">
      <c r="A14" s="53">
        <v>5</v>
      </c>
      <c r="B14" s="28" t="s">
        <v>234</v>
      </c>
      <c r="C14" s="28">
        <v>27136.45</v>
      </c>
      <c r="D14" s="37">
        <v>27476.133333333331</v>
      </c>
      <c r="E14" s="37">
        <v>26727.766666666663</v>
      </c>
      <c r="F14" s="37">
        <v>26319.083333333332</v>
      </c>
      <c r="G14" s="37">
        <v>25570.716666666664</v>
      </c>
      <c r="H14" s="37">
        <v>27884.816666666662</v>
      </c>
      <c r="I14" s="37">
        <v>28633.183333333331</v>
      </c>
      <c r="J14" s="37">
        <v>29041.866666666661</v>
      </c>
      <c r="K14" s="28">
        <v>28224.5</v>
      </c>
      <c r="L14" s="28">
        <v>27067.45</v>
      </c>
      <c r="M14" s="54"/>
      <c r="N14" s="1"/>
      <c r="O14" s="1"/>
    </row>
    <row r="15" spans="1:15" ht="12.75" customHeight="1">
      <c r="A15" s="53">
        <v>6</v>
      </c>
      <c r="B15" s="28" t="s">
        <v>235</v>
      </c>
      <c r="C15" s="28">
        <v>3807.4</v>
      </c>
      <c r="D15" s="37">
        <v>3861.6333333333337</v>
      </c>
      <c r="E15" s="37">
        <v>3746.0666666666675</v>
      </c>
      <c r="F15" s="37">
        <v>3684.733333333334</v>
      </c>
      <c r="G15" s="37">
        <v>3569.1666666666679</v>
      </c>
      <c r="H15" s="37">
        <v>3922.9666666666672</v>
      </c>
      <c r="I15" s="37">
        <v>4038.5333333333338</v>
      </c>
      <c r="J15" s="37">
        <v>4099.8666666666668</v>
      </c>
      <c r="K15" s="28">
        <v>3977.2</v>
      </c>
      <c r="L15" s="28">
        <v>3800.3</v>
      </c>
      <c r="M15" s="54"/>
      <c r="N15" s="1"/>
      <c r="O15" s="1"/>
    </row>
    <row r="16" spans="1:15" ht="12.75" customHeight="1">
      <c r="A16" s="53">
        <v>7</v>
      </c>
      <c r="B16" s="28" t="s">
        <v>236</v>
      </c>
      <c r="C16" s="28">
        <v>7196.15</v>
      </c>
      <c r="D16" s="37">
        <v>7281.833333333333</v>
      </c>
      <c r="E16" s="37">
        <v>7095.6166666666659</v>
      </c>
      <c r="F16" s="37">
        <v>6995.083333333333</v>
      </c>
      <c r="G16" s="37">
        <v>6808.8666666666659</v>
      </c>
      <c r="H16" s="37">
        <v>7382.3666666666659</v>
      </c>
      <c r="I16" s="37">
        <v>7568.583333333333</v>
      </c>
      <c r="J16" s="37">
        <v>7669.1166666666659</v>
      </c>
      <c r="K16" s="28">
        <v>7468.05</v>
      </c>
      <c r="L16" s="28">
        <v>7181.3</v>
      </c>
      <c r="M16" s="54"/>
      <c r="N16" s="1"/>
      <c r="O16" s="1"/>
    </row>
    <row r="17" spans="1:15" ht="12.75" customHeight="1">
      <c r="A17" s="53">
        <v>8</v>
      </c>
      <c r="B17" s="28" t="s">
        <v>43</v>
      </c>
      <c r="C17" s="28">
        <v>2084.25</v>
      </c>
      <c r="D17" s="37">
        <v>2101.2666666666664</v>
      </c>
      <c r="E17" s="37">
        <v>2062.6333333333328</v>
      </c>
      <c r="F17" s="37">
        <v>2041.0166666666664</v>
      </c>
      <c r="G17" s="37">
        <v>2002.3833333333328</v>
      </c>
      <c r="H17" s="37">
        <v>2122.8833333333328</v>
      </c>
      <c r="I17" s="37">
        <v>2161.516666666666</v>
      </c>
      <c r="J17" s="37">
        <v>2183.1333333333328</v>
      </c>
      <c r="K17" s="28">
        <v>2139.9</v>
      </c>
      <c r="L17" s="28">
        <v>2079.65</v>
      </c>
      <c r="M17" s="28">
        <v>2.53721</v>
      </c>
      <c r="N17" s="1"/>
      <c r="O17" s="1"/>
    </row>
    <row r="18" spans="1:15" ht="12.75" customHeight="1">
      <c r="A18" s="53">
        <v>9</v>
      </c>
      <c r="B18" s="28" t="s">
        <v>59</v>
      </c>
      <c r="C18" s="28">
        <v>624.65</v>
      </c>
      <c r="D18" s="37">
        <v>626.4666666666667</v>
      </c>
      <c r="E18" s="37">
        <v>611.43333333333339</v>
      </c>
      <c r="F18" s="37">
        <v>598.2166666666667</v>
      </c>
      <c r="G18" s="37">
        <v>583.18333333333339</v>
      </c>
      <c r="H18" s="37">
        <v>639.68333333333339</v>
      </c>
      <c r="I18" s="37">
        <v>654.7166666666667</v>
      </c>
      <c r="J18" s="37">
        <v>667.93333333333339</v>
      </c>
      <c r="K18" s="28">
        <v>641.5</v>
      </c>
      <c r="L18" s="28">
        <v>613.25</v>
      </c>
      <c r="M18" s="28">
        <v>22.496960000000001</v>
      </c>
      <c r="N18" s="1"/>
      <c r="O18" s="1"/>
    </row>
    <row r="19" spans="1:15" ht="12.75" customHeight="1">
      <c r="A19" s="53">
        <v>10</v>
      </c>
      <c r="B19" s="28" t="s">
        <v>39</v>
      </c>
      <c r="C19" s="55">
        <v>691.85</v>
      </c>
      <c r="D19" s="37">
        <v>699.61666666666667</v>
      </c>
      <c r="E19" s="37">
        <v>677.23333333333335</v>
      </c>
      <c r="F19" s="37">
        <v>662.61666666666667</v>
      </c>
      <c r="G19" s="37">
        <v>640.23333333333335</v>
      </c>
      <c r="H19" s="37">
        <v>714.23333333333335</v>
      </c>
      <c r="I19" s="37">
        <v>736.61666666666679</v>
      </c>
      <c r="J19" s="37">
        <v>751.23333333333335</v>
      </c>
      <c r="K19" s="28">
        <v>722</v>
      </c>
      <c r="L19" s="28">
        <v>685</v>
      </c>
      <c r="M19" s="28">
        <v>7.8433099999999998</v>
      </c>
      <c r="N19" s="1"/>
      <c r="O19" s="1"/>
    </row>
    <row r="20" spans="1:15" ht="12.75" customHeight="1">
      <c r="A20" s="53">
        <v>11</v>
      </c>
      <c r="B20" s="28" t="s">
        <v>45</v>
      </c>
      <c r="C20" s="28">
        <v>2083</v>
      </c>
      <c r="D20" s="37">
        <v>2125.4500000000003</v>
      </c>
      <c r="E20" s="37">
        <v>2033.6000000000004</v>
      </c>
      <c r="F20" s="37">
        <v>1984.2000000000003</v>
      </c>
      <c r="G20" s="37">
        <v>1892.3500000000004</v>
      </c>
      <c r="H20" s="37">
        <v>2174.8500000000004</v>
      </c>
      <c r="I20" s="37">
        <v>2266.6999999999998</v>
      </c>
      <c r="J20" s="37">
        <v>2316.1000000000004</v>
      </c>
      <c r="K20" s="28">
        <v>2217.3000000000002</v>
      </c>
      <c r="L20" s="28">
        <v>2076.0500000000002</v>
      </c>
      <c r="M20" s="28">
        <v>21.317889999999998</v>
      </c>
      <c r="N20" s="1"/>
      <c r="O20" s="1"/>
    </row>
    <row r="21" spans="1:15" ht="12.75" customHeight="1">
      <c r="A21" s="53">
        <v>12</v>
      </c>
      <c r="B21" s="28" t="s">
        <v>238</v>
      </c>
      <c r="C21" s="28">
        <v>1711.1</v>
      </c>
      <c r="D21" s="37">
        <v>1732.05</v>
      </c>
      <c r="E21" s="37">
        <v>1659.1</v>
      </c>
      <c r="F21" s="37">
        <v>1607.1</v>
      </c>
      <c r="G21" s="37">
        <v>1534.1499999999999</v>
      </c>
      <c r="H21" s="37">
        <v>1784.05</v>
      </c>
      <c r="I21" s="37">
        <v>1857.0000000000002</v>
      </c>
      <c r="J21" s="37">
        <v>1909</v>
      </c>
      <c r="K21" s="28">
        <v>1805</v>
      </c>
      <c r="L21" s="28">
        <v>1680.05</v>
      </c>
      <c r="M21" s="28">
        <v>21.37604</v>
      </c>
      <c r="N21" s="1"/>
      <c r="O21" s="1"/>
    </row>
    <row r="22" spans="1:15" ht="12.75" customHeight="1">
      <c r="A22" s="53">
        <v>13</v>
      </c>
      <c r="B22" s="28" t="s">
        <v>46</v>
      </c>
      <c r="C22" s="28">
        <v>681.7</v>
      </c>
      <c r="D22" s="37">
        <v>691.93333333333339</v>
      </c>
      <c r="E22" s="37">
        <v>666.76666666666677</v>
      </c>
      <c r="F22" s="37">
        <v>651.83333333333337</v>
      </c>
      <c r="G22" s="37">
        <v>626.66666666666674</v>
      </c>
      <c r="H22" s="37">
        <v>706.86666666666679</v>
      </c>
      <c r="I22" s="37">
        <v>732.0333333333333</v>
      </c>
      <c r="J22" s="37">
        <v>746.96666666666681</v>
      </c>
      <c r="K22" s="28">
        <v>717.1</v>
      </c>
      <c r="L22" s="28">
        <v>677</v>
      </c>
      <c r="M22" s="28">
        <v>43.012509999999999</v>
      </c>
      <c r="N22" s="1"/>
      <c r="O22" s="1"/>
    </row>
    <row r="23" spans="1:15" ht="12.75" customHeight="1">
      <c r="A23" s="53">
        <v>14</v>
      </c>
      <c r="B23" s="28" t="s">
        <v>239</v>
      </c>
      <c r="C23" s="28">
        <v>2376.5</v>
      </c>
      <c r="D23" s="37">
        <v>2342.7999999999997</v>
      </c>
      <c r="E23" s="37">
        <v>2275.5999999999995</v>
      </c>
      <c r="F23" s="37">
        <v>2174.6999999999998</v>
      </c>
      <c r="G23" s="37">
        <v>2107.4999999999995</v>
      </c>
      <c r="H23" s="37">
        <v>2443.6999999999994</v>
      </c>
      <c r="I23" s="37">
        <v>2510.8999999999992</v>
      </c>
      <c r="J23" s="37">
        <v>2611.7999999999993</v>
      </c>
      <c r="K23" s="28">
        <v>2410</v>
      </c>
      <c r="L23" s="28">
        <v>2241.9</v>
      </c>
      <c r="M23" s="28">
        <v>4.7833300000000003</v>
      </c>
      <c r="N23" s="1"/>
      <c r="O23" s="1"/>
    </row>
    <row r="24" spans="1:15" ht="12.75" customHeight="1">
      <c r="A24" s="53">
        <v>15</v>
      </c>
      <c r="B24" s="28" t="s">
        <v>240</v>
      </c>
      <c r="C24" s="28">
        <v>2124.65</v>
      </c>
      <c r="D24" s="37">
        <v>2111.2333333333331</v>
      </c>
      <c r="E24" s="37">
        <v>2072.4666666666662</v>
      </c>
      <c r="F24" s="37">
        <v>2020.2833333333333</v>
      </c>
      <c r="G24" s="37">
        <v>1981.5166666666664</v>
      </c>
      <c r="H24" s="37">
        <v>2163.4166666666661</v>
      </c>
      <c r="I24" s="37">
        <v>2202.1833333333334</v>
      </c>
      <c r="J24" s="37">
        <v>2254.3666666666659</v>
      </c>
      <c r="K24" s="28">
        <v>2150</v>
      </c>
      <c r="L24" s="28">
        <v>2059.0500000000002</v>
      </c>
      <c r="M24" s="28">
        <v>5.9622999999999999</v>
      </c>
      <c r="N24" s="1"/>
      <c r="O24" s="1"/>
    </row>
    <row r="25" spans="1:15" ht="12.75" customHeight="1">
      <c r="A25" s="53">
        <v>16</v>
      </c>
      <c r="B25" s="28" t="s">
        <v>241</v>
      </c>
      <c r="C25" s="28">
        <v>92.2</v>
      </c>
      <c r="D25" s="37">
        <v>93.75</v>
      </c>
      <c r="E25" s="37">
        <v>89.95</v>
      </c>
      <c r="F25" s="37">
        <v>87.7</v>
      </c>
      <c r="G25" s="37">
        <v>83.9</v>
      </c>
      <c r="H25" s="37">
        <v>96</v>
      </c>
      <c r="I25" s="37">
        <v>99.800000000000011</v>
      </c>
      <c r="J25" s="37">
        <v>102.05</v>
      </c>
      <c r="K25" s="28">
        <v>97.55</v>
      </c>
      <c r="L25" s="28">
        <v>91.5</v>
      </c>
      <c r="M25" s="28">
        <v>22.827380000000002</v>
      </c>
      <c r="N25" s="1"/>
      <c r="O25" s="1"/>
    </row>
    <row r="26" spans="1:15" ht="12.75" customHeight="1">
      <c r="A26" s="53">
        <v>17</v>
      </c>
      <c r="B26" s="28" t="s">
        <v>41</v>
      </c>
      <c r="C26" s="28">
        <v>229.15</v>
      </c>
      <c r="D26" s="37">
        <v>232.88333333333333</v>
      </c>
      <c r="E26" s="37">
        <v>222.36666666666665</v>
      </c>
      <c r="F26" s="37">
        <v>215.58333333333331</v>
      </c>
      <c r="G26" s="37">
        <v>205.06666666666663</v>
      </c>
      <c r="H26" s="37">
        <v>239.66666666666666</v>
      </c>
      <c r="I26" s="37">
        <v>250.18333333333331</v>
      </c>
      <c r="J26" s="37">
        <v>256.9666666666667</v>
      </c>
      <c r="K26" s="28">
        <v>243.4</v>
      </c>
      <c r="L26" s="28">
        <v>226.1</v>
      </c>
      <c r="M26" s="28">
        <v>34.87959</v>
      </c>
      <c r="N26" s="1"/>
      <c r="O26" s="1"/>
    </row>
    <row r="27" spans="1:15" ht="12.75" customHeight="1">
      <c r="A27" s="53">
        <v>18</v>
      </c>
      <c r="B27" s="28" t="s">
        <v>242</v>
      </c>
      <c r="C27" s="28">
        <v>1806.3</v>
      </c>
      <c r="D27" s="37">
        <v>1792.5333333333331</v>
      </c>
      <c r="E27" s="37">
        <v>1765.2166666666662</v>
      </c>
      <c r="F27" s="37">
        <v>1724.1333333333332</v>
      </c>
      <c r="G27" s="37">
        <v>1696.8166666666664</v>
      </c>
      <c r="H27" s="37">
        <v>1833.6166666666661</v>
      </c>
      <c r="I27" s="37">
        <v>1860.9333333333332</v>
      </c>
      <c r="J27" s="37">
        <v>1902.016666666666</v>
      </c>
      <c r="K27" s="28">
        <v>1819.85</v>
      </c>
      <c r="L27" s="28">
        <v>1751.45</v>
      </c>
      <c r="M27" s="28">
        <v>0.92471000000000003</v>
      </c>
      <c r="N27" s="1"/>
      <c r="O27" s="1"/>
    </row>
    <row r="28" spans="1:15" ht="12.75" customHeight="1">
      <c r="A28" s="53">
        <v>19</v>
      </c>
      <c r="B28" s="28" t="s">
        <v>52</v>
      </c>
      <c r="C28" s="28">
        <v>725.05</v>
      </c>
      <c r="D28" s="37">
        <v>729.85</v>
      </c>
      <c r="E28" s="37">
        <v>717.7</v>
      </c>
      <c r="F28" s="37">
        <v>710.35</v>
      </c>
      <c r="G28" s="37">
        <v>698.2</v>
      </c>
      <c r="H28" s="37">
        <v>737.2</v>
      </c>
      <c r="I28" s="37">
        <v>749.34999999999991</v>
      </c>
      <c r="J28" s="37">
        <v>756.7</v>
      </c>
      <c r="K28" s="28">
        <v>742</v>
      </c>
      <c r="L28" s="28">
        <v>722.5</v>
      </c>
      <c r="M28" s="28">
        <v>0.98760000000000003</v>
      </c>
      <c r="N28" s="1"/>
      <c r="O28" s="1"/>
    </row>
    <row r="29" spans="1:15" ht="12.75" customHeight="1">
      <c r="A29" s="53">
        <v>20</v>
      </c>
      <c r="B29" s="28" t="s">
        <v>48</v>
      </c>
      <c r="C29" s="28">
        <v>3051.35</v>
      </c>
      <c r="D29" s="37">
        <v>3066.4166666666665</v>
      </c>
      <c r="E29" s="37">
        <v>3005.8833333333332</v>
      </c>
      <c r="F29" s="37">
        <v>2960.4166666666665</v>
      </c>
      <c r="G29" s="37">
        <v>2899.8833333333332</v>
      </c>
      <c r="H29" s="37">
        <v>3111.8833333333332</v>
      </c>
      <c r="I29" s="37">
        <v>3172.416666666667</v>
      </c>
      <c r="J29" s="37">
        <v>3217.8833333333332</v>
      </c>
      <c r="K29" s="28">
        <v>3126.95</v>
      </c>
      <c r="L29" s="28">
        <v>3020.95</v>
      </c>
      <c r="M29" s="28">
        <v>0.63785000000000003</v>
      </c>
      <c r="N29" s="1"/>
      <c r="O29" s="1"/>
    </row>
    <row r="30" spans="1:15" ht="12.75" customHeight="1">
      <c r="A30" s="53">
        <v>21</v>
      </c>
      <c r="B30" s="28" t="s">
        <v>50</v>
      </c>
      <c r="C30" s="28">
        <v>462.95</v>
      </c>
      <c r="D30" s="37">
        <v>470.2166666666667</v>
      </c>
      <c r="E30" s="37">
        <v>453.63333333333338</v>
      </c>
      <c r="F30" s="37">
        <v>444.31666666666666</v>
      </c>
      <c r="G30" s="37">
        <v>427.73333333333335</v>
      </c>
      <c r="H30" s="37">
        <v>479.53333333333342</v>
      </c>
      <c r="I30" s="37">
        <v>496.11666666666667</v>
      </c>
      <c r="J30" s="37">
        <v>505.43333333333345</v>
      </c>
      <c r="K30" s="28">
        <v>486.8</v>
      </c>
      <c r="L30" s="28">
        <v>460.9</v>
      </c>
      <c r="M30" s="28">
        <v>6.4340999999999999</v>
      </c>
      <c r="N30" s="1"/>
      <c r="O30" s="1"/>
    </row>
    <row r="31" spans="1:15" ht="12.75" customHeight="1">
      <c r="A31" s="53">
        <v>22</v>
      </c>
      <c r="B31" s="28" t="s">
        <v>51</v>
      </c>
      <c r="C31" s="28">
        <v>359.4</v>
      </c>
      <c r="D31" s="37">
        <v>360.73333333333329</v>
      </c>
      <c r="E31" s="37">
        <v>357.31666666666661</v>
      </c>
      <c r="F31" s="37">
        <v>355.23333333333329</v>
      </c>
      <c r="G31" s="37">
        <v>351.81666666666661</v>
      </c>
      <c r="H31" s="37">
        <v>362.81666666666661</v>
      </c>
      <c r="I31" s="37">
        <v>366.23333333333323</v>
      </c>
      <c r="J31" s="37">
        <v>368.31666666666661</v>
      </c>
      <c r="K31" s="28">
        <v>364.15</v>
      </c>
      <c r="L31" s="28">
        <v>358.65</v>
      </c>
      <c r="M31" s="28">
        <v>29.403870000000001</v>
      </c>
      <c r="N31" s="1"/>
      <c r="O31" s="1"/>
    </row>
    <row r="32" spans="1:15" ht="12.75" customHeight="1">
      <c r="A32" s="53">
        <v>23</v>
      </c>
      <c r="B32" s="28" t="s">
        <v>53</v>
      </c>
      <c r="C32" s="28">
        <v>3663.65</v>
      </c>
      <c r="D32" s="37">
        <v>3695.2166666666667</v>
      </c>
      <c r="E32" s="37">
        <v>3615.4333333333334</v>
      </c>
      <c r="F32" s="37">
        <v>3567.2166666666667</v>
      </c>
      <c r="G32" s="37">
        <v>3487.4333333333334</v>
      </c>
      <c r="H32" s="37">
        <v>3743.4333333333334</v>
      </c>
      <c r="I32" s="37">
        <v>3823.2166666666672</v>
      </c>
      <c r="J32" s="37">
        <v>3871.4333333333334</v>
      </c>
      <c r="K32" s="28">
        <v>3775</v>
      </c>
      <c r="L32" s="28">
        <v>3647</v>
      </c>
      <c r="M32" s="28">
        <v>6.7860199999999997</v>
      </c>
      <c r="N32" s="1"/>
      <c r="O32" s="1"/>
    </row>
    <row r="33" spans="1:15" ht="12.75" customHeight="1">
      <c r="A33" s="53">
        <v>24</v>
      </c>
      <c r="B33" s="28" t="s">
        <v>54</v>
      </c>
      <c r="C33" s="28">
        <v>176.2</v>
      </c>
      <c r="D33" s="37">
        <v>178.66666666666666</v>
      </c>
      <c r="E33" s="37">
        <v>172.5333333333333</v>
      </c>
      <c r="F33" s="37">
        <v>168.86666666666665</v>
      </c>
      <c r="G33" s="37">
        <v>162.73333333333329</v>
      </c>
      <c r="H33" s="37">
        <v>182.33333333333331</v>
      </c>
      <c r="I33" s="37">
        <v>188.4666666666667</v>
      </c>
      <c r="J33" s="37">
        <v>192.13333333333333</v>
      </c>
      <c r="K33" s="28">
        <v>184.8</v>
      </c>
      <c r="L33" s="28">
        <v>175</v>
      </c>
      <c r="M33" s="28">
        <v>38.070160000000001</v>
      </c>
      <c r="N33" s="1"/>
      <c r="O33" s="1"/>
    </row>
    <row r="34" spans="1:15" ht="12.75" customHeight="1">
      <c r="A34" s="53">
        <v>25</v>
      </c>
      <c r="B34" s="28" t="s">
        <v>55</v>
      </c>
      <c r="C34" s="28">
        <v>129.9</v>
      </c>
      <c r="D34" s="37">
        <v>132.70000000000002</v>
      </c>
      <c r="E34" s="37">
        <v>126.75000000000003</v>
      </c>
      <c r="F34" s="37">
        <v>123.60000000000002</v>
      </c>
      <c r="G34" s="37">
        <v>117.65000000000003</v>
      </c>
      <c r="H34" s="37">
        <v>135.85000000000002</v>
      </c>
      <c r="I34" s="37">
        <v>141.80000000000001</v>
      </c>
      <c r="J34" s="37">
        <v>144.95000000000002</v>
      </c>
      <c r="K34" s="28">
        <v>138.65</v>
      </c>
      <c r="L34" s="28">
        <v>129.55000000000001</v>
      </c>
      <c r="M34" s="28">
        <v>133.09522999999999</v>
      </c>
      <c r="N34" s="1"/>
      <c r="O34" s="1"/>
    </row>
    <row r="35" spans="1:15" ht="12.75" customHeight="1">
      <c r="A35" s="53">
        <v>26</v>
      </c>
      <c r="B35" s="28" t="s">
        <v>57</v>
      </c>
      <c r="C35" s="28">
        <v>2657.45</v>
      </c>
      <c r="D35" s="37">
        <v>2674.2999999999997</v>
      </c>
      <c r="E35" s="37">
        <v>2623.1499999999996</v>
      </c>
      <c r="F35" s="37">
        <v>2588.85</v>
      </c>
      <c r="G35" s="37">
        <v>2537.6999999999998</v>
      </c>
      <c r="H35" s="37">
        <v>2708.5999999999995</v>
      </c>
      <c r="I35" s="37">
        <v>2759.75</v>
      </c>
      <c r="J35" s="37">
        <v>2794.0499999999993</v>
      </c>
      <c r="K35" s="28">
        <v>2725.45</v>
      </c>
      <c r="L35" s="28">
        <v>2640</v>
      </c>
      <c r="M35" s="28">
        <v>12.806279999999999</v>
      </c>
      <c r="N35" s="1"/>
      <c r="O35" s="1"/>
    </row>
    <row r="36" spans="1:15" ht="12.75" customHeight="1">
      <c r="A36" s="53">
        <v>27</v>
      </c>
      <c r="B36" s="28" t="s">
        <v>305</v>
      </c>
      <c r="C36" s="28">
        <v>1634.2</v>
      </c>
      <c r="D36" s="37">
        <v>1647.7666666666664</v>
      </c>
      <c r="E36" s="37">
        <v>1601.5333333333328</v>
      </c>
      <c r="F36" s="37">
        <v>1568.8666666666663</v>
      </c>
      <c r="G36" s="37">
        <v>1522.6333333333328</v>
      </c>
      <c r="H36" s="37">
        <v>1680.4333333333329</v>
      </c>
      <c r="I36" s="37">
        <v>1726.6666666666665</v>
      </c>
      <c r="J36" s="37">
        <v>1759.333333333333</v>
      </c>
      <c r="K36" s="28">
        <v>1694</v>
      </c>
      <c r="L36" s="28">
        <v>1615.1</v>
      </c>
      <c r="M36" s="28">
        <v>2.0522</v>
      </c>
      <c r="N36" s="1"/>
      <c r="O36" s="1"/>
    </row>
    <row r="37" spans="1:15" ht="12.75" customHeight="1">
      <c r="A37" s="53">
        <v>28</v>
      </c>
      <c r="B37" s="28" t="s">
        <v>60</v>
      </c>
      <c r="C37" s="28">
        <v>522.70000000000005</v>
      </c>
      <c r="D37" s="37">
        <v>528.73333333333335</v>
      </c>
      <c r="E37" s="37">
        <v>513.9666666666667</v>
      </c>
      <c r="F37" s="37">
        <v>505.23333333333335</v>
      </c>
      <c r="G37" s="37">
        <v>490.4666666666667</v>
      </c>
      <c r="H37" s="37">
        <v>537.4666666666667</v>
      </c>
      <c r="I37" s="37">
        <v>552.23333333333335</v>
      </c>
      <c r="J37" s="37">
        <v>560.9666666666667</v>
      </c>
      <c r="K37" s="28">
        <v>543.5</v>
      </c>
      <c r="L37" s="28">
        <v>520</v>
      </c>
      <c r="M37" s="28">
        <v>14.12513</v>
      </c>
      <c r="N37" s="1"/>
      <c r="O37" s="1"/>
    </row>
    <row r="38" spans="1:15" ht="12.75" customHeight="1">
      <c r="A38" s="53">
        <v>29</v>
      </c>
      <c r="B38" s="28" t="s">
        <v>243</v>
      </c>
      <c r="C38" s="28">
        <v>3682.6</v>
      </c>
      <c r="D38" s="37">
        <v>3660.8333333333335</v>
      </c>
      <c r="E38" s="37">
        <v>3583.7666666666669</v>
      </c>
      <c r="F38" s="37">
        <v>3484.9333333333334</v>
      </c>
      <c r="G38" s="37">
        <v>3407.8666666666668</v>
      </c>
      <c r="H38" s="37">
        <v>3759.666666666667</v>
      </c>
      <c r="I38" s="37">
        <v>3836.7333333333336</v>
      </c>
      <c r="J38" s="37">
        <v>3935.5666666666671</v>
      </c>
      <c r="K38" s="28">
        <v>3737.9</v>
      </c>
      <c r="L38" s="28">
        <v>3562</v>
      </c>
      <c r="M38" s="28">
        <v>4.0856300000000001</v>
      </c>
      <c r="N38" s="1"/>
      <c r="O38" s="1"/>
    </row>
    <row r="39" spans="1:15" ht="12.75" customHeight="1">
      <c r="A39" s="53">
        <v>30</v>
      </c>
      <c r="B39" s="28" t="s">
        <v>61</v>
      </c>
      <c r="C39" s="28">
        <v>634.9</v>
      </c>
      <c r="D39" s="37">
        <v>641.38333333333333</v>
      </c>
      <c r="E39" s="37">
        <v>624.56666666666661</v>
      </c>
      <c r="F39" s="37">
        <v>614.23333333333323</v>
      </c>
      <c r="G39" s="37">
        <v>597.41666666666652</v>
      </c>
      <c r="H39" s="37">
        <v>651.7166666666667</v>
      </c>
      <c r="I39" s="37">
        <v>668.53333333333353</v>
      </c>
      <c r="J39" s="37">
        <v>678.86666666666679</v>
      </c>
      <c r="K39" s="28">
        <v>658.2</v>
      </c>
      <c r="L39" s="28">
        <v>631.04999999999995</v>
      </c>
      <c r="M39" s="28">
        <v>59.602829999999997</v>
      </c>
      <c r="N39" s="1"/>
      <c r="O39" s="1"/>
    </row>
    <row r="40" spans="1:15" ht="12.75" customHeight="1">
      <c r="A40" s="53">
        <v>31</v>
      </c>
      <c r="B40" s="28" t="s">
        <v>62</v>
      </c>
      <c r="C40" s="28">
        <v>3658.2</v>
      </c>
      <c r="D40" s="37">
        <v>3676</v>
      </c>
      <c r="E40" s="37">
        <v>3615.2</v>
      </c>
      <c r="F40" s="37">
        <v>3572.2</v>
      </c>
      <c r="G40" s="37">
        <v>3511.3999999999996</v>
      </c>
      <c r="H40" s="37">
        <v>3719</v>
      </c>
      <c r="I40" s="37">
        <v>3779.8</v>
      </c>
      <c r="J40" s="37">
        <v>3822.8</v>
      </c>
      <c r="K40" s="28">
        <v>3736.8</v>
      </c>
      <c r="L40" s="28">
        <v>3633</v>
      </c>
      <c r="M40" s="28">
        <v>4.3859000000000004</v>
      </c>
      <c r="N40" s="1"/>
      <c r="O40" s="1"/>
    </row>
    <row r="41" spans="1:15" ht="12.75" customHeight="1">
      <c r="A41" s="53">
        <v>32</v>
      </c>
      <c r="B41" s="28" t="s">
        <v>65</v>
      </c>
      <c r="C41" s="28">
        <v>5283.9</v>
      </c>
      <c r="D41" s="37">
        <v>5384.5666666666666</v>
      </c>
      <c r="E41" s="37">
        <v>5154.1833333333334</v>
      </c>
      <c r="F41" s="37">
        <v>5024.4666666666672</v>
      </c>
      <c r="G41" s="37">
        <v>4794.0833333333339</v>
      </c>
      <c r="H41" s="37">
        <v>5514.2833333333328</v>
      </c>
      <c r="I41" s="37">
        <v>5744.6666666666661</v>
      </c>
      <c r="J41" s="37">
        <v>5874.3833333333323</v>
      </c>
      <c r="K41" s="28">
        <v>5614.95</v>
      </c>
      <c r="L41" s="28">
        <v>5254.85</v>
      </c>
      <c r="M41" s="28">
        <v>21.796859999999999</v>
      </c>
      <c r="N41" s="1"/>
      <c r="O41" s="1"/>
    </row>
    <row r="42" spans="1:15" ht="12.75" customHeight="1">
      <c r="A42" s="53">
        <v>33</v>
      </c>
      <c r="B42" s="28" t="s">
        <v>64</v>
      </c>
      <c r="C42" s="28">
        <v>11471.9</v>
      </c>
      <c r="D42" s="37">
        <v>11650.916666666666</v>
      </c>
      <c r="E42" s="37">
        <v>11232.033333333333</v>
      </c>
      <c r="F42" s="37">
        <v>10992.166666666666</v>
      </c>
      <c r="G42" s="37">
        <v>10573.283333333333</v>
      </c>
      <c r="H42" s="37">
        <v>11890.783333333333</v>
      </c>
      <c r="I42" s="37">
        <v>12309.666666666668</v>
      </c>
      <c r="J42" s="37">
        <v>12549.533333333333</v>
      </c>
      <c r="K42" s="28">
        <v>12069.8</v>
      </c>
      <c r="L42" s="28">
        <v>11411.05</v>
      </c>
      <c r="M42" s="28">
        <v>3.94041</v>
      </c>
      <c r="N42" s="1"/>
      <c r="O42" s="1"/>
    </row>
    <row r="43" spans="1:15" ht="12.75" customHeight="1">
      <c r="A43" s="53">
        <v>34</v>
      </c>
      <c r="B43" s="28" t="s">
        <v>244</v>
      </c>
      <c r="C43" s="28">
        <v>4775.6499999999996</v>
      </c>
      <c r="D43" s="37">
        <v>4845.9666666666662</v>
      </c>
      <c r="E43" s="37">
        <v>4680.7833333333328</v>
      </c>
      <c r="F43" s="37">
        <v>4585.916666666667</v>
      </c>
      <c r="G43" s="37">
        <v>4420.7333333333336</v>
      </c>
      <c r="H43" s="37">
        <v>4940.8333333333321</v>
      </c>
      <c r="I43" s="37">
        <v>5106.0166666666646</v>
      </c>
      <c r="J43" s="37">
        <v>5200.8833333333314</v>
      </c>
      <c r="K43" s="28">
        <v>5011.1499999999996</v>
      </c>
      <c r="L43" s="28">
        <v>4751.1000000000004</v>
      </c>
      <c r="M43" s="28">
        <v>0.32071</v>
      </c>
      <c r="N43" s="1"/>
      <c r="O43" s="1"/>
    </row>
    <row r="44" spans="1:15" ht="12.75" customHeight="1">
      <c r="A44" s="53">
        <v>35</v>
      </c>
      <c r="B44" s="28" t="s">
        <v>66</v>
      </c>
      <c r="C44" s="28">
        <v>2107.85</v>
      </c>
      <c r="D44" s="37">
        <v>2131.4333333333334</v>
      </c>
      <c r="E44" s="37">
        <v>2072.8666666666668</v>
      </c>
      <c r="F44" s="37">
        <v>2037.8833333333332</v>
      </c>
      <c r="G44" s="37">
        <v>1979.3166666666666</v>
      </c>
      <c r="H44" s="37">
        <v>2166.416666666667</v>
      </c>
      <c r="I44" s="37">
        <v>2224.9833333333336</v>
      </c>
      <c r="J44" s="37">
        <v>2259.9666666666672</v>
      </c>
      <c r="K44" s="28">
        <v>2190</v>
      </c>
      <c r="L44" s="28">
        <v>2096.4499999999998</v>
      </c>
      <c r="M44" s="28">
        <v>2.2168600000000001</v>
      </c>
      <c r="N44" s="1"/>
      <c r="O44" s="1"/>
    </row>
    <row r="45" spans="1:15" ht="12.75" customHeight="1">
      <c r="A45" s="53">
        <v>36</v>
      </c>
      <c r="B45" s="28" t="s">
        <v>67</v>
      </c>
      <c r="C45" s="28">
        <v>310.14999999999998</v>
      </c>
      <c r="D45" s="37">
        <v>313.88333333333333</v>
      </c>
      <c r="E45" s="37">
        <v>303.36666666666667</v>
      </c>
      <c r="F45" s="37">
        <v>296.58333333333337</v>
      </c>
      <c r="G45" s="37">
        <v>286.06666666666672</v>
      </c>
      <c r="H45" s="37">
        <v>320.66666666666663</v>
      </c>
      <c r="I45" s="37">
        <v>331.18333333333328</v>
      </c>
      <c r="J45" s="37">
        <v>337.96666666666658</v>
      </c>
      <c r="K45" s="28">
        <v>324.39999999999998</v>
      </c>
      <c r="L45" s="28">
        <v>307.10000000000002</v>
      </c>
      <c r="M45" s="28">
        <v>44.527349999999998</v>
      </c>
      <c r="N45" s="1"/>
      <c r="O45" s="1"/>
    </row>
    <row r="46" spans="1:15" ht="12.75" customHeight="1">
      <c r="A46" s="53">
        <v>37</v>
      </c>
      <c r="B46" s="28" t="s">
        <v>68</v>
      </c>
      <c r="C46" s="28">
        <v>97.5</v>
      </c>
      <c r="D46" s="37">
        <v>98.899999999999991</v>
      </c>
      <c r="E46" s="37">
        <v>95.649999999999977</v>
      </c>
      <c r="F46" s="37">
        <v>93.799999999999983</v>
      </c>
      <c r="G46" s="37">
        <v>90.549999999999969</v>
      </c>
      <c r="H46" s="37">
        <v>100.74999999999999</v>
      </c>
      <c r="I46" s="37">
        <v>104.00000000000001</v>
      </c>
      <c r="J46" s="37">
        <v>105.85</v>
      </c>
      <c r="K46" s="28">
        <v>102.15</v>
      </c>
      <c r="L46" s="28">
        <v>97.05</v>
      </c>
      <c r="M46" s="28">
        <v>243.22327999999999</v>
      </c>
      <c r="N46" s="1"/>
      <c r="O46" s="1"/>
    </row>
    <row r="47" spans="1:15" ht="12.75" customHeight="1">
      <c r="A47" s="53">
        <v>38</v>
      </c>
      <c r="B47" s="28" t="s">
        <v>245</v>
      </c>
      <c r="C47" s="28">
        <v>42.45</v>
      </c>
      <c r="D47" s="37">
        <v>43.266666666666673</v>
      </c>
      <c r="E47" s="37">
        <v>41.283333333333346</v>
      </c>
      <c r="F47" s="37">
        <v>40.116666666666674</v>
      </c>
      <c r="G47" s="37">
        <v>38.133333333333347</v>
      </c>
      <c r="H47" s="37">
        <v>44.433333333333344</v>
      </c>
      <c r="I47" s="37">
        <v>46.416666666666679</v>
      </c>
      <c r="J47" s="37">
        <v>47.583333333333343</v>
      </c>
      <c r="K47" s="28">
        <v>45.25</v>
      </c>
      <c r="L47" s="28">
        <v>42.1</v>
      </c>
      <c r="M47" s="28">
        <v>21.385929999999998</v>
      </c>
      <c r="N47" s="1"/>
      <c r="O47" s="1"/>
    </row>
    <row r="48" spans="1:15" ht="12.75" customHeight="1">
      <c r="A48" s="53">
        <v>39</v>
      </c>
      <c r="B48" s="28" t="s">
        <v>69</v>
      </c>
      <c r="C48" s="28">
        <v>1677.8</v>
      </c>
      <c r="D48" s="37">
        <v>1698.8333333333333</v>
      </c>
      <c r="E48" s="37">
        <v>1648.9666666666665</v>
      </c>
      <c r="F48" s="37">
        <v>1620.1333333333332</v>
      </c>
      <c r="G48" s="37">
        <v>1570.2666666666664</v>
      </c>
      <c r="H48" s="37">
        <v>1727.6666666666665</v>
      </c>
      <c r="I48" s="37">
        <v>1777.5333333333333</v>
      </c>
      <c r="J48" s="37">
        <v>1806.3666666666666</v>
      </c>
      <c r="K48" s="28">
        <v>1748.7</v>
      </c>
      <c r="L48" s="28">
        <v>1670</v>
      </c>
      <c r="M48" s="28">
        <v>1.57965</v>
      </c>
      <c r="N48" s="1"/>
      <c r="O48" s="1"/>
    </row>
    <row r="49" spans="1:15" ht="12.75" customHeight="1">
      <c r="A49" s="53">
        <v>40</v>
      </c>
      <c r="B49" s="28" t="s">
        <v>72</v>
      </c>
      <c r="C49" s="28">
        <v>568.6</v>
      </c>
      <c r="D49" s="37">
        <v>571.35</v>
      </c>
      <c r="E49" s="37">
        <v>560.95000000000005</v>
      </c>
      <c r="F49" s="37">
        <v>553.30000000000007</v>
      </c>
      <c r="G49" s="37">
        <v>542.90000000000009</v>
      </c>
      <c r="H49" s="37">
        <v>579</v>
      </c>
      <c r="I49" s="37">
        <v>589.39999999999986</v>
      </c>
      <c r="J49" s="37">
        <v>597.04999999999995</v>
      </c>
      <c r="K49" s="28">
        <v>581.75</v>
      </c>
      <c r="L49" s="28">
        <v>563.70000000000005</v>
      </c>
      <c r="M49" s="28">
        <v>5.5177100000000001</v>
      </c>
      <c r="N49" s="1"/>
      <c r="O49" s="1"/>
    </row>
    <row r="50" spans="1:15" ht="12.75" customHeight="1">
      <c r="A50" s="53">
        <v>41</v>
      </c>
      <c r="B50" s="28" t="s">
        <v>71</v>
      </c>
      <c r="C50" s="28">
        <v>232.4</v>
      </c>
      <c r="D50" s="37">
        <v>235.79999999999998</v>
      </c>
      <c r="E50" s="37">
        <v>227.69999999999996</v>
      </c>
      <c r="F50" s="37">
        <v>222.99999999999997</v>
      </c>
      <c r="G50" s="37">
        <v>214.89999999999995</v>
      </c>
      <c r="H50" s="37">
        <v>240.49999999999997</v>
      </c>
      <c r="I50" s="37">
        <v>248.6</v>
      </c>
      <c r="J50" s="37">
        <v>253.29999999999998</v>
      </c>
      <c r="K50" s="28">
        <v>243.9</v>
      </c>
      <c r="L50" s="28">
        <v>231.1</v>
      </c>
      <c r="M50" s="28">
        <v>43.020099999999999</v>
      </c>
      <c r="N50" s="1"/>
      <c r="O50" s="1"/>
    </row>
    <row r="51" spans="1:15" ht="12.75" customHeight="1">
      <c r="A51" s="53">
        <v>42</v>
      </c>
      <c r="B51" s="28" t="s">
        <v>73</v>
      </c>
      <c r="C51" s="28">
        <v>633.20000000000005</v>
      </c>
      <c r="D51" s="37">
        <v>642.93333333333339</v>
      </c>
      <c r="E51" s="37">
        <v>620.26666666666677</v>
      </c>
      <c r="F51" s="37">
        <v>607.33333333333337</v>
      </c>
      <c r="G51" s="37">
        <v>584.66666666666674</v>
      </c>
      <c r="H51" s="37">
        <v>655.86666666666679</v>
      </c>
      <c r="I51" s="37">
        <v>678.5333333333333</v>
      </c>
      <c r="J51" s="37">
        <v>691.46666666666681</v>
      </c>
      <c r="K51" s="28">
        <v>665.6</v>
      </c>
      <c r="L51" s="28">
        <v>630</v>
      </c>
      <c r="M51" s="28">
        <v>14.388719999999999</v>
      </c>
      <c r="N51" s="1"/>
      <c r="O51" s="1"/>
    </row>
    <row r="52" spans="1:15" ht="12.75" customHeight="1">
      <c r="A52" s="53">
        <v>43</v>
      </c>
      <c r="B52" s="28" t="s">
        <v>76</v>
      </c>
      <c r="C52" s="28">
        <v>45.6</v>
      </c>
      <c r="D52" s="37">
        <v>46.366666666666674</v>
      </c>
      <c r="E52" s="37">
        <v>44.533333333333346</v>
      </c>
      <c r="F52" s="37">
        <v>43.466666666666669</v>
      </c>
      <c r="G52" s="37">
        <v>41.63333333333334</v>
      </c>
      <c r="H52" s="37">
        <v>47.433333333333351</v>
      </c>
      <c r="I52" s="37">
        <v>49.26666666666668</v>
      </c>
      <c r="J52" s="37">
        <v>50.333333333333357</v>
      </c>
      <c r="K52" s="28">
        <v>48.2</v>
      </c>
      <c r="L52" s="28">
        <v>45.3</v>
      </c>
      <c r="M52" s="28">
        <v>189.70106999999999</v>
      </c>
      <c r="N52" s="1"/>
      <c r="O52" s="1"/>
    </row>
    <row r="53" spans="1:15" ht="12.75" customHeight="1">
      <c r="A53" s="53">
        <v>44</v>
      </c>
      <c r="B53" s="28" t="s">
        <v>80</v>
      </c>
      <c r="C53" s="28">
        <v>311.64999999999998</v>
      </c>
      <c r="D53" s="37">
        <v>313.91666666666669</v>
      </c>
      <c r="E53" s="37">
        <v>308.03333333333336</v>
      </c>
      <c r="F53" s="37">
        <v>304.41666666666669</v>
      </c>
      <c r="G53" s="37">
        <v>298.53333333333336</v>
      </c>
      <c r="H53" s="37">
        <v>317.53333333333336</v>
      </c>
      <c r="I53" s="37">
        <v>323.41666666666669</v>
      </c>
      <c r="J53" s="37">
        <v>327.03333333333336</v>
      </c>
      <c r="K53" s="28">
        <v>319.8</v>
      </c>
      <c r="L53" s="28">
        <v>310.3</v>
      </c>
      <c r="M53" s="28">
        <v>43.603589999999997</v>
      </c>
      <c r="N53" s="1"/>
      <c r="O53" s="1"/>
    </row>
    <row r="54" spans="1:15" ht="12.75" customHeight="1">
      <c r="A54" s="53">
        <v>45</v>
      </c>
      <c r="B54" s="28" t="s">
        <v>75</v>
      </c>
      <c r="C54" s="28">
        <v>654.20000000000005</v>
      </c>
      <c r="D54" s="37">
        <v>662.69999999999993</v>
      </c>
      <c r="E54" s="37">
        <v>641.49999999999989</v>
      </c>
      <c r="F54" s="37">
        <v>628.79999999999995</v>
      </c>
      <c r="G54" s="37">
        <v>607.59999999999991</v>
      </c>
      <c r="H54" s="37">
        <v>675.39999999999986</v>
      </c>
      <c r="I54" s="37">
        <v>696.59999999999991</v>
      </c>
      <c r="J54" s="37">
        <v>709.29999999999984</v>
      </c>
      <c r="K54" s="28">
        <v>683.9</v>
      </c>
      <c r="L54" s="28">
        <v>650</v>
      </c>
      <c r="M54" s="28">
        <v>95.255870000000002</v>
      </c>
      <c r="N54" s="1"/>
      <c r="O54" s="1"/>
    </row>
    <row r="55" spans="1:15" ht="12.75" customHeight="1">
      <c r="A55" s="53">
        <v>46</v>
      </c>
      <c r="B55" s="28" t="s">
        <v>77</v>
      </c>
      <c r="C55" s="28">
        <v>321.75</v>
      </c>
      <c r="D55" s="37">
        <v>323.16666666666669</v>
      </c>
      <c r="E55" s="37">
        <v>316.93333333333339</v>
      </c>
      <c r="F55" s="37">
        <v>312.11666666666673</v>
      </c>
      <c r="G55" s="37">
        <v>305.88333333333344</v>
      </c>
      <c r="H55" s="37">
        <v>327.98333333333335</v>
      </c>
      <c r="I55" s="37">
        <v>334.21666666666658</v>
      </c>
      <c r="J55" s="37">
        <v>339.0333333333333</v>
      </c>
      <c r="K55" s="28">
        <v>329.4</v>
      </c>
      <c r="L55" s="28">
        <v>318.35000000000002</v>
      </c>
      <c r="M55" s="28">
        <v>14.564439999999999</v>
      </c>
      <c r="N55" s="1"/>
      <c r="O55" s="1"/>
    </row>
    <row r="56" spans="1:15" ht="12.75" customHeight="1">
      <c r="A56" s="53">
        <v>47</v>
      </c>
      <c r="B56" s="28" t="s">
        <v>78</v>
      </c>
      <c r="C56" s="28">
        <v>13550.5</v>
      </c>
      <c r="D56" s="37">
        <v>13710.166666666666</v>
      </c>
      <c r="E56" s="37">
        <v>13340.333333333332</v>
      </c>
      <c r="F56" s="37">
        <v>13130.166666666666</v>
      </c>
      <c r="G56" s="37">
        <v>12760.333333333332</v>
      </c>
      <c r="H56" s="37">
        <v>13920.333333333332</v>
      </c>
      <c r="I56" s="37">
        <v>14290.166666666664</v>
      </c>
      <c r="J56" s="37">
        <v>14500.333333333332</v>
      </c>
      <c r="K56" s="28">
        <v>14080</v>
      </c>
      <c r="L56" s="28">
        <v>13500</v>
      </c>
      <c r="M56" s="28">
        <v>0.13252</v>
      </c>
      <c r="N56" s="1"/>
      <c r="O56" s="1"/>
    </row>
    <row r="57" spans="1:15" ht="12.75" customHeight="1">
      <c r="A57" s="53">
        <v>48</v>
      </c>
      <c r="B57" s="28" t="s">
        <v>81</v>
      </c>
      <c r="C57" s="28">
        <v>3390.4</v>
      </c>
      <c r="D57" s="37">
        <v>3398.1166666666668</v>
      </c>
      <c r="E57" s="37">
        <v>3364.3333333333335</v>
      </c>
      <c r="F57" s="37">
        <v>3338.2666666666669</v>
      </c>
      <c r="G57" s="37">
        <v>3304.4833333333336</v>
      </c>
      <c r="H57" s="37">
        <v>3424.1833333333334</v>
      </c>
      <c r="I57" s="37">
        <v>3457.9666666666662</v>
      </c>
      <c r="J57" s="37">
        <v>3484.0333333333333</v>
      </c>
      <c r="K57" s="28">
        <v>3431.9</v>
      </c>
      <c r="L57" s="28">
        <v>3372.05</v>
      </c>
      <c r="M57" s="28">
        <v>4.8150700000000004</v>
      </c>
      <c r="N57" s="1"/>
      <c r="O57" s="1"/>
    </row>
    <row r="58" spans="1:15" ht="12.75" customHeight="1">
      <c r="A58" s="53">
        <v>49</v>
      </c>
      <c r="B58" s="28" t="s">
        <v>411</v>
      </c>
      <c r="C58" s="28">
        <v>605.6</v>
      </c>
      <c r="D58" s="37">
        <v>612.48333333333335</v>
      </c>
      <c r="E58" s="37">
        <v>588.11666666666667</v>
      </c>
      <c r="F58" s="37">
        <v>570.63333333333333</v>
      </c>
      <c r="G58" s="37">
        <v>546.26666666666665</v>
      </c>
      <c r="H58" s="37">
        <v>629.9666666666667</v>
      </c>
      <c r="I58" s="37">
        <v>654.33333333333348</v>
      </c>
      <c r="J58" s="37">
        <v>671.81666666666672</v>
      </c>
      <c r="K58" s="28">
        <v>636.85</v>
      </c>
      <c r="L58" s="28">
        <v>595</v>
      </c>
      <c r="M58" s="28">
        <v>5.8441400000000003</v>
      </c>
      <c r="N58" s="1"/>
      <c r="O58" s="1"/>
    </row>
    <row r="59" spans="1:15" ht="12.75" customHeight="1">
      <c r="A59" s="53">
        <v>50</v>
      </c>
      <c r="B59" s="28" t="s">
        <v>82</v>
      </c>
      <c r="C59" s="28">
        <v>181.05</v>
      </c>
      <c r="D59" s="37">
        <v>184.5</v>
      </c>
      <c r="E59" s="37">
        <v>176.6</v>
      </c>
      <c r="F59" s="37">
        <v>172.15</v>
      </c>
      <c r="G59" s="37">
        <v>164.25</v>
      </c>
      <c r="H59" s="37">
        <v>188.95</v>
      </c>
      <c r="I59" s="37">
        <v>196.84999999999997</v>
      </c>
      <c r="J59" s="37">
        <v>201.29999999999998</v>
      </c>
      <c r="K59" s="28">
        <v>192.4</v>
      </c>
      <c r="L59" s="28">
        <v>180.05</v>
      </c>
      <c r="M59" s="28">
        <v>95.604240000000004</v>
      </c>
      <c r="N59" s="1"/>
      <c r="O59" s="1"/>
    </row>
    <row r="60" spans="1:15" ht="12.75" customHeight="1">
      <c r="A60" s="53">
        <v>51</v>
      </c>
      <c r="B60" s="28" t="s">
        <v>248</v>
      </c>
      <c r="C60" s="28">
        <v>102.1</v>
      </c>
      <c r="D60" s="37">
        <v>102.68333333333334</v>
      </c>
      <c r="E60" s="37">
        <v>100.91666666666667</v>
      </c>
      <c r="F60" s="37">
        <v>99.733333333333334</v>
      </c>
      <c r="G60" s="37">
        <v>97.966666666666669</v>
      </c>
      <c r="H60" s="37">
        <v>103.86666666666667</v>
      </c>
      <c r="I60" s="37">
        <v>105.63333333333333</v>
      </c>
      <c r="J60" s="37">
        <v>106.81666666666668</v>
      </c>
      <c r="K60" s="28">
        <v>104.45</v>
      </c>
      <c r="L60" s="28">
        <v>101.5</v>
      </c>
      <c r="M60" s="28">
        <v>5.7390100000000004</v>
      </c>
      <c r="N60" s="1"/>
      <c r="O60" s="1"/>
    </row>
    <row r="61" spans="1:15" ht="12.75" customHeight="1">
      <c r="A61" s="53">
        <v>52</v>
      </c>
      <c r="B61" s="28" t="s">
        <v>83</v>
      </c>
      <c r="C61" s="28">
        <v>626.1</v>
      </c>
      <c r="D61" s="37">
        <v>634.18333333333328</v>
      </c>
      <c r="E61" s="37">
        <v>611.36666666666656</v>
      </c>
      <c r="F61" s="37">
        <v>596.63333333333333</v>
      </c>
      <c r="G61" s="37">
        <v>573.81666666666661</v>
      </c>
      <c r="H61" s="37">
        <v>648.91666666666652</v>
      </c>
      <c r="I61" s="37">
        <v>671.73333333333335</v>
      </c>
      <c r="J61" s="37">
        <v>686.46666666666647</v>
      </c>
      <c r="K61" s="28">
        <v>657</v>
      </c>
      <c r="L61" s="28">
        <v>619.45000000000005</v>
      </c>
      <c r="M61" s="28">
        <v>28.35716</v>
      </c>
      <c r="N61" s="1"/>
      <c r="O61" s="1"/>
    </row>
    <row r="62" spans="1:15" ht="12.75" customHeight="1">
      <c r="A62" s="53">
        <v>53</v>
      </c>
      <c r="B62" s="28" t="s">
        <v>84</v>
      </c>
      <c r="C62" s="28">
        <v>940.95</v>
      </c>
      <c r="D62" s="37">
        <v>948.83333333333337</v>
      </c>
      <c r="E62" s="37">
        <v>919.91666666666674</v>
      </c>
      <c r="F62" s="37">
        <v>898.88333333333333</v>
      </c>
      <c r="G62" s="37">
        <v>869.9666666666667</v>
      </c>
      <c r="H62" s="37">
        <v>969.86666666666679</v>
      </c>
      <c r="I62" s="37">
        <v>998.78333333333353</v>
      </c>
      <c r="J62" s="37">
        <v>1019.8166666666668</v>
      </c>
      <c r="K62" s="28">
        <v>977.75</v>
      </c>
      <c r="L62" s="28">
        <v>927.8</v>
      </c>
      <c r="M62" s="28">
        <v>18.981940000000002</v>
      </c>
      <c r="N62" s="1"/>
      <c r="O62" s="1"/>
    </row>
    <row r="63" spans="1:15" ht="12.75" customHeight="1">
      <c r="A63" s="53">
        <v>54</v>
      </c>
      <c r="B63" s="28" t="s">
        <v>91</v>
      </c>
      <c r="C63" s="28">
        <v>130.4</v>
      </c>
      <c r="D63" s="37">
        <v>132.01666666666668</v>
      </c>
      <c r="E63" s="37">
        <v>127.93333333333337</v>
      </c>
      <c r="F63" s="37">
        <v>125.4666666666667</v>
      </c>
      <c r="G63" s="37">
        <v>121.38333333333338</v>
      </c>
      <c r="H63" s="37">
        <v>134.48333333333335</v>
      </c>
      <c r="I63" s="37">
        <v>138.56666666666666</v>
      </c>
      <c r="J63" s="37">
        <v>141.03333333333333</v>
      </c>
      <c r="K63" s="28">
        <v>136.1</v>
      </c>
      <c r="L63" s="28">
        <v>129.55000000000001</v>
      </c>
      <c r="M63" s="28">
        <v>19.368379999999998</v>
      </c>
      <c r="N63" s="1"/>
      <c r="O63" s="1"/>
    </row>
    <row r="64" spans="1:15" ht="12.75" customHeight="1">
      <c r="A64" s="53">
        <v>55</v>
      </c>
      <c r="B64" s="28" t="s">
        <v>85</v>
      </c>
      <c r="C64" s="28">
        <v>179.9</v>
      </c>
      <c r="D64" s="37">
        <v>183.93333333333337</v>
      </c>
      <c r="E64" s="37">
        <v>175.06666666666672</v>
      </c>
      <c r="F64" s="37">
        <v>170.23333333333335</v>
      </c>
      <c r="G64" s="37">
        <v>161.3666666666667</v>
      </c>
      <c r="H64" s="37">
        <v>188.76666666666674</v>
      </c>
      <c r="I64" s="37">
        <v>197.63333333333335</v>
      </c>
      <c r="J64" s="37">
        <v>202.46666666666675</v>
      </c>
      <c r="K64" s="28">
        <v>192.8</v>
      </c>
      <c r="L64" s="28">
        <v>179.1</v>
      </c>
      <c r="M64" s="28">
        <v>144.90961999999999</v>
      </c>
      <c r="N64" s="1"/>
      <c r="O64" s="1"/>
    </row>
    <row r="65" spans="1:15" ht="12.75" customHeight="1">
      <c r="A65" s="53">
        <v>56</v>
      </c>
      <c r="B65" s="28" t="s">
        <v>87</v>
      </c>
      <c r="C65" s="28">
        <v>3295.95</v>
      </c>
      <c r="D65" s="37">
        <v>3315.7333333333336</v>
      </c>
      <c r="E65" s="37">
        <v>3241.4666666666672</v>
      </c>
      <c r="F65" s="37">
        <v>3186.9833333333336</v>
      </c>
      <c r="G65" s="37">
        <v>3112.7166666666672</v>
      </c>
      <c r="H65" s="37">
        <v>3370.2166666666672</v>
      </c>
      <c r="I65" s="37">
        <v>3444.4833333333336</v>
      </c>
      <c r="J65" s="37">
        <v>3498.9666666666672</v>
      </c>
      <c r="K65" s="28">
        <v>3390</v>
      </c>
      <c r="L65" s="28">
        <v>3261.25</v>
      </c>
      <c r="M65" s="28">
        <v>4.7521000000000004</v>
      </c>
      <c r="N65" s="1"/>
      <c r="O65" s="1"/>
    </row>
    <row r="66" spans="1:15" ht="12.75" customHeight="1">
      <c r="A66" s="53">
        <v>57</v>
      </c>
      <c r="B66" s="28" t="s">
        <v>88</v>
      </c>
      <c r="C66" s="28">
        <v>1514.65</v>
      </c>
      <c r="D66" s="37">
        <v>1515.5666666666666</v>
      </c>
      <c r="E66" s="37">
        <v>1504.0833333333333</v>
      </c>
      <c r="F66" s="37">
        <v>1493.5166666666667</v>
      </c>
      <c r="G66" s="37">
        <v>1482.0333333333333</v>
      </c>
      <c r="H66" s="37">
        <v>1526.1333333333332</v>
      </c>
      <c r="I66" s="37">
        <v>1537.6166666666668</v>
      </c>
      <c r="J66" s="37">
        <v>1548.1833333333332</v>
      </c>
      <c r="K66" s="28">
        <v>1527.05</v>
      </c>
      <c r="L66" s="28">
        <v>1505</v>
      </c>
      <c r="M66" s="28">
        <v>2.73678</v>
      </c>
      <c r="N66" s="1"/>
      <c r="O66" s="1"/>
    </row>
    <row r="67" spans="1:15" ht="12.75" customHeight="1">
      <c r="A67" s="53">
        <v>58</v>
      </c>
      <c r="B67" s="28" t="s">
        <v>89</v>
      </c>
      <c r="C67" s="28">
        <v>618.45000000000005</v>
      </c>
      <c r="D67" s="37">
        <v>624.01666666666677</v>
      </c>
      <c r="E67" s="37">
        <v>608.28333333333353</v>
      </c>
      <c r="F67" s="37">
        <v>598.11666666666679</v>
      </c>
      <c r="G67" s="37">
        <v>582.38333333333355</v>
      </c>
      <c r="H67" s="37">
        <v>634.18333333333351</v>
      </c>
      <c r="I67" s="37">
        <v>649.91666666666686</v>
      </c>
      <c r="J67" s="37">
        <v>660.08333333333348</v>
      </c>
      <c r="K67" s="28">
        <v>639.75</v>
      </c>
      <c r="L67" s="28">
        <v>613.85</v>
      </c>
      <c r="M67" s="28">
        <v>10.28787</v>
      </c>
      <c r="N67" s="1"/>
      <c r="O67" s="1"/>
    </row>
    <row r="68" spans="1:15" ht="12.75" customHeight="1">
      <c r="A68" s="53">
        <v>59</v>
      </c>
      <c r="B68" s="28" t="s">
        <v>90</v>
      </c>
      <c r="C68" s="28">
        <v>927.7</v>
      </c>
      <c r="D68" s="37">
        <v>939.13333333333333</v>
      </c>
      <c r="E68" s="37">
        <v>909.16666666666663</v>
      </c>
      <c r="F68" s="37">
        <v>890.63333333333333</v>
      </c>
      <c r="G68" s="37">
        <v>860.66666666666663</v>
      </c>
      <c r="H68" s="37">
        <v>957.66666666666663</v>
      </c>
      <c r="I68" s="37">
        <v>987.63333333333333</v>
      </c>
      <c r="J68" s="37">
        <v>1006.1666666666666</v>
      </c>
      <c r="K68" s="28">
        <v>969.1</v>
      </c>
      <c r="L68" s="28">
        <v>920.6</v>
      </c>
      <c r="M68" s="28">
        <v>6.7281199999999997</v>
      </c>
      <c r="N68" s="1"/>
      <c r="O68" s="1"/>
    </row>
    <row r="69" spans="1:15" ht="12.75" customHeight="1">
      <c r="A69" s="53">
        <v>60</v>
      </c>
      <c r="B69" s="28" t="s">
        <v>249</v>
      </c>
      <c r="C69" s="28">
        <v>318.05</v>
      </c>
      <c r="D69" s="37">
        <v>321.31666666666666</v>
      </c>
      <c r="E69" s="37">
        <v>312.63333333333333</v>
      </c>
      <c r="F69" s="37">
        <v>307.21666666666664</v>
      </c>
      <c r="G69" s="37">
        <v>298.5333333333333</v>
      </c>
      <c r="H69" s="37">
        <v>326.73333333333335</v>
      </c>
      <c r="I69" s="37">
        <v>335.41666666666663</v>
      </c>
      <c r="J69" s="37">
        <v>340.83333333333337</v>
      </c>
      <c r="K69" s="28">
        <v>330</v>
      </c>
      <c r="L69" s="28">
        <v>315.89999999999998</v>
      </c>
      <c r="M69" s="28">
        <v>18.526630000000001</v>
      </c>
      <c r="N69" s="1"/>
      <c r="O69" s="1"/>
    </row>
    <row r="70" spans="1:15" ht="12.75" customHeight="1">
      <c r="A70" s="53">
        <v>61</v>
      </c>
      <c r="B70" s="28" t="s">
        <v>92</v>
      </c>
      <c r="C70" s="28">
        <v>975.5</v>
      </c>
      <c r="D70" s="37">
        <v>982.75</v>
      </c>
      <c r="E70" s="37">
        <v>959.55</v>
      </c>
      <c r="F70" s="37">
        <v>943.59999999999991</v>
      </c>
      <c r="G70" s="37">
        <v>920.39999999999986</v>
      </c>
      <c r="H70" s="37">
        <v>998.7</v>
      </c>
      <c r="I70" s="37">
        <v>1021.9000000000001</v>
      </c>
      <c r="J70" s="37">
        <v>1037.8500000000001</v>
      </c>
      <c r="K70" s="28">
        <v>1005.95</v>
      </c>
      <c r="L70" s="28">
        <v>966.8</v>
      </c>
      <c r="M70" s="28">
        <v>4.6545899999999998</v>
      </c>
      <c r="N70" s="1"/>
      <c r="O70" s="1"/>
    </row>
    <row r="71" spans="1:15" ht="12.75" customHeight="1">
      <c r="A71" s="53">
        <v>62</v>
      </c>
      <c r="B71" s="28" t="s">
        <v>97</v>
      </c>
      <c r="C71" s="28">
        <v>304.05</v>
      </c>
      <c r="D71" s="37">
        <v>309.78333333333336</v>
      </c>
      <c r="E71" s="37">
        <v>296.91666666666674</v>
      </c>
      <c r="F71" s="37">
        <v>289.78333333333336</v>
      </c>
      <c r="G71" s="37">
        <v>276.91666666666674</v>
      </c>
      <c r="H71" s="37">
        <v>316.91666666666674</v>
      </c>
      <c r="I71" s="37">
        <v>329.78333333333342</v>
      </c>
      <c r="J71" s="37">
        <v>336.91666666666674</v>
      </c>
      <c r="K71" s="28">
        <v>322.64999999999998</v>
      </c>
      <c r="L71" s="28">
        <v>302.64999999999998</v>
      </c>
      <c r="M71" s="28">
        <v>65.748069999999998</v>
      </c>
      <c r="N71" s="1"/>
      <c r="O71" s="1"/>
    </row>
    <row r="72" spans="1:15" ht="12.75" customHeight="1">
      <c r="A72" s="53">
        <v>63</v>
      </c>
      <c r="B72" s="28" t="s">
        <v>93</v>
      </c>
      <c r="C72" s="28">
        <v>497</v>
      </c>
      <c r="D72" s="37">
        <v>497.18333333333334</v>
      </c>
      <c r="E72" s="37">
        <v>492.51666666666665</v>
      </c>
      <c r="F72" s="37">
        <v>488.0333333333333</v>
      </c>
      <c r="G72" s="37">
        <v>483.36666666666662</v>
      </c>
      <c r="H72" s="37">
        <v>501.66666666666669</v>
      </c>
      <c r="I72" s="37">
        <v>506.33333333333331</v>
      </c>
      <c r="J72" s="37">
        <v>510.81666666666672</v>
      </c>
      <c r="K72" s="28">
        <v>501.85</v>
      </c>
      <c r="L72" s="28">
        <v>492.7</v>
      </c>
      <c r="M72" s="28">
        <v>17.78349</v>
      </c>
      <c r="N72" s="1"/>
      <c r="O72" s="1"/>
    </row>
    <row r="73" spans="1:15" ht="12.75" customHeight="1">
      <c r="A73" s="53">
        <v>64</v>
      </c>
      <c r="B73" s="28" t="s">
        <v>250</v>
      </c>
      <c r="C73" s="28">
        <v>1252.3499999999999</v>
      </c>
      <c r="D73" s="37">
        <v>1263.6333333333332</v>
      </c>
      <c r="E73" s="37">
        <v>1227.4166666666665</v>
      </c>
      <c r="F73" s="37">
        <v>1202.4833333333333</v>
      </c>
      <c r="G73" s="37">
        <v>1166.2666666666667</v>
      </c>
      <c r="H73" s="37">
        <v>1288.5666666666664</v>
      </c>
      <c r="I73" s="37">
        <v>1324.7833333333331</v>
      </c>
      <c r="J73" s="37">
        <v>1349.7166666666662</v>
      </c>
      <c r="K73" s="28">
        <v>1299.8499999999999</v>
      </c>
      <c r="L73" s="28">
        <v>1238.7</v>
      </c>
      <c r="M73" s="28">
        <v>1.4198900000000001</v>
      </c>
      <c r="N73" s="1"/>
      <c r="O73" s="1"/>
    </row>
    <row r="74" spans="1:15" ht="12.75" customHeight="1">
      <c r="A74" s="53">
        <v>65</v>
      </c>
      <c r="B74" s="28" t="s">
        <v>94</v>
      </c>
      <c r="C74" s="28">
        <v>1841.8</v>
      </c>
      <c r="D74" s="37">
        <v>1865.0833333333333</v>
      </c>
      <c r="E74" s="37">
        <v>1800.2666666666664</v>
      </c>
      <c r="F74" s="37">
        <v>1758.7333333333331</v>
      </c>
      <c r="G74" s="37">
        <v>1693.9166666666663</v>
      </c>
      <c r="H74" s="37">
        <v>1906.6166666666666</v>
      </c>
      <c r="I74" s="37">
        <v>1971.4333333333336</v>
      </c>
      <c r="J74" s="37">
        <v>2012.9666666666667</v>
      </c>
      <c r="K74" s="28">
        <v>1929.9</v>
      </c>
      <c r="L74" s="28">
        <v>1823.55</v>
      </c>
      <c r="M74" s="28">
        <v>14.55522</v>
      </c>
      <c r="N74" s="1"/>
      <c r="O74" s="1"/>
    </row>
    <row r="75" spans="1:15" ht="12.75" customHeight="1">
      <c r="A75" s="53">
        <v>66</v>
      </c>
      <c r="B75" s="28" t="s">
        <v>251</v>
      </c>
      <c r="C75" s="28">
        <v>37.75</v>
      </c>
      <c r="D75" s="37">
        <v>38.65</v>
      </c>
      <c r="E75" s="37">
        <v>36.849999999999994</v>
      </c>
      <c r="F75" s="37">
        <v>35.949999999999996</v>
      </c>
      <c r="G75" s="37">
        <v>34.149999999999991</v>
      </c>
      <c r="H75" s="37">
        <v>39.549999999999997</v>
      </c>
      <c r="I75" s="37">
        <v>41.349999999999994</v>
      </c>
      <c r="J75" s="37">
        <v>42.25</v>
      </c>
      <c r="K75" s="28">
        <v>40.450000000000003</v>
      </c>
      <c r="L75" s="28">
        <v>37.75</v>
      </c>
      <c r="M75" s="28">
        <v>20.52666</v>
      </c>
      <c r="N75" s="1"/>
      <c r="O75" s="1"/>
    </row>
    <row r="76" spans="1:15" ht="12.75" customHeight="1">
      <c r="A76" s="53">
        <v>67</v>
      </c>
      <c r="B76" s="28" t="s">
        <v>95</v>
      </c>
      <c r="C76" s="28">
        <v>3564.9</v>
      </c>
      <c r="D76" s="37">
        <v>3575.3666666666663</v>
      </c>
      <c r="E76" s="37">
        <v>3522.7333333333327</v>
      </c>
      <c r="F76" s="37">
        <v>3480.5666666666662</v>
      </c>
      <c r="G76" s="37">
        <v>3427.9333333333325</v>
      </c>
      <c r="H76" s="37">
        <v>3617.5333333333328</v>
      </c>
      <c r="I76" s="37">
        <v>3670.166666666667</v>
      </c>
      <c r="J76" s="37">
        <v>3712.333333333333</v>
      </c>
      <c r="K76" s="28">
        <v>3628</v>
      </c>
      <c r="L76" s="28">
        <v>3533.2</v>
      </c>
      <c r="M76" s="28">
        <v>5.21488</v>
      </c>
      <c r="N76" s="1"/>
      <c r="O76" s="1"/>
    </row>
    <row r="77" spans="1:15" ht="12.75" customHeight="1">
      <c r="A77" s="53">
        <v>68</v>
      </c>
      <c r="B77" s="28" t="s">
        <v>252</v>
      </c>
      <c r="C77" s="28">
        <v>3350.65</v>
      </c>
      <c r="D77" s="37">
        <v>3400.6333333333332</v>
      </c>
      <c r="E77" s="37">
        <v>3244.2666666666664</v>
      </c>
      <c r="F77" s="37">
        <v>3137.8833333333332</v>
      </c>
      <c r="G77" s="37">
        <v>2981.5166666666664</v>
      </c>
      <c r="H77" s="37">
        <v>3507.0166666666664</v>
      </c>
      <c r="I77" s="37">
        <v>3663.3833333333332</v>
      </c>
      <c r="J77" s="37">
        <v>3769.7666666666664</v>
      </c>
      <c r="K77" s="28">
        <v>3557</v>
      </c>
      <c r="L77" s="28">
        <v>3294.25</v>
      </c>
      <c r="M77" s="28">
        <v>3.2383000000000002</v>
      </c>
      <c r="N77" s="1"/>
      <c r="O77" s="1"/>
    </row>
    <row r="78" spans="1:15" ht="12.75" customHeight="1">
      <c r="A78" s="53">
        <v>69</v>
      </c>
      <c r="B78" s="28" t="s">
        <v>143</v>
      </c>
      <c r="C78" s="28">
        <v>2021.7</v>
      </c>
      <c r="D78" s="37">
        <v>2013.1499999999999</v>
      </c>
      <c r="E78" s="37">
        <v>1972.2999999999997</v>
      </c>
      <c r="F78" s="37">
        <v>1922.8999999999999</v>
      </c>
      <c r="G78" s="37">
        <v>1882.0499999999997</v>
      </c>
      <c r="H78" s="37">
        <v>2062.5499999999997</v>
      </c>
      <c r="I78" s="37">
        <v>2103.3999999999996</v>
      </c>
      <c r="J78" s="37">
        <v>2152.7999999999997</v>
      </c>
      <c r="K78" s="28">
        <v>2054</v>
      </c>
      <c r="L78" s="28">
        <v>1963.75</v>
      </c>
      <c r="M78" s="28">
        <v>2.15205</v>
      </c>
      <c r="N78" s="1"/>
      <c r="O78" s="1"/>
    </row>
    <row r="79" spans="1:15" ht="12.75" customHeight="1">
      <c r="A79" s="53">
        <v>70</v>
      </c>
      <c r="B79" s="28" t="s">
        <v>98</v>
      </c>
      <c r="C79" s="28">
        <v>4287.5</v>
      </c>
      <c r="D79" s="37">
        <v>4307.4833333333327</v>
      </c>
      <c r="E79" s="37">
        <v>4255.6666666666652</v>
      </c>
      <c r="F79" s="37">
        <v>4223.8333333333321</v>
      </c>
      <c r="G79" s="37">
        <v>4172.0166666666646</v>
      </c>
      <c r="H79" s="37">
        <v>4339.3166666666657</v>
      </c>
      <c r="I79" s="37">
        <v>4391.1333333333332</v>
      </c>
      <c r="J79" s="37">
        <v>4422.9666666666662</v>
      </c>
      <c r="K79" s="28">
        <v>4359.3</v>
      </c>
      <c r="L79" s="28">
        <v>4275.6499999999996</v>
      </c>
      <c r="M79" s="28">
        <v>3.50007</v>
      </c>
      <c r="N79" s="1"/>
      <c r="O79" s="1"/>
    </row>
    <row r="80" spans="1:15" ht="12.75" customHeight="1">
      <c r="A80" s="53">
        <v>71</v>
      </c>
      <c r="B80" s="28" t="s">
        <v>99</v>
      </c>
      <c r="C80" s="28">
        <v>2652.5</v>
      </c>
      <c r="D80" s="37">
        <v>2677.5833333333335</v>
      </c>
      <c r="E80" s="37">
        <v>2606.166666666667</v>
      </c>
      <c r="F80" s="37">
        <v>2559.8333333333335</v>
      </c>
      <c r="G80" s="37">
        <v>2488.416666666667</v>
      </c>
      <c r="H80" s="37">
        <v>2723.916666666667</v>
      </c>
      <c r="I80" s="37">
        <v>2795.3333333333339</v>
      </c>
      <c r="J80" s="37">
        <v>2841.666666666667</v>
      </c>
      <c r="K80" s="28">
        <v>2749</v>
      </c>
      <c r="L80" s="28">
        <v>2631.25</v>
      </c>
      <c r="M80" s="28">
        <v>5.4247800000000002</v>
      </c>
      <c r="N80" s="1"/>
      <c r="O80" s="1"/>
    </row>
    <row r="81" spans="1:15" ht="12.75" customHeight="1">
      <c r="A81" s="53">
        <v>72</v>
      </c>
      <c r="B81" s="28" t="s">
        <v>253</v>
      </c>
      <c r="C81" s="28">
        <v>411.35</v>
      </c>
      <c r="D81" s="37">
        <v>413.7833333333333</v>
      </c>
      <c r="E81" s="37">
        <v>405.56666666666661</v>
      </c>
      <c r="F81" s="37">
        <v>399.7833333333333</v>
      </c>
      <c r="G81" s="37">
        <v>391.56666666666661</v>
      </c>
      <c r="H81" s="37">
        <v>419.56666666666661</v>
      </c>
      <c r="I81" s="37">
        <v>427.7833333333333</v>
      </c>
      <c r="J81" s="37">
        <v>433.56666666666661</v>
      </c>
      <c r="K81" s="28">
        <v>422</v>
      </c>
      <c r="L81" s="28">
        <v>408</v>
      </c>
      <c r="M81" s="28">
        <v>9.6467200000000002</v>
      </c>
      <c r="N81" s="1"/>
      <c r="O81" s="1"/>
    </row>
    <row r="82" spans="1:15" ht="12.75" customHeight="1">
      <c r="A82" s="53">
        <v>73</v>
      </c>
      <c r="B82" s="28" t="s">
        <v>254</v>
      </c>
      <c r="C82" s="28">
        <v>1268.0999999999999</v>
      </c>
      <c r="D82" s="37">
        <v>1265.25</v>
      </c>
      <c r="E82" s="37">
        <v>1245.5</v>
      </c>
      <c r="F82" s="37">
        <v>1222.9000000000001</v>
      </c>
      <c r="G82" s="37">
        <v>1203.1500000000001</v>
      </c>
      <c r="H82" s="37">
        <v>1287.8499999999999</v>
      </c>
      <c r="I82" s="37">
        <v>1307.5999999999999</v>
      </c>
      <c r="J82" s="37">
        <v>1330.1999999999998</v>
      </c>
      <c r="K82" s="28">
        <v>1285</v>
      </c>
      <c r="L82" s="28">
        <v>1242.6500000000001</v>
      </c>
      <c r="M82" s="28">
        <v>0.65908</v>
      </c>
      <c r="N82" s="1"/>
      <c r="O82" s="1"/>
    </row>
    <row r="83" spans="1:15" ht="12.75" customHeight="1">
      <c r="A83" s="53">
        <v>74</v>
      </c>
      <c r="B83" s="28" t="s">
        <v>100</v>
      </c>
      <c r="C83" s="28">
        <v>1559.75</v>
      </c>
      <c r="D83" s="37">
        <v>1570.8499999999997</v>
      </c>
      <c r="E83" s="37">
        <v>1536.9999999999993</v>
      </c>
      <c r="F83" s="37">
        <v>1514.2499999999995</v>
      </c>
      <c r="G83" s="37">
        <v>1480.3999999999992</v>
      </c>
      <c r="H83" s="37">
        <v>1593.5999999999995</v>
      </c>
      <c r="I83" s="37">
        <v>1627.4499999999998</v>
      </c>
      <c r="J83" s="37">
        <v>1650.1999999999996</v>
      </c>
      <c r="K83" s="28">
        <v>1604.7</v>
      </c>
      <c r="L83" s="28">
        <v>1548.1</v>
      </c>
      <c r="M83" s="28">
        <v>2.8191600000000001</v>
      </c>
      <c r="N83" s="1"/>
      <c r="O83" s="1"/>
    </row>
    <row r="84" spans="1:15" ht="12.75" customHeight="1">
      <c r="A84" s="53">
        <v>75</v>
      </c>
      <c r="B84" s="28" t="s">
        <v>101</v>
      </c>
      <c r="C84" s="28">
        <v>138.4</v>
      </c>
      <c r="D84" s="37">
        <v>139.83333333333334</v>
      </c>
      <c r="E84" s="37">
        <v>136.56666666666669</v>
      </c>
      <c r="F84" s="37">
        <v>134.73333333333335</v>
      </c>
      <c r="G84" s="37">
        <v>131.4666666666667</v>
      </c>
      <c r="H84" s="37">
        <v>141.66666666666669</v>
      </c>
      <c r="I84" s="37">
        <v>144.93333333333334</v>
      </c>
      <c r="J84" s="37">
        <v>146.76666666666668</v>
      </c>
      <c r="K84" s="28">
        <v>143.1</v>
      </c>
      <c r="L84" s="28">
        <v>138</v>
      </c>
      <c r="M84" s="28">
        <v>11.975429999999999</v>
      </c>
      <c r="N84" s="1"/>
      <c r="O84" s="1"/>
    </row>
    <row r="85" spans="1:15" ht="12.75" customHeight="1">
      <c r="A85" s="53">
        <v>76</v>
      </c>
      <c r="B85" s="28" t="s">
        <v>102</v>
      </c>
      <c r="C85" s="28">
        <v>86.9</v>
      </c>
      <c r="D85" s="37">
        <v>87.983333333333334</v>
      </c>
      <c r="E85" s="37">
        <v>85.216666666666669</v>
      </c>
      <c r="F85" s="37">
        <v>83.533333333333331</v>
      </c>
      <c r="G85" s="37">
        <v>80.766666666666666</v>
      </c>
      <c r="H85" s="37">
        <v>89.666666666666671</v>
      </c>
      <c r="I85" s="37">
        <v>92.433333333333351</v>
      </c>
      <c r="J85" s="37">
        <v>94.116666666666674</v>
      </c>
      <c r="K85" s="28">
        <v>90.75</v>
      </c>
      <c r="L85" s="28">
        <v>86.3</v>
      </c>
      <c r="M85" s="28">
        <v>102.32041</v>
      </c>
      <c r="N85" s="1"/>
      <c r="O85" s="1"/>
    </row>
    <row r="86" spans="1:15" ht="12.75" customHeight="1">
      <c r="A86" s="53">
        <v>77</v>
      </c>
      <c r="B86" s="28" t="s">
        <v>255</v>
      </c>
      <c r="C86" s="28">
        <v>228</v>
      </c>
      <c r="D86" s="37">
        <v>229.9</v>
      </c>
      <c r="E86" s="37">
        <v>223.8</v>
      </c>
      <c r="F86" s="37">
        <v>219.6</v>
      </c>
      <c r="G86" s="37">
        <v>213.5</v>
      </c>
      <c r="H86" s="37">
        <v>234.10000000000002</v>
      </c>
      <c r="I86" s="37">
        <v>240.2</v>
      </c>
      <c r="J86" s="37">
        <v>244.40000000000003</v>
      </c>
      <c r="K86" s="28">
        <v>236</v>
      </c>
      <c r="L86" s="28">
        <v>225.7</v>
      </c>
      <c r="M86" s="28">
        <v>5.0715199999999996</v>
      </c>
      <c r="N86" s="1"/>
      <c r="O86" s="1"/>
    </row>
    <row r="87" spans="1:15" ht="12.75" customHeight="1">
      <c r="A87" s="53">
        <v>78</v>
      </c>
      <c r="B87" s="28" t="s">
        <v>103</v>
      </c>
      <c r="C87" s="28">
        <v>140.5</v>
      </c>
      <c r="D87" s="37">
        <v>143.31666666666666</v>
      </c>
      <c r="E87" s="37">
        <v>137.23333333333332</v>
      </c>
      <c r="F87" s="37">
        <v>133.96666666666667</v>
      </c>
      <c r="G87" s="37">
        <v>127.88333333333333</v>
      </c>
      <c r="H87" s="37">
        <v>146.58333333333331</v>
      </c>
      <c r="I87" s="37">
        <v>152.66666666666669</v>
      </c>
      <c r="J87" s="37">
        <v>155.93333333333331</v>
      </c>
      <c r="K87" s="28">
        <v>149.4</v>
      </c>
      <c r="L87" s="28">
        <v>140.05000000000001</v>
      </c>
      <c r="M87" s="28">
        <v>98.222570000000005</v>
      </c>
      <c r="N87" s="1"/>
      <c r="O87" s="1"/>
    </row>
    <row r="88" spans="1:15" ht="12.75" customHeight="1">
      <c r="A88" s="53">
        <v>79</v>
      </c>
      <c r="B88" s="28" t="s">
        <v>106</v>
      </c>
      <c r="C88" s="28">
        <v>34.299999999999997</v>
      </c>
      <c r="D88" s="37">
        <v>34.833333333333336</v>
      </c>
      <c r="E88" s="37">
        <v>33.216666666666669</v>
      </c>
      <c r="F88" s="37">
        <v>32.133333333333333</v>
      </c>
      <c r="G88" s="37">
        <v>30.516666666666666</v>
      </c>
      <c r="H88" s="37">
        <v>35.916666666666671</v>
      </c>
      <c r="I88" s="37">
        <v>37.533333333333331</v>
      </c>
      <c r="J88" s="37">
        <v>38.616666666666674</v>
      </c>
      <c r="K88" s="28">
        <v>36.450000000000003</v>
      </c>
      <c r="L88" s="28">
        <v>33.75</v>
      </c>
      <c r="M88" s="28">
        <v>175.3415</v>
      </c>
      <c r="N88" s="1"/>
      <c r="O88" s="1"/>
    </row>
    <row r="89" spans="1:15" ht="12.75" customHeight="1">
      <c r="A89" s="53">
        <v>80</v>
      </c>
      <c r="B89" s="28" t="s">
        <v>256</v>
      </c>
      <c r="C89" s="28">
        <v>2652</v>
      </c>
      <c r="D89" s="37">
        <v>2663.6</v>
      </c>
      <c r="E89" s="37">
        <v>2617.1999999999998</v>
      </c>
      <c r="F89" s="37">
        <v>2582.4</v>
      </c>
      <c r="G89" s="37">
        <v>2536</v>
      </c>
      <c r="H89" s="37">
        <v>2698.3999999999996</v>
      </c>
      <c r="I89" s="37">
        <v>2744.8</v>
      </c>
      <c r="J89" s="37">
        <v>2779.5999999999995</v>
      </c>
      <c r="K89" s="28">
        <v>2710</v>
      </c>
      <c r="L89" s="28">
        <v>2628.8</v>
      </c>
      <c r="M89" s="28">
        <v>1.76224</v>
      </c>
      <c r="N89" s="1"/>
      <c r="O89" s="1"/>
    </row>
    <row r="90" spans="1:15" ht="12.75" customHeight="1">
      <c r="A90" s="53">
        <v>81</v>
      </c>
      <c r="B90" s="28" t="s">
        <v>104</v>
      </c>
      <c r="C90" s="28">
        <v>363.8</v>
      </c>
      <c r="D90" s="37">
        <v>371.25</v>
      </c>
      <c r="E90" s="37">
        <v>355.35</v>
      </c>
      <c r="F90" s="37">
        <v>346.90000000000003</v>
      </c>
      <c r="G90" s="37">
        <v>331.00000000000006</v>
      </c>
      <c r="H90" s="37">
        <v>379.7</v>
      </c>
      <c r="I90" s="37">
        <v>395.59999999999997</v>
      </c>
      <c r="J90" s="37">
        <v>404.04999999999995</v>
      </c>
      <c r="K90" s="28">
        <v>387.15</v>
      </c>
      <c r="L90" s="28">
        <v>362.8</v>
      </c>
      <c r="M90" s="28">
        <v>8.3908199999999997</v>
      </c>
      <c r="N90" s="1"/>
      <c r="O90" s="1"/>
    </row>
    <row r="91" spans="1:15" ht="12.75" customHeight="1">
      <c r="A91" s="53">
        <v>82</v>
      </c>
      <c r="B91" s="28" t="s">
        <v>107</v>
      </c>
      <c r="C91" s="28">
        <v>741.9</v>
      </c>
      <c r="D91" s="37">
        <v>739.88333333333321</v>
      </c>
      <c r="E91" s="37">
        <v>732.06666666666638</v>
      </c>
      <c r="F91" s="37">
        <v>722.23333333333312</v>
      </c>
      <c r="G91" s="37">
        <v>714.41666666666629</v>
      </c>
      <c r="H91" s="37">
        <v>749.71666666666647</v>
      </c>
      <c r="I91" s="37">
        <v>757.5333333333333</v>
      </c>
      <c r="J91" s="37">
        <v>767.36666666666656</v>
      </c>
      <c r="K91" s="28">
        <v>747.7</v>
      </c>
      <c r="L91" s="28">
        <v>730.05</v>
      </c>
      <c r="M91" s="28">
        <v>10.78506</v>
      </c>
      <c r="N91" s="1"/>
      <c r="O91" s="1"/>
    </row>
    <row r="92" spans="1:15" ht="12.75" customHeight="1">
      <c r="A92" s="53">
        <v>83</v>
      </c>
      <c r="B92" s="28" t="s">
        <v>258</v>
      </c>
      <c r="C92" s="28">
        <v>438.95</v>
      </c>
      <c r="D92" s="37">
        <v>441.65000000000003</v>
      </c>
      <c r="E92" s="37">
        <v>430.30000000000007</v>
      </c>
      <c r="F92" s="37">
        <v>421.65000000000003</v>
      </c>
      <c r="G92" s="37">
        <v>410.30000000000007</v>
      </c>
      <c r="H92" s="37">
        <v>450.30000000000007</v>
      </c>
      <c r="I92" s="37">
        <v>461.65000000000009</v>
      </c>
      <c r="J92" s="37">
        <v>470.30000000000007</v>
      </c>
      <c r="K92" s="28">
        <v>453</v>
      </c>
      <c r="L92" s="28">
        <v>433</v>
      </c>
      <c r="M92" s="28">
        <v>0.48</v>
      </c>
      <c r="N92" s="1"/>
      <c r="O92" s="1"/>
    </row>
    <row r="93" spans="1:15" ht="12.75" customHeight="1">
      <c r="A93" s="53">
        <v>84</v>
      </c>
      <c r="B93" s="28" t="s">
        <v>108</v>
      </c>
      <c r="C93" s="28">
        <v>1197.55</v>
      </c>
      <c r="D93" s="37">
        <v>1220.1833333333332</v>
      </c>
      <c r="E93" s="37">
        <v>1170.9666666666662</v>
      </c>
      <c r="F93" s="37">
        <v>1144.383333333333</v>
      </c>
      <c r="G93" s="37">
        <v>1095.1666666666661</v>
      </c>
      <c r="H93" s="37">
        <v>1246.7666666666664</v>
      </c>
      <c r="I93" s="37">
        <v>1295.9833333333331</v>
      </c>
      <c r="J93" s="37">
        <v>1322.5666666666666</v>
      </c>
      <c r="K93" s="28">
        <v>1269.4000000000001</v>
      </c>
      <c r="L93" s="28">
        <v>1193.5999999999999</v>
      </c>
      <c r="M93" s="28">
        <v>5.7294</v>
      </c>
      <c r="N93" s="1"/>
      <c r="O93" s="1"/>
    </row>
    <row r="94" spans="1:15" ht="12.75" customHeight="1">
      <c r="A94" s="53">
        <v>85</v>
      </c>
      <c r="B94" s="28" t="s">
        <v>110</v>
      </c>
      <c r="C94" s="28">
        <v>1285.05</v>
      </c>
      <c r="D94" s="37">
        <v>1303.6666666666667</v>
      </c>
      <c r="E94" s="37">
        <v>1259.4333333333334</v>
      </c>
      <c r="F94" s="37">
        <v>1233.8166666666666</v>
      </c>
      <c r="G94" s="37">
        <v>1189.5833333333333</v>
      </c>
      <c r="H94" s="37">
        <v>1329.2833333333335</v>
      </c>
      <c r="I94" s="37">
        <v>1373.5166666666667</v>
      </c>
      <c r="J94" s="37">
        <v>1399.1333333333337</v>
      </c>
      <c r="K94" s="28">
        <v>1347.9</v>
      </c>
      <c r="L94" s="28">
        <v>1278.05</v>
      </c>
      <c r="M94" s="28">
        <v>9.5082199999999997</v>
      </c>
      <c r="N94" s="1"/>
      <c r="O94" s="1"/>
    </row>
    <row r="95" spans="1:15" ht="12.75" customHeight="1">
      <c r="A95" s="53">
        <v>86</v>
      </c>
      <c r="B95" s="28" t="s">
        <v>111</v>
      </c>
      <c r="C95" s="28">
        <v>424.2</v>
      </c>
      <c r="D95" s="37">
        <v>433.91666666666669</v>
      </c>
      <c r="E95" s="37">
        <v>412.28333333333336</v>
      </c>
      <c r="F95" s="37">
        <v>400.36666666666667</v>
      </c>
      <c r="G95" s="37">
        <v>378.73333333333335</v>
      </c>
      <c r="H95" s="37">
        <v>445.83333333333337</v>
      </c>
      <c r="I95" s="37">
        <v>467.4666666666667</v>
      </c>
      <c r="J95" s="37">
        <v>479.38333333333338</v>
      </c>
      <c r="K95" s="28">
        <v>455.55</v>
      </c>
      <c r="L95" s="28">
        <v>422</v>
      </c>
      <c r="M95" s="28">
        <v>24.868200000000002</v>
      </c>
      <c r="N95" s="1"/>
      <c r="O95" s="1"/>
    </row>
    <row r="96" spans="1:15" ht="12.75" customHeight="1">
      <c r="A96" s="53">
        <v>87</v>
      </c>
      <c r="B96" s="28" t="s">
        <v>259</v>
      </c>
      <c r="C96" s="28">
        <v>224.3</v>
      </c>
      <c r="D96" s="37">
        <v>227.79999999999998</v>
      </c>
      <c r="E96" s="37">
        <v>219.34999999999997</v>
      </c>
      <c r="F96" s="37">
        <v>214.39999999999998</v>
      </c>
      <c r="G96" s="37">
        <v>205.94999999999996</v>
      </c>
      <c r="H96" s="37">
        <v>232.74999999999997</v>
      </c>
      <c r="I96" s="37">
        <v>241.19999999999996</v>
      </c>
      <c r="J96" s="37">
        <v>246.14999999999998</v>
      </c>
      <c r="K96" s="28">
        <v>236.25</v>
      </c>
      <c r="L96" s="28">
        <v>222.85</v>
      </c>
      <c r="M96" s="28">
        <v>5.26851</v>
      </c>
      <c r="N96" s="1"/>
      <c r="O96" s="1"/>
    </row>
    <row r="97" spans="1:15" ht="12.75" customHeight="1">
      <c r="A97" s="53">
        <v>88</v>
      </c>
      <c r="B97" s="28" t="s">
        <v>113</v>
      </c>
      <c r="C97" s="28">
        <v>964.95</v>
      </c>
      <c r="D97" s="37">
        <v>977.86666666666667</v>
      </c>
      <c r="E97" s="37">
        <v>948.73333333333335</v>
      </c>
      <c r="F97" s="37">
        <v>932.51666666666665</v>
      </c>
      <c r="G97" s="37">
        <v>903.38333333333333</v>
      </c>
      <c r="H97" s="37">
        <v>994.08333333333337</v>
      </c>
      <c r="I97" s="37">
        <v>1023.2166666666668</v>
      </c>
      <c r="J97" s="37">
        <v>1039.4333333333334</v>
      </c>
      <c r="K97" s="28">
        <v>1007</v>
      </c>
      <c r="L97" s="28">
        <v>961.65</v>
      </c>
      <c r="M97" s="28">
        <v>31.986180000000001</v>
      </c>
      <c r="N97" s="1"/>
      <c r="O97" s="1"/>
    </row>
    <row r="98" spans="1:15" ht="12.75" customHeight="1">
      <c r="A98" s="53">
        <v>89</v>
      </c>
      <c r="B98" s="28" t="s">
        <v>115</v>
      </c>
      <c r="C98" s="28">
        <v>1784.95</v>
      </c>
      <c r="D98" s="37">
        <v>1805.9166666666667</v>
      </c>
      <c r="E98" s="37">
        <v>1755.1333333333334</v>
      </c>
      <c r="F98" s="37">
        <v>1725.3166666666666</v>
      </c>
      <c r="G98" s="37">
        <v>1674.5333333333333</v>
      </c>
      <c r="H98" s="37">
        <v>1835.7333333333336</v>
      </c>
      <c r="I98" s="37">
        <v>1886.5166666666669</v>
      </c>
      <c r="J98" s="37">
        <v>1916.3333333333337</v>
      </c>
      <c r="K98" s="28">
        <v>1856.7</v>
      </c>
      <c r="L98" s="28">
        <v>1776.1</v>
      </c>
      <c r="M98" s="28">
        <v>5.8358999999999996</v>
      </c>
      <c r="N98" s="1"/>
      <c r="O98" s="1"/>
    </row>
    <row r="99" spans="1:15" ht="12.75" customHeight="1">
      <c r="A99" s="53">
        <v>90</v>
      </c>
      <c r="B99" s="28" t="s">
        <v>116</v>
      </c>
      <c r="C99" s="28">
        <v>1281.3</v>
      </c>
      <c r="D99" s="37">
        <v>1293.2833333333333</v>
      </c>
      <c r="E99" s="37">
        <v>1266.0166666666667</v>
      </c>
      <c r="F99" s="37">
        <v>1250.7333333333333</v>
      </c>
      <c r="G99" s="37">
        <v>1223.4666666666667</v>
      </c>
      <c r="H99" s="37">
        <v>1308.5666666666666</v>
      </c>
      <c r="I99" s="37">
        <v>1335.833333333333</v>
      </c>
      <c r="J99" s="37">
        <v>1351.1166666666666</v>
      </c>
      <c r="K99" s="28">
        <v>1320.55</v>
      </c>
      <c r="L99" s="28">
        <v>1278</v>
      </c>
      <c r="M99" s="28">
        <v>60.845959999999998</v>
      </c>
      <c r="N99" s="1"/>
      <c r="O99" s="1"/>
    </row>
    <row r="100" spans="1:15" ht="12.75" customHeight="1">
      <c r="A100" s="53">
        <v>91</v>
      </c>
      <c r="B100" s="28" t="s">
        <v>117</v>
      </c>
      <c r="C100" s="28">
        <v>570.54999999999995</v>
      </c>
      <c r="D100" s="37">
        <v>574.68333333333339</v>
      </c>
      <c r="E100" s="37">
        <v>563.51666666666677</v>
      </c>
      <c r="F100" s="37">
        <v>556.48333333333335</v>
      </c>
      <c r="G100" s="37">
        <v>545.31666666666672</v>
      </c>
      <c r="H100" s="37">
        <v>581.71666666666681</v>
      </c>
      <c r="I100" s="37">
        <v>592.88333333333333</v>
      </c>
      <c r="J100" s="37">
        <v>599.91666666666686</v>
      </c>
      <c r="K100" s="28">
        <v>585.85</v>
      </c>
      <c r="L100" s="28">
        <v>567.65</v>
      </c>
      <c r="M100" s="28">
        <v>23.66283</v>
      </c>
      <c r="N100" s="1"/>
      <c r="O100" s="1"/>
    </row>
    <row r="101" spans="1:15" ht="12.75" customHeight="1">
      <c r="A101" s="53">
        <v>92</v>
      </c>
      <c r="B101" s="28" t="s">
        <v>112</v>
      </c>
      <c r="C101" s="28">
        <v>1093.4000000000001</v>
      </c>
      <c r="D101" s="37">
        <v>1102.1666666666667</v>
      </c>
      <c r="E101" s="37">
        <v>1076.5333333333335</v>
      </c>
      <c r="F101" s="37">
        <v>1059.6666666666667</v>
      </c>
      <c r="G101" s="37">
        <v>1034.0333333333335</v>
      </c>
      <c r="H101" s="37">
        <v>1119.0333333333335</v>
      </c>
      <c r="I101" s="37">
        <v>1144.6666666666667</v>
      </c>
      <c r="J101" s="37">
        <v>1161.5333333333335</v>
      </c>
      <c r="K101" s="28">
        <v>1127.8</v>
      </c>
      <c r="L101" s="28">
        <v>1085.3</v>
      </c>
      <c r="M101" s="28">
        <v>4.7812000000000001</v>
      </c>
      <c r="N101" s="1"/>
      <c r="O101" s="1"/>
    </row>
    <row r="102" spans="1:15" ht="12.75" customHeight="1">
      <c r="A102" s="53">
        <v>93</v>
      </c>
      <c r="B102" s="28" t="s">
        <v>118</v>
      </c>
      <c r="C102" s="28">
        <v>2519.0500000000002</v>
      </c>
      <c r="D102" s="37">
        <v>2551.4500000000003</v>
      </c>
      <c r="E102" s="37">
        <v>2478.6500000000005</v>
      </c>
      <c r="F102" s="37">
        <v>2438.2500000000005</v>
      </c>
      <c r="G102" s="37">
        <v>2365.4500000000007</v>
      </c>
      <c r="H102" s="37">
        <v>2591.8500000000004</v>
      </c>
      <c r="I102" s="37">
        <v>2664.6500000000005</v>
      </c>
      <c r="J102" s="37">
        <v>2705.05</v>
      </c>
      <c r="K102" s="28">
        <v>2624.25</v>
      </c>
      <c r="L102" s="28">
        <v>2511.0500000000002</v>
      </c>
      <c r="M102" s="28">
        <v>4.9382400000000004</v>
      </c>
      <c r="N102" s="1"/>
      <c r="O102" s="1"/>
    </row>
    <row r="103" spans="1:15" ht="12.75" customHeight="1">
      <c r="A103" s="53">
        <v>94</v>
      </c>
      <c r="B103" s="28" t="s">
        <v>120</v>
      </c>
      <c r="C103" s="28">
        <v>336.1</v>
      </c>
      <c r="D103" s="37">
        <v>344.05</v>
      </c>
      <c r="E103" s="37">
        <v>324.35000000000002</v>
      </c>
      <c r="F103" s="37">
        <v>312.60000000000002</v>
      </c>
      <c r="G103" s="37">
        <v>292.90000000000003</v>
      </c>
      <c r="H103" s="37">
        <v>355.8</v>
      </c>
      <c r="I103" s="37">
        <v>375.49999999999994</v>
      </c>
      <c r="J103" s="37">
        <v>387.25</v>
      </c>
      <c r="K103" s="28">
        <v>363.75</v>
      </c>
      <c r="L103" s="28">
        <v>332.3</v>
      </c>
      <c r="M103" s="28">
        <v>166.14474999999999</v>
      </c>
      <c r="N103" s="1"/>
      <c r="O103" s="1"/>
    </row>
    <row r="104" spans="1:15" ht="12.75" customHeight="1">
      <c r="A104" s="53">
        <v>95</v>
      </c>
      <c r="B104" s="28" t="s">
        <v>260</v>
      </c>
      <c r="C104" s="28">
        <v>1797.1</v>
      </c>
      <c r="D104" s="37">
        <v>1822.6833333333334</v>
      </c>
      <c r="E104" s="37">
        <v>1755.4166666666667</v>
      </c>
      <c r="F104" s="37">
        <v>1713.7333333333333</v>
      </c>
      <c r="G104" s="37">
        <v>1646.4666666666667</v>
      </c>
      <c r="H104" s="37">
        <v>1864.3666666666668</v>
      </c>
      <c r="I104" s="37">
        <v>1931.6333333333332</v>
      </c>
      <c r="J104" s="37">
        <v>1973.3166666666668</v>
      </c>
      <c r="K104" s="28">
        <v>1889.95</v>
      </c>
      <c r="L104" s="28">
        <v>1781</v>
      </c>
      <c r="M104" s="28">
        <v>7.8198600000000003</v>
      </c>
      <c r="N104" s="1"/>
      <c r="O104" s="1"/>
    </row>
    <row r="105" spans="1:15" ht="12.75" customHeight="1">
      <c r="A105" s="53">
        <v>96</v>
      </c>
      <c r="B105" s="28" t="s">
        <v>388</v>
      </c>
      <c r="C105" s="28">
        <v>92.1</v>
      </c>
      <c r="D105" s="37">
        <v>94.016666666666666</v>
      </c>
      <c r="E105" s="37">
        <v>89.283333333333331</v>
      </c>
      <c r="F105" s="37">
        <v>86.466666666666669</v>
      </c>
      <c r="G105" s="37">
        <v>81.733333333333334</v>
      </c>
      <c r="H105" s="37">
        <v>96.833333333333329</v>
      </c>
      <c r="I105" s="37">
        <v>101.56666666666665</v>
      </c>
      <c r="J105" s="37">
        <v>104.38333333333333</v>
      </c>
      <c r="K105" s="28">
        <v>98.75</v>
      </c>
      <c r="L105" s="28">
        <v>91.2</v>
      </c>
      <c r="M105" s="28">
        <v>29.252669999999998</v>
      </c>
      <c r="N105" s="1"/>
      <c r="O105" s="1"/>
    </row>
    <row r="106" spans="1:15" ht="12.75" customHeight="1">
      <c r="A106" s="53">
        <v>97</v>
      </c>
      <c r="B106" s="28" t="s">
        <v>121</v>
      </c>
      <c r="C106" s="28">
        <v>211.95</v>
      </c>
      <c r="D106" s="37">
        <v>214.35</v>
      </c>
      <c r="E106" s="37">
        <v>209.04999999999998</v>
      </c>
      <c r="F106" s="37">
        <v>206.14999999999998</v>
      </c>
      <c r="G106" s="37">
        <v>200.84999999999997</v>
      </c>
      <c r="H106" s="37">
        <v>217.25</v>
      </c>
      <c r="I106" s="37">
        <v>222.55</v>
      </c>
      <c r="J106" s="37">
        <v>225.45000000000002</v>
      </c>
      <c r="K106" s="28">
        <v>219.65</v>
      </c>
      <c r="L106" s="28">
        <v>211.45</v>
      </c>
      <c r="M106" s="28">
        <v>42.482790000000001</v>
      </c>
      <c r="N106" s="1"/>
      <c r="O106" s="1"/>
    </row>
    <row r="107" spans="1:15" ht="12.75" customHeight="1">
      <c r="A107" s="53">
        <v>98</v>
      </c>
      <c r="B107" s="28" t="s">
        <v>122</v>
      </c>
      <c r="C107" s="28">
        <v>2146.6999999999998</v>
      </c>
      <c r="D107" s="37">
        <v>2148.5833333333335</v>
      </c>
      <c r="E107" s="37">
        <v>2133.166666666667</v>
      </c>
      <c r="F107" s="37">
        <v>2119.6333333333337</v>
      </c>
      <c r="G107" s="37">
        <v>2104.2166666666672</v>
      </c>
      <c r="H107" s="37">
        <v>2162.1166666666668</v>
      </c>
      <c r="I107" s="37">
        <v>2177.5333333333338</v>
      </c>
      <c r="J107" s="37">
        <v>2191.0666666666666</v>
      </c>
      <c r="K107" s="28">
        <v>2164</v>
      </c>
      <c r="L107" s="28">
        <v>2135.0500000000002</v>
      </c>
      <c r="M107" s="28">
        <v>13.53485</v>
      </c>
      <c r="N107" s="1"/>
      <c r="O107" s="1"/>
    </row>
    <row r="108" spans="1:15" ht="12.75" customHeight="1">
      <c r="A108" s="53">
        <v>99</v>
      </c>
      <c r="B108" s="28" t="s">
        <v>261</v>
      </c>
      <c r="C108" s="28">
        <v>275.05</v>
      </c>
      <c r="D108" s="37">
        <v>278.63333333333338</v>
      </c>
      <c r="E108" s="37">
        <v>266.41666666666674</v>
      </c>
      <c r="F108" s="37">
        <v>257.78333333333336</v>
      </c>
      <c r="G108" s="37">
        <v>245.56666666666672</v>
      </c>
      <c r="H108" s="37">
        <v>287.26666666666677</v>
      </c>
      <c r="I108" s="37">
        <v>299.48333333333335</v>
      </c>
      <c r="J108" s="37">
        <v>308.11666666666679</v>
      </c>
      <c r="K108" s="28">
        <v>290.85000000000002</v>
      </c>
      <c r="L108" s="28">
        <v>270</v>
      </c>
      <c r="M108" s="28">
        <v>9.6936999999999998</v>
      </c>
      <c r="N108" s="1"/>
      <c r="O108" s="1"/>
    </row>
    <row r="109" spans="1:15" ht="12.75" customHeight="1">
      <c r="A109" s="53">
        <v>100</v>
      </c>
      <c r="B109" s="28" t="s">
        <v>114</v>
      </c>
      <c r="C109" s="28">
        <v>2056.5</v>
      </c>
      <c r="D109" s="37">
        <v>2080.1</v>
      </c>
      <c r="E109" s="37">
        <v>2026.3999999999996</v>
      </c>
      <c r="F109" s="37">
        <v>1996.2999999999997</v>
      </c>
      <c r="G109" s="37">
        <v>1942.5999999999995</v>
      </c>
      <c r="H109" s="37">
        <v>2110.1999999999998</v>
      </c>
      <c r="I109" s="37">
        <v>2163.8999999999996</v>
      </c>
      <c r="J109" s="37">
        <v>2194</v>
      </c>
      <c r="K109" s="28">
        <v>2133.8000000000002</v>
      </c>
      <c r="L109" s="28">
        <v>2050</v>
      </c>
      <c r="M109" s="28">
        <v>31.892510000000001</v>
      </c>
      <c r="N109" s="1"/>
      <c r="O109" s="1"/>
    </row>
    <row r="110" spans="1:15" ht="12.75" customHeight="1">
      <c r="A110" s="53">
        <v>101</v>
      </c>
      <c r="B110" s="28" t="s">
        <v>124</v>
      </c>
      <c r="C110" s="28">
        <v>678.5</v>
      </c>
      <c r="D110" s="37">
        <v>684.94999999999993</v>
      </c>
      <c r="E110" s="37">
        <v>669.84999999999991</v>
      </c>
      <c r="F110" s="37">
        <v>661.19999999999993</v>
      </c>
      <c r="G110" s="37">
        <v>646.09999999999991</v>
      </c>
      <c r="H110" s="37">
        <v>693.59999999999991</v>
      </c>
      <c r="I110" s="37">
        <v>708.7</v>
      </c>
      <c r="J110" s="37">
        <v>717.34999999999991</v>
      </c>
      <c r="K110" s="28">
        <v>700.05</v>
      </c>
      <c r="L110" s="28">
        <v>676.3</v>
      </c>
      <c r="M110" s="28">
        <v>132.37239</v>
      </c>
      <c r="N110" s="1"/>
      <c r="O110" s="1"/>
    </row>
    <row r="111" spans="1:15" ht="12.75" customHeight="1">
      <c r="A111" s="53">
        <v>102</v>
      </c>
      <c r="B111" s="28" t="s">
        <v>125</v>
      </c>
      <c r="C111" s="28">
        <v>1131.8499999999999</v>
      </c>
      <c r="D111" s="37">
        <v>1138.0833333333333</v>
      </c>
      <c r="E111" s="37">
        <v>1113.7666666666664</v>
      </c>
      <c r="F111" s="37">
        <v>1095.6833333333332</v>
      </c>
      <c r="G111" s="37">
        <v>1071.3666666666663</v>
      </c>
      <c r="H111" s="37">
        <v>1156.1666666666665</v>
      </c>
      <c r="I111" s="37">
        <v>1180.4833333333336</v>
      </c>
      <c r="J111" s="37">
        <v>1198.5666666666666</v>
      </c>
      <c r="K111" s="28">
        <v>1162.4000000000001</v>
      </c>
      <c r="L111" s="28">
        <v>1120</v>
      </c>
      <c r="M111" s="28">
        <v>6.7251500000000002</v>
      </c>
      <c r="N111" s="1"/>
      <c r="O111" s="1"/>
    </row>
    <row r="112" spans="1:15" ht="12.75" customHeight="1">
      <c r="A112" s="53">
        <v>103</v>
      </c>
      <c r="B112" s="28" t="s">
        <v>126</v>
      </c>
      <c r="C112" s="28">
        <v>519.79999999999995</v>
      </c>
      <c r="D112" s="37">
        <v>519.43333333333328</v>
      </c>
      <c r="E112" s="37">
        <v>509.86666666666656</v>
      </c>
      <c r="F112" s="37">
        <v>499.93333333333328</v>
      </c>
      <c r="G112" s="37">
        <v>490.36666666666656</v>
      </c>
      <c r="H112" s="37">
        <v>529.36666666666656</v>
      </c>
      <c r="I112" s="37">
        <v>538.93333333333339</v>
      </c>
      <c r="J112" s="37">
        <v>548.86666666666656</v>
      </c>
      <c r="K112" s="28">
        <v>529</v>
      </c>
      <c r="L112" s="28">
        <v>509.5</v>
      </c>
      <c r="M112" s="28">
        <v>16.294910000000002</v>
      </c>
      <c r="N112" s="1"/>
      <c r="O112" s="1"/>
    </row>
    <row r="113" spans="1:15" ht="12.75" customHeight="1">
      <c r="A113" s="53">
        <v>104</v>
      </c>
      <c r="B113" s="28" t="s">
        <v>262</v>
      </c>
      <c r="C113" s="28">
        <v>437.7</v>
      </c>
      <c r="D113" s="37">
        <v>444.2833333333333</v>
      </c>
      <c r="E113" s="37">
        <v>428.56666666666661</v>
      </c>
      <c r="F113" s="37">
        <v>419.43333333333328</v>
      </c>
      <c r="G113" s="37">
        <v>403.71666666666658</v>
      </c>
      <c r="H113" s="37">
        <v>453.41666666666663</v>
      </c>
      <c r="I113" s="37">
        <v>469.13333333333333</v>
      </c>
      <c r="J113" s="37">
        <v>478.26666666666665</v>
      </c>
      <c r="K113" s="28">
        <v>460</v>
      </c>
      <c r="L113" s="28">
        <v>435.15</v>
      </c>
      <c r="M113" s="28">
        <v>6.1446399999999999</v>
      </c>
      <c r="N113" s="1"/>
      <c r="O113" s="1"/>
    </row>
    <row r="114" spans="1:15" ht="12.75" customHeight="1">
      <c r="A114" s="53">
        <v>105</v>
      </c>
      <c r="B114" s="28" t="s">
        <v>128</v>
      </c>
      <c r="C114" s="28">
        <v>31.65</v>
      </c>
      <c r="D114" s="37">
        <v>32.116666666666667</v>
      </c>
      <c r="E114" s="37">
        <v>30.983333333333334</v>
      </c>
      <c r="F114" s="37">
        <v>30.316666666666666</v>
      </c>
      <c r="G114" s="37">
        <v>29.183333333333334</v>
      </c>
      <c r="H114" s="37">
        <v>32.783333333333331</v>
      </c>
      <c r="I114" s="37">
        <v>33.916666666666671</v>
      </c>
      <c r="J114" s="37">
        <v>34.583333333333336</v>
      </c>
      <c r="K114" s="28">
        <v>33.25</v>
      </c>
      <c r="L114" s="28">
        <v>31.45</v>
      </c>
      <c r="M114" s="28">
        <v>219.52464000000001</v>
      </c>
      <c r="N114" s="1"/>
      <c r="O114" s="1"/>
    </row>
    <row r="115" spans="1:15" ht="12.75" customHeight="1">
      <c r="A115" s="53">
        <v>106</v>
      </c>
      <c r="B115" s="28" t="s">
        <v>137</v>
      </c>
      <c r="C115" s="28">
        <v>260.7</v>
      </c>
      <c r="D115" s="37">
        <v>262.7</v>
      </c>
      <c r="E115" s="37">
        <v>257.5</v>
      </c>
      <c r="F115" s="37">
        <v>254.3</v>
      </c>
      <c r="G115" s="37">
        <v>249.10000000000002</v>
      </c>
      <c r="H115" s="37">
        <v>265.89999999999998</v>
      </c>
      <c r="I115" s="37">
        <v>271.09999999999991</v>
      </c>
      <c r="J115" s="37">
        <v>274.29999999999995</v>
      </c>
      <c r="K115" s="28">
        <v>267.89999999999998</v>
      </c>
      <c r="L115" s="28">
        <v>259.5</v>
      </c>
      <c r="M115" s="28">
        <v>142.93357</v>
      </c>
      <c r="N115" s="1"/>
      <c r="O115" s="1"/>
    </row>
    <row r="116" spans="1:15" ht="12.75" customHeight="1">
      <c r="A116" s="53">
        <v>107</v>
      </c>
      <c r="B116" s="28" t="s">
        <v>263</v>
      </c>
      <c r="C116" s="28">
        <v>4086.9</v>
      </c>
      <c r="D116" s="37">
        <v>4142.3</v>
      </c>
      <c r="E116" s="37">
        <v>4004.6000000000004</v>
      </c>
      <c r="F116" s="37">
        <v>3922.3</v>
      </c>
      <c r="G116" s="37">
        <v>3784.6000000000004</v>
      </c>
      <c r="H116" s="37">
        <v>4224.6000000000004</v>
      </c>
      <c r="I116" s="37">
        <v>4362.2999999999993</v>
      </c>
      <c r="J116" s="37">
        <v>4444.6000000000004</v>
      </c>
      <c r="K116" s="28">
        <v>4280</v>
      </c>
      <c r="L116" s="28">
        <v>4060</v>
      </c>
      <c r="M116" s="28">
        <v>0.86692000000000002</v>
      </c>
      <c r="N116" s="1"/>
      <c r="O116" s="1"/>
    </row>
    <row r="117" spans="1:15" ht="12.75" customHeight="1">
      <c r="A117" s="53">
        <v>108</v>
      </c>
      <c r="B117" s="28" t="s">
        <v>403</v>
      </c>
      <c r="C117" s="28">
        <v>151</v>
      </c>
      <c r="D117" s="37">
        <v>152.11666666666667</v>
      </c>
      <c r="E117" s="37">
        <v>148.73333333333335</v>
      </c>
      <c r="F117" s="37">
        <v>146.46666666666667</v>
      </c>
      <c r="G117" s="37">
        <v>143.08333333333334</v>
      </c>
      <c r="H117" s="37">
        <v>154.38333333333335</v>
      </c>
      <c r="I117" s="37">
        <v>157.76666666666668</v>
      </c>
      <c r="J117" s="37">
        <v>160.03333333333336</v>
      </c>
      <c r="K117" s="28">
        <v>155.5</v>
      </c>
      <c r="L117" s="28">
        <v>149.85</v>
      </c>
      <c r="M117" s="28">
        <v>10.96739</v>
      </c>
      <c r="N117" s="1"/>
      <c r="O117" s="1"/>
    </row>
    <row r="118" spans="1:15" ht="12.75" customHeight="1">
      <c r="A118" s="53">
        <v>109</v>
      </c>
      <c r="B118" s="28" t="s">
        <v>130</v>
      </c>
      <c r="C118" s="28">
        <v>214.25</v>
      </c>
      <c r="D118" s="37">
        <v>217.65</v>
      </c>
      <c r="E118" s="37">
        <v>209.65</v>
      </c>
      <c r="F118" s="37">
        <v>205.05</v>
      </c>
      <c r="G118" s="37">
        <v>197.05</v>
      </c>
      <c r="H118" s="37">
        <v>222.25</v>
      </c>
      <c r="I118" s="37">
        <v>230.25</v>
      </c>
      <c r="J118" s="37">
        <v>234.85</v>
      </c>
      <c r="K118" s="28">
        <v>225.65</v>
      </c>
      <c r="L118" s="28">
        <v>213.05</v>
      </c>
      <c r="M118" s="28">
        <v>44.765219999999999</v>
      </c>
      <c r="N118" s="1"/>
      <c r="O118" s="1"/>
    </row>
    <row r="119" spans="1:15" ht="12.75" customHeight="1">
      <c r="A119" s="53">
        <v>110</v>
      </c>
      <c r="B119" s="28" t="s">
        <v>135</v>
      </c>
      <c r="C119" s="28">
        <v>108.15</v>
      </c>
      <c r="D119" s="37">
        <v>108.78333333333335</v>
      </c>
      <c r="E119" s="37">
        <v>106.86666666666669</v>
      </c>
      <c r="F119" s="37">
        <v>105.58333333333334</v>
      </c>
      <c r="G119" s="37">
        <v>103.66666666666669</v>
      </c>
      <c r="H119" s="37">
        <v>110.06666666666669</v>
      </c>
      <c r="I119" s="37">
        <v>111.98333333333335</v>
      </c>
      <c r="J119" s="37">
        <v>113.26666666666669</v>
      </c>
      <c r="K119" s="28">
        <v>110.7</v>
      </c>
      <c r="L119" s="28">
        <v>107.5</v>
      </c>
      <c r="M119" s="28">
        <v>99.316749999999999</v>
      </c>
      <c r="N119" s="1"/>
      <c r="O119" s="1"/>
    </row>
    <row r="120" spans="1:15" ht="12.75" customHeight="1">
      <c r="A120" s="53">
        <v>111</v>
      </c>
      <c r="B120" s="28" t="s">
        <v>136</v>
      </c>
      <c r="C120" s="28">
        <v>600.1</v>
      </c>
      <c r="D120" s="37">
        <v>610.41666666666674</v>
      </c>
      <c r="E120" s="37">
        <v>586.88333333333344</v>
      </c>
      <c r="F120" s="37">
        <v>573.66666666666674</v>
      </c>
      <c r="G120" s="37">
        <v>550.13333333333344</v>
      </c>
      <c r="H120" s="37">
        <v>623.63333333333344</v>
      </c>
      <c r="I120" s="37">
        <v>647.16666666666674</v>
      </c>
      <c r="J120" s="37">
        <v>660.38333333333344</v>
      </c>
      <c r="K120" s="28">
        <v>633.95000000000005</v>
      </c>
      <c r="L120" s="28">
        <v>597.20000000000005</v>
      </c>
      <c r="M120" s="28">
        <v>28.670760000000001</v>
      </c>
      <c r="N120" s="1"/>
      <c r="O120" s="1"/>
    </row>
    <row r="121" spans="1:15" ht="12.75" customHeight="1">
      <c r="A121" s="53">
        <v>112</v>
      </c>
      <c r="B121" s="28" t="s">
        <v>825</v>
      </c>
      <c r="C121" s="28">
        <v>20.2</v>
      </c>
      <c r="D121" s="37">
        <v>20.333333333333332</v>
      </c>
      <c r="E121" s="37">
        <v>19.866666666666664</v>
      </c>
      <c r="F121" s="37">
        <v>19.533333333333331</v>
      </c>
      <c r="G121" s="37">
        <v>19.066666666666663</v>
      </c>
      <c r="H121" s="37">
        <v>20.666666666666664</v>
      </c>
      <c r="I121" s="37">
        <v>21.133333333333333</v>
      </c>
      <c r="J121" s="37">
        <v>21.466666666666665</v>
      </c>
      <c r="K121" s="28">
        <v>20.8</v>
      </c>
      <c r="L121" s="28">
        <v>20</v>
      </c>
      <c r="M121" s="28">
        <v>78.712969999999999</v>
      </c>
      <c r="N121" s="1"/>
      <c r="O121" s="1"/>
    </row>
    <row r="122" spans="1:15" ht="12.75" customHeight="1">
      <c r="A122" s="53">
        <v>113</v>
      </c>
      <c r="B122" s="28" t="s">
        <v>129</v>
      </c>
      <c r="C122" s="28">
        <v>342.25</v>
      </c>
      <c r="D122" s="37">
        <v>347.68333333333334</v>
      </c>
      <c r="E122" s="37">
        <v>334.56666666666666</v>
      </c>
      <c r="F122" s="37">
        <v>326.88333333333333</v>
      </c>
      <c r="G122" s="37">
        <v>313.76666666666665</v>
      </c>
      <c r="H122" s="37">
        <v>355.36666666666667</v>
      </c>
      <c r="I122" s="37">
        <v>368.48333333333335</v>
      </c>
      <c r="J122" s="37">
        <v>376.16666666666669</v>
      </c>
      <c r="K122" s="28">
        <v>360.8</v>
      </c>
      <c r="L122" s="28">
        <v>340</v>
      </c>
      <c r="M122" s="28">
        <v>33.354460000000003</v>
      </c>
      <c r="N122" s="1"/>
      <c r="O122" s="1"/>
    </row>
    <row r="123" spans="1:15" ht="12.75" customHeight="1">
      <c r="A123" s="53">
        <v>114</v>
      </c>
      <c r="B123" s="28" t="s">
        <v>133</v>
      </c>
      <c r="C123" s="28">
        <v>206.5</v>
      </c>
      <c r="D123" s="37">
        <v>206.16666666666666</v>
      </c>
      <c r="E123" s="37">
        <v>204.38333333333333</v>
      </c>
      <c r="F123" s="37">
        <v>202.26666666666668</v>
      </c>
      <c r="G123" s="37">
        <v>200.48333333333335</v>
      </c>
      <c r="H123" s="37">
        <v>208.2833333333333</v>
      </c>
      <c r="I123" s="37">
        <v>210.06666666666666</v>
      </c>
      <c r="J123" s="37">
        <v>212.18333333333328</v>
      </c>
      <c r="K123" s="28">
        <v>207.95</v>
      </c>
      <c r="L123" s="28">
        <v>204.05</v>
      </c>
      <c r="M123" s="28">
        <v>51.327590000000001</v>
      </c>
      <c r="N123" s="1"/>
      <c r="O123" s="1"/>
    </row>
    <row r="124" spans="1:15" ht="12.75" customHeight="1">
      <c r="A124" s="53">
        <v>115</v>
      </c>
      <c r="B124" s="28" t="s">
        <v>132</v>
      </c>
      <c r="C124" s="28">
        <v>809.6</v>
      </c>
      <c r="D124" s="37">
        <v>824.7166666666667</v>
      </c>
      <c r="E124" s="37">
        <v>790.03333333333342</v>
      </c>
      <c r="F124" s="37">
        <v>770.4666666666667</v>
      </c>
      <c r="G124" s="37">
        <v>735.78333333333342</v>
      </c>
      <c r="H124" s="37">
        <v>844.28333333333342</v>
      </c>
      <c r="I124" s="37">
        <v>878.96666666666681</v>
      </c>
      <c r="J124" s="37">
        <v>898.53333333333342</v>
      </c>
      <c r="K124" s="28">
        <v>859.4</v>
      </c>
      <c r="L124" s="28">
        <v>805.15</v>
      </c>
      <c r="M124" s="28">
        <v>31.41825</v>
      </c>
      <c r="N124" s="1"/>
      <c r="O124" s="1"/>
    </row>
    <row r="125" spans="1:15" ht="12.75" customHeight="1">
      <c r="A125" s="53">
        <v>116</v>
      </c>
      <c r="B125" s="28" t="s">
        <v>164</v>
      </c>
      <c r="C125" s="28">
        <v>3611.25</v>
      </c>
      <c r="D125" s="37">
        <v>3634.4833333333336</v>
      </c>
      <c r="E125" s="37">
        <v>3550.9666666666672</v>
      </c>
      <c r="F125" s="37">
        <v>3490.6833333333334</v>
      </c>
      <c r="G125" s="37">
        <v>3407.166666666667</v>
      </c>
      <c r="H125" s="37">
        <v>3694.7666666666673</v>
      </c>
      <c r="I125" s="37">
        <v>3778.2833333333338</v>
      </c>
      <c r="J125" s="37">
        <v>3838.5666666666675</v>
      </c>
      <c r="K125" s="28">
        <v>3718</v>
      </c>
      <c r="L125" s="28">
        <v>3574.2</v>
      </c>
      <c r="M125" s="28">
        <v>5.1677499999999998</v>
      </c>
      <c r="N125" s="1"/>
      <c r="O125" s="1"/>
    </row>
    <row r="126" spans="1:15" ht="12.75" customHeight="1">
      <c r="A126" s="53">
        <v>117</v>
      </c>
      <c r="B126" s="28" t="s">
        <v>134</v>
      </c>
      <c r="C126" s="28">
        <v>1397.2</v>
      </c>
      <c r="D126" s="37">
        <v>1410.9833333333333</v>
      </c>
      <c r="E126" s="37">
        <v>1378.2166666666667</v>
      </c>
      <c r="F126" s="37">
        <v>1359.2333333333333</v>
      </c>
      <c r="G126" s="37">
        <v>1326.4666666666667</v>
      </c>
      <c r="H126" s="37">
        <v>1429.9666666666667</v>
      </c>
      <c r="I126" s="37">
        <v>1462.7333333333336</v>
      </c>
      <c r="J126" s="37">
        <v>1481.7166666666667</v>
      </c>
      <c r="K126" s="28">
        <v>1443.75</v>
      </c>
      <c r="L126" s="28">
        <v>1392</v>
      </c>
      <c r="M126" s="28">
        <v>66.417720000000003</v>
      </c>
      <c r="N126" s="1"/>
      <c r="O126" s="1"/>
    </row>
    <row r="127" spans="1:15" ht="12.75" customHeight="1">
      <c r="A127" s="53">
        <v>118</v>
      </c>
      <c r="B127" s="28" t="s">
        <v>131</v>
      </c>
      <c r="C127" s="28">
        <v>1649.2</v>
      </c>
      <c r="D127" s="37">
        <v>1674.9166666666667</v>
      </c>
      <c r="E127" s="37">
        <v>1603.8333333333335</v>
      </c>
      <c r="F127" s="37">
        <v>1558.4666666666667</v>
      </c>
      <c r="G127" s="37">
        <v>1487.3833333333334</v>
      </c>
      <c r="H127" s="37">
        <v>1720.2833333333335</v>
      </c>
      <c r="I127" s="37">
        <v>1791.366666666667</v>
      </c>
      <c r="J127" s="37">
        <v>1836.7333333333336</v>
      </c>
      <c r="K127" s="28">
        <v>1746</v>
      </c>
      <c r="L127" s="28">
        <v>1629.55</v>
      </c>
      <c r="M127" s="28">
        <v>14.823600000000001</v>
      </c>
      <c r="N127" s="1"/>
      <c r="O127" s="1"/>
    </row>
    <row r="128" spans="1:15" ht="12.75" customHeight="1">
      <c r="A128" s="53">
        <v>119</v>
      </c>
      <c r="B128" s="28" t="s">
        <v>264</v>
      </c>
      <c r="C128" s="28">
        <v>867.7</v>
      </c>
      <c r="D128" s="37">
        <v>871.16666666666663</v>
      </c>
      <c r="E128" s="37">
        <v>857.98333333333323</v>
      </c>
      <c r="F128" s="37">
        <v>848.26666666666665</v>
      </c>
      <c r="G128" s="37">
        <v>835.08333333333326</v>
      </c>
      <c r="H128" s="37">
        <v>880.88333333333321</v>
      </c>
      <c r="I128" s="37">
        <v>894.06666666666661</v>
      </c>
      <c r="J128" s="37">
        <v>903.78333333333319</v>
      </c>
      <c r="K128" s="28">
        <v>884.35</v>
      </c>
      <c r="L128" s="28">
        <v>861.45</v>
      </c>
      <c r="M128" s="28">
        <v>1.96892</v>
      </c>
      <c r="N128" s="1"/>
      <c r="O128" s="1"/>
    </row>
    <row r="129" spans="1:15" ht="12.75" customHeight="1">
      <c r="A129" s="53">
        <v>120</v>
      </c>
      <c r="B129" s="28" t="s">
        <v>265</v>
      </c>
      <c r="C129" s="28">
        <v>212.4</v>
      </c>
      <c r="D129" s="37">
        <v>218.98333333333335</v>
      </c>
      <c r="E129" s="37">
        <v>203.9666666666667</v>
      </c>
      <c r="F129" s="37">
        <v>195.53333333333336</v>
      </c>
      <c r="G129" s="37">
        <v>180.51666666666671</v>
      </c>
      <c r="H129" s="37">
        <v>227.41666666666669</v>
      </c>
      <c r="I129" s="37">
        <v>242.43333333333334</v>
      </c>
      <c r="J129" s="37">
        <v>250.86666666666667</v>
      </c>
      <c r="K129" s="28">
        <v>234</v>
      </c>
      <c r="L129" s="28">
        <v>210.55</v>
      </c>
      <c r="M129" s="28">
        <v>8.7779199999999999</v>
      </c>
      <c r="N129" s="1"/>
      <c r="O129" s="1"/>
    </row>
    <row r="130" spans="1:15" ht="12.75" customHeight="1">
      <c r="A130" s="53">
        <v>121</v>
      </c>
      <c r="B130" s="28" t="s">
        <v>139</v>
      </c>
      <c r="C130" s="28">
        <v>545.85</v>
      </c>
      <c r="D130" s="37">
        <v>553.93333333333328</v>
      </c>
      <c r="E130" s="37">
        <v>536.36666666666656</v>
      </c>
      <c r="F130" s="37">
        <v>526.88333333333333</v>
      </c>
      <c r="G130" s="37">
        <v>509.31666666666661</v>
      </c>
      <c r="H130" s="37">
        <v>563.41666666666652</v>
      </c>
      <c r="I130" s="37">
        <v>580.98333333333335</v>
      </c>
      <c r="J130" s="37">
        <v>590.46666666666647</v>
      </c>
      <c r="K130" s="28">
        <v>571.5</v>
      </c>
      <c r="L130" s="28">
        <v>544.45000000000005</v>
      </c>
      <c r="M130" s="28">
        <v>48.997590000000002</v>
      </c>
      <c r="N130" s="1"/>
      <c r="O130" s="1"/>
    </row>
    <row r="131" spans="1:15" ht="12.75" customHeight="1">
      <c r="A131" s="53">
        <v>122</v>
      </c>
      <c r="B131" s="28" t="s">
        <v>138</v>
      </c>
      <c r="C131" s="28">
        <v>326.64999999999998</v>
      </c>
      <c r="D131" s="37">
        <v>335.43333333333334</v>
      </c>
      <c r="E131" s="37">
        <v>315.11666666666667</v>
      </c>
      <c r="F131" s="37">
        <v>303.58333333333331</v>
      </c>
      <c r="G131" s="37">
        <v>283.26666666666665</v>
      </c>
      <c r="H131" s="37">
        <v>346.9666666666667</v>
      </c>
      <c r="I131" s="37">
        <v>367.28333333333342</v>
      </c>
      <c r="J131" s="37">
        <v>378.81666666666672</v>
      </c>
      <c r="K131" s="28">
        <v>355.75</v>
      </c>
      <c r="L131" s="28">
        <v>323.89999999999998</v>
      </c>
      <c r="M131" s="28">
        <v>63.34431</v>
      </c>
      <c r="N131" s="1"/>
      <c r="O131" s="1"/>
    </row>
    <row r="132" spans="1:15" ht="12.75" customHeight="1">
      <c r="A132" s="53">
        <v>123</v>
      </c>
      <c r="B132" s="28" t="s">
        <v>140</v>
      </c>
      <c r="C132" s="28">
        <v>511.4</v>
      </c>
      <c r="D132" s="37">
        <v>519.15</v>
      </c>
      <c r="E132" s="37">
        <v>500</v>
      </c>
      <c r="F132" s="37">
        <v>488.6</v>
      </c>
      <c r="G132" s="37">
        <v>469.45000000000005</v>
      </c>
      <c r="H132" s="37">
        <v>530.54999999999995</v>
      </c>
      <c r="I132" s="37">
        <v>549.69999999999982</v>
      </c>
      <c r="J132" s="37">
        <v>561.09999999999991</v>
      </c>
      <c r="K132" s="28">
        <v>538.29999999999995</v>
      </c>
      <c r="L132" s="28">
        <v>507.75</v>
      </c>
      <c r="M132" s="28">
        <v>44.90231</v>
      </c>
      <c r="N132" s="1"/>
      <c r="O132" s="1"/>
    </row>
    <row r="133" spans="1:15" ht="12.75" customHeight="1">
      <c r="A133" s="53">
        <v>124</v>
      </c>
      <c r="B133" s="28" t="s">
        <v>141</v>
      </c>
      <c r="C133" s="28">
        <v>1675.8</v>
      </c>
      <c r="D133" s="37">
        <v>1699.7833333333335</v>
      </c>
      <c r="E133" s="37">
        <v>1646.0166666666671</v>
      </c>
      <c r="F133" s="37">
        <v>1616.2333333333336</v>
      </c>
      <c r="G133" s="37">
        <v>1562.4666666666672</v>
      </c>
      <c r="H133" s="37">
        <v>1729.5666666666671</v>
      </c>
      <c r="I133" s="37">
        <v>1783.3333333333335</v>
      </c>
      <c r="J133" s="37">
        <v>1813.116666666667</v>
      </c>
      <c r="K133" s="28">
        <v>1753.55</v>
      </c>
      <c r="L133" s="28">
        <v>1670</v>
      </c>
      <c r="M133" s="28">
        <v>29.73292</v>
      </c>
      <c r="N133" s="1"/>
      <c r="O133" s="1"/>
    </row>
    <row r="134" spans="1:15" ht="12.75" customHeight="1">
      <c r="A134" s="53">
        <v>125</v>
      </c>
      <c r="B134" s="28" t="s">
        <v>142</v>
      </c>
      <c r="C134" s="28">
        <v>68.25</v>
      </c>
      <c r="D134" s="37">
        <v>69.399999999999991</v>
      </c>
      <c r="E134" s="37">
        <v>66.84999999999998</v>
      </c>
      <c r="F134" s="37">
        <v>65.449999999999989</v>
      </c>
      <c r="G134" s="37">
        <v>62.899999999999977</v>
      </c>
      <c r="H134" s="37">
        <v>70.799999999999983</v>
      </c>
      <c r="I134" s="37">
        <v>73.349999999999994</v>
      </c>
      <c r="J134" s="37">
        <v>74.749999999999986</v>
      </c>
      <c r="K134" s="28">
        <v>71.95</v>
      </c>
      <c r="L134" s="28">
        <v>68</v>
      </c>
      <c r="M134" s="28">
        <v>70.378500000000003</v>
      </c>
      <c r="N134" s="1"/>
      <c r="O134" s="1"/>
    </row>
    <row r="135" spans="1:15" ht="12.75" customHeight="1">
      <c r="A135" s="53">
        <v>126</v>
      </c>
      <c r="B135" s="28" t="s">
        <v>147</v>
      </c>
      <c r="C135" s="28">
        <v>3152.35</v>
      </c>
      <c r="D135" s="37">
        <v>3225.1666666666665</v>
      </c>
      <c r="E135" s="37">
        <v>3068.333333333333</v>
      </c>
      <c r="F135" s="37">
        <v>2984.3166666666666</v>
      </c>
      <c r="G135" s="37">
        <v>2827.4833333333331</v>
      </c>
      <c r="H135" s="37">
        <v>3309.1833333333329</v>
      </c>
      <c r="I135" s="37">
        <v>3466.016666666666</v>
      </c>
      <c r="J135" s="37">
        <v>3550.0333333333328</v>
      </c>
      <c r="K135" s="28">
        <v>3382</v>
      </c>
      <c r="L135" s="28">
        <v>3141.15</v>
      </c>
      <c r="M135" s="28">
        <v>2.8891399999999998</v>
      </c>
      <c r="N135" s="1"/>
      <c r="O135" s="1"/>
    </row>
    <row r="136" spans="1:15" ht="12.75" customHeight="1">
      <c r="A136" s="53">
        <v>127</v>
      </c>
      <c r="B136" s="28" t="s">
        <v>144</v>
      </c>
      <c r="C136" s="28">
        <v>310.8</v>
      </c>
      <c r="D136" s="37">
        <v>315.68333333333334</v>
      </c>
      <c r="E136" s="37">
        <v>303.76666666666665</v>
      </c>
      <c r="F136" s="37">
        <v>296.73333333333329</v>
      </c>
      <c r="G136" s="37">
        <v>284.81666666666661</v>
      </c>
      <c r="H136" s="37">
        <v>322.7166666666667</v>
      </c>
      <c r="I136" s="37">
        <v>334.63333333333333</v>
      </c>
      <c r="J136" s="37">
        <v>341.66666666666674</v>
      </c>
      <c r="K136" s="28">
        <v>327.60000000000002</v>
      </c>
      <c r="L136" s="28">
        <v>308.64999999999998</v>
      </c>
      <c r="M136" s="28">
        <v>29.414729999999999</v>
      </c>
      <c r="N136" s="1"/>
      <c r="O136" s="1"/>
    </row>
    <row r="137" spans="1:15" ht="12.75" customHeight="1">
      <c r="A137" s="53">
        <v>128</v>
      </c>
      <c r="B137" s="28" t="s">
        <v>146</v>
      </c>
      <c r="C137" s="28">
        <v>4061.3</v>
      </c>
      <c r="D137" s="37">
        <v>4158.833333333333</v>
      </c>
      <c r="E137" s="37">
        <v>3937.6666666666661</v>
      </c>
      <c r="F137" s="37">
        <v>3814.0333333333328</v>
      </c>
      <c r="G137" s="37">
        <v>3592.8666666666659</v>
      </c>
      <c r="H137" s="37">
        <v>4282.4666666666662</v>
      </c>
      <c r="I137" s="37">
        <v>4503.6333333333323</v>
      </c>
      <c r="J137" s="37">
        <v>4627.2666666666664</v>
      </c>
      <c r="K137" s="28">
        <v>4380</v>
      </c>
      <c r="L137" s="28">
        <v>4035.2</v>
      </c>
      <c r="M137" s="28">
        <v>5.1966900000000003</v>
      </c>
      <c r="N137" s="1"/>
      <c r="O137" s="1"/>
    </row>
    <row r="138" spans="1:15" ht="12.75" customHeight="1">
      <c r="A138" s="53">
        <v>129</v>
      </c>
      <c r="B138" s="28" t="s">
        <v>145</v>
      </c>
      <c r="C138" s="28">
        <v>1527.4</v>
      </c>
      <c r="D138" s="37">
        <v>1539.7166666666665</v>
      </c>
      <c r="E138" s="37">
        <v>1504.4333333333329</v>
      </c>
      <c r="F138" s="37">
        <v>1481.4666666666665</v>
      </c>
      <c r="G138" s="37">
        <v>1446.1833333333329</v>
      </c>
      <c r="H138" s="37">
        <v>1562.6833333333329</v>
      </c>
      <c r="I138" s="37">
        <v>1597.9666666666662</v>
      </c>
      <c r="J138" s="37">
        <v>1620.9333333333329</v>
      </c>
      <c r="K138" s="28">
        <v>1575</v>
      </c>
      <c r="L138" s="28">
        <v>1516.75</v>
      </c>
      <c r="M138" s="28">
        <v>23.29325</v>
      </c>
      <c r="N138" s="1"/>
      <c r="O138" s="1"/>
    </row>
    <row r="139" spans="1:15" ht="12.75" customHeight="1">
      <c r="A139" s="53">
        <v>130</v>
      </c>
      <c r="B139" s="28" t="s">
        <v>266</v>
      </c>
      <c r="C139" s="28">
        <v>492.55</v>
      </c>
      <c r="D139" s="37">
        <v>502.4666666666667</v>
      </c>
      <c r="E139" s="37">
        <v>480.43333333333339</v>
      </c>
      <c r="F139" s="37">
        <v>468.31666666666672</v>
      </c>
      <c r="G139" s="37">
        <v>446.28333333333342</v>
      </c>
      <c r="H139" s="37">
        <v>514.58333333333337</v>
      </c>
      <c r="I139" s="37">
        <v>536.61666666666667</v>
      </c>
      <c r="J139" s="37">
        <v>548.73333333333335</v>
      </c>
      <c r="K139" s="28">
        <v>524.5</v>
      </c>
      <c r="L139" s="28">
        <v>490.35</v>
      </c>
      <c r="M139" s="28">
        <v>18.390440000000002</v>
      </c>
      <c r="N139" s="1"/>
      <c r="O139" s="1"/>
    </row>
    <row r="140" spans="1:15" ht="12.75" customHeight="1">
      <c r="A140" s="53">
        <v>131</v>
      </c>
      <c r="B140" s="28" t="s">
        <v>148</v>
      </c>
      <c r="C140" s="28">
        <v>603</v>
      </c>
      <c r="D140" s="37">
        <v>607.18333333333328</v>
      </c>
      <c r="E140" s="37">
        <v>596.06666666666661</v>
      </c>
      <c r="F140" s="37">
        <v>589.13333333333333</v>
      </c>
      <c r="G140" s="37">
        <v>578.01666666666665</v>
      </c>
      <c r="H140" s="37">
        <v>614.11666666666656</v>
      </c>
      <c r="I140" s="37">
        <v>625.23333333333312</v>
      </c>
      <c r="J140" s="37">
        <v>632.16666666666652</v>
      </c>
      <c r="K140" s="28">
        <v>618.29999999999995</v>
      </c>
      <c r="L140" s="28">
        <v>600.25</v>
      </c>
      <c r="M140" s="28">
        <v>13.04335</v>
      </c>
      <c r="N140" s="1"/>
      <c r="O140" s="1"/>
    </row>
    <row r="141" spans="1:15" ht="12.75" customHeight="1">
      <c r="A141" s="53">
        <v>132</v>
      </c>
      <c r="B141" s="28" t="s">
        <v>160</v>
      </c>
      <c r="C141" s="28">
        <v>67176.600000000006</v>
      </c>
      <c r="D141" s="37">
        <v>67830.516666666663</v>
      </c>
      <c r="E141" s="37">
        <v>66346.083333333328</v>
      </c>
      <c r="F141" s="37">
        <v>65515.566666666666</v>
      </c>
      <c r="G141" s="37">
        <v>64031.133333333331</v>
      </c>
      <c r="H141" s="37">
        <v>68661.033333333326</v>
      </c>
      <c r="I141" s="37">
        <v>70145.466666666674</v>
      </c>
      <c r="J141" s="37">
        <v>70975.983333333323</v>
      </c>
      <c r="K141" s="28">
        <v>69314.95</v>
      </c>
      <c r="L141" s="28">
        <v>67000</v>
      </c>
      <c r="M141" s="28">
        <v>7.0910000000000001E-2</v>
      </c>
      <c r="N141" s="1"/>
      <c r="O141" s="1"/>
    </row>
    <row r="142" spans="1:15" ht="12.75" customHeight="1">
      <c r="A142" s="53">
        <v>133</v>
      </c>
      <c r="B142" s="28" t="s">
        <v>157</v>
      </c>
      <c r="C142" s="28">
        <v>720.85</v>
      </c>
      <c r="D142" s="37">
        <v>736.7166666666667</v>
      </c>
      <c r="E142" s="37">
        <v>700.48333333333335</v>
      </c>
      <c r="F142" s="37">
        <v>680.11666666666667</v>
      </c>
      <c r="G142" s="37">
        <v>643.88333333333333</v>
      </c>
      <c r="H142" s="37">
        <v>757.08333333333337</v>
      </c>
      <c r="I142" s="37">
        <v>793.31666666666672</v>
      </c>
      <c r="J142" s="37">
        <v>813.68333333333339</v>
      </c>
      <c r="K142" s="28">
        <v>772.95</v>
      </c>
      <c r="L142" s="28">
        <v>716.35</v>
      </c>
      <c r="M142" s="28">
        <v>4.6037600000000003</v>
      </c>
      <c r="N142" s="1"/>
      <c r="O142" s="1"/>
    </row>
    <row r="143" spans="1:15" ht="12.75" customHeight="1">
      <c r="A143" s="53">
        <v>134</v>
      </c>
      <c r="B143" s="28" t="s">
        <v>150</v>
      </c>
      <c r="C143" s="28">
        <v>171.3</v>
      </c>
      <c r="D143" s="37">
        <v>174.38333333333333</v>
      </c>
      <c r="E143" s="37">
        <v>167.56666666666666</v>
      </c>
      <c r="F143" s="37">
        <v>163.83333333333334</v>
      </c>
      <c r="G143" s="37">
        <v>157.01666666666668</v>
      </c>
      <c r="H143" s="37">
        <v>178.11666666666665</v>
      </c>
      <c r="I143" s="37">
        <v>184.93333333333331</v>
      </c>
      <c r="J143" s="37">
        <v>188.66666666666663</v>
      </c>
      <c r="K143" s="28">
        <v>181.2</v>
      </c>
      <c r="L143" s="28">
        <v>170.65</v>
      </c>
      <c r="M143" s="28">
        <v>21.883089999999999</v>
      </c>
      <c r="N143" s="1"/>
      <c r="O143" s="1"/>
    </row>
    <row r="144" spans="1:15" ht="12.75" customHeight="1">
      <c r="A144" s="53">
        <v>135</v>
      </c>
      <c r="B144" s="28" t="s">
        <v>149</v>
      </c>
      <c r="C144" s="28">
        <v>1005.25</v>
      </c>
      <c r="D144" s="37">
        <v>1013.3166666666666</v>
      </c>
      <c r="E144" s="37">
        <v>988.93333333333317</v>
      </c>
      <c r="F144" s="37">
        <v>972.61666666666656</v>
      </c>
      <c r="G144" s="37">
        <v>948.23333333333312</v>
      </c>
      <c r="H144" s="37">
        <v>1029.6333333333332</v>
      </c>
      <c r="I144" s="37">
        <v>1054.0166666666664</v>
      </c>
      <c r="J144" s="37">
        <v>1070.3333333333333</v>
      </c>
      <c r="K144" s="28">
        <v>1037.7</v>
      </c>
      <c r="L144" s="28">
        <v>997</v>
      </c>
      <c r="M144" s="28">
        <v>32.55301</v>
      </c>
      <c r="N144" s="1"/>
      <c r="O144" s="1"/>
    </row>
    <row r="145" spans="1:15" ht="12.75" customHeight="1">
      <c r="A145" s="53">
        <v>136</v>
      </c>
      <c r="B145" s="28" t="s">
        <v>151</v>
      </c>
      <c r="C145" s="28">
        <v>86.55</v>
      </c>
      <c r="D145" s="37">
        <v>87.55</v>
      </c>
      <c r="E145" s="37">
        <v>85</v>
      </c>
      <c r="F145" s="37">
        <v>83.45</v>
      </c>
      <c r="G145" s="37">
        <v>80.900000000000006</v>
      </c>
      <c r="H145" s="37">
        <v>89.1</v>
      </c>
      <c r="I145" s="37">
        <v>91.649999999999977</v>
      </c>
      <c r="J145" s="37">
        <v>93.199999999999989</v>
      </c>
      <c r="K145" s="28">
        <v>90.1</v>
      </c>
      <c r="L145" s="28">
        <v>86</v>
      </c>
      <c r="M145" s="28">
        <v>47.431269999999998</v>
      </c>
      <c r="N145" s="1"/>
      <c r="O145" s="1"/>
    </row>
    <row r="146" spans="1:15" ht="12.75" customHeight="1">
      <c r="A146" s="53">
        <v>137</v>
      </c>
      <c r="B146" s="28" t="s">
        <v>152</v>
      </c>
      <c r="C146" s="28">
        <v>484.8</v>
      </c>
      <c r="D146" s="37">
        <v>485.95</v>
      </c>
      <c r="E146" s="37">
        <v>477.34999999999997</v>
      </c>
      <c r="F146" s="37">
        <v>469.9</v>
      </c>
      <c r="G146" s="37">
        <v>461.29999999999995</v>
      </c>
      <c r="H146" s="37">
        <v>493.4</v>
      </c>
      <c r="I146" s="37">
        <v>502</v>
      </c>
      <c r="J146" s="37">
        <v>509.45</v>
      </c>
      <c r="K146" s="28">
        <v>494.55</v>
      </c>
      <c r="L146" s="28">
        <v>478.5</v>
      </c>
      <c r="M146" s="28">
        <v>12.897360000000001</v>
      </c>
      <c r="N146" s="1"/>
      <c r="O146" s="1"/>
    </row>
    <row r="147" spans="1:15" ht="12.75" customHeight="1">
      <c r="A147" s="53">
        <v>138</v>
      </c>
      <c r="B147" s="28" t="s">
        <v>153</v>
      </c>
      <c r="C147" s="28">
        <v>7833.6</v>
      </c>
      <c r="D147" s="37">
        <v>7887.8666666666659</v>
      </c>
      <c r="E147" s="37">
        <v>7750.7333333333318</v>
      </c>
      <c r="F147" s="37">
        <v>7667.8666666666659</v>
      </c>
      <c r="G147" s="37">
        <v>7530.7333333333318</v>
      </c>
      <c r="H147" s="37">
        <v>7970.7333333333318</v>
      </c>
      <c r="I147" s="37">
        <v>8107.866666666665</v>
      </c>
      <c r="J147" s="37">
        <v>8190.7333333333318</v>
      </c>
      <c r="K147" s="28">
        <v>8025</v>
      </c>
      <c r="L147" s="28">
        <v>7805</v>
      </c>
      <c r="M147" s="28">
        <v>13.19566</v>
      </c>
      <c r="N147" s="1"/>
      <c r="O147" s="1"/>
    </row>
    <row r="148" spans="1:15" ht="12.75" customHeight="1">
      <c r="A148" s="53">
        <v>139</v>
      </c>
      <c r="B148" s="28" t="s">
        <v>156</v>
      </c>
      <c r="C148" s="28">
        <v>797.75</v>
      </c>
      <c r="D148" s="37">
        <v>807.58333333333337</v>
      </c>
      <c r="E148" s="37">
        <v>783.16666666666674</v>
      </c>
      <c r="F148" s="37">
        <v>768.58333333333337</v>
      </c>
      <c r="G148" s="37">
        <v>744.16666666666674</v>
      </c>
      <c r="H148" s="37">
        <v>822.16666666666674</v>
      </c>
      <c r="I148" s="37">
        <v>846.58333333333348</v>
      </c>
      <c r="J148" s="37">
        <v>861.16666666666674</v>
      </c>
      <c r="K148" s="28">
        <v>832</v>
      </c>
      <c r="L148" s="28">
        <v>793</v>
      </c>
      <c r="M148" s="28">
        <v>4.8038600000000002</v>
      </c>
      <c r="N148" s="1"/>
      <c r="O148" s="1"/>
    </row>
    <row r="149" spans="1:15" ht="12.75" customHeight="1">
      <c r="A149" s="53">
        <v>140</v>
      </c>
      <c r="B149" s="28" t="s">
        <v>158</v>
      </c>
      <c r="C149" s="28">
        <v>2814.8</v>
      </c>
      <c r="D149" s="37">
        <v>2871.6</v>
      </c>
      <c r="E149" s="37">
        <v>2743.25</v>
      </c>
      <c r="F149" s="37">
        <v>2671.7000000000003</v>
      </c>
      <c r="G149" s="37">
        <v>2543.3500000000004</v>
      </c>
      <c r="H149" s="37">
        <v>2943.1499999999996</v>
      </c>
      <c r="I149" s="37">
        <v>3071.4999999999991</v>
      </c>
      <c r="J149" s="37">
        <v>3143.0499999999993</v>
      </c>
      <c r="K149" s="28">
        <v>2999.95</v>
      </c>
      <c r="L149" s="28">
        <v>2800.05</v>
      </c>
      <c r="M149" s="28">
        <v>4.5419400000000003</v>
      </c>
      <c r="N149" s="1"/>
      <c r="O149" s="1"/>
    </row>
    <row r="150" spans="1:15" ht="12.75" customHeight="1">
      <c r="A150" s="53">
        <v>141</v>
      </c>
      <c r="B150" s="28" t="s">
        <v>159</v>
      </c>
      <c r="C150" s="28">
        <v>2308.85</v>
      </c>
      <c r="D150" s="37">
        <v>2334.2333333333331</v>
      </c>
      <c r="E150" s="37">
        <v>2268.6166666666663</v>
      </c>
      <c r="F150" s="37">
        <v>2228.3833333333332</v>
      </c>
      <c r="G150" s="37">
        <v>2162.7666666666664</v>
      </c>
      <c r="H150" s="37">
        <v>2374.4666666666662</v>
      </c>
      <c r="I150" s="37">
        <v>2440.083333333333</v>
      </c>
      <c r="J150" s="37">
        <v>2480.3166666666662</v>
      </c>
      <c r="K150" s="28">
        <v>2399.85</v>
      </c>
      <c r="L150" s="28">
        <v>2294</v>
      </c>
      <c r="M150" s="28">
        <v>9.8160500000000006</v>
      </c>
      <c r="N150" s="1"/>
      <c r="O150" s="1"/>
    </row>
    <row r="151" spans="1:15" ht="12.75" customHeight="1">
      <c r="A151" s="53">
        <v>142</v>
      </c>
      <c r="B151" s="28" t="s">
        <v>161</v>
      </c>
      <c r="C151" s="28">
        <v>1034.7</v>
      </c>
      <c r="D151" s="37">
        <v>1039.1833333333332</v>
      </c>
      <c r="E151" s="37">
        <v>1024.3666666666663</v>
      </c>
      <c r="F151" s="37">
        <v>1014.0333333333331</v>
      </c>
      <c r="G151" s="37">
        <v>999.21666666666624</v>
      </c>
      <c r="H151" s="37">
        <v>1049.5166666666664</v>
      </c>
      <c r="I151" s="37">
        <v>1064.3333333333335</v>
      </c>
      <c r="J151" s="37">
        <v>1074.6666666666665</v>
      </c>
      <c r="K151" s="28">
        <v>1054</v>
      </c>
      <c r="L151" s="28">
        <v>1028.8499999999999</v>
      </c>
      <c r="M151" s="28">
        <v>5.1025099999999997</v>
      </c>
      <c r="N151" s="1"/>
      <c r="O151" s="1"/>
    </row>
    <row r="152" spans="1:15" ht="12.75" customHeight="1">
      <c r="A152" s="53">
        <v>143</v>
      </c>
      <c r="B152" s="28" t="s">
        <v>267</v>
      </c>
      <c r="C152" s="28">
        <v>668.75</v>
      </c>
      <c r="D152" s="37">
        <v>673.30000000000007</v>
      </c>
      <c r="E152" s="37">
        <v>660.45000000000016</v>
      </c>
      <c r="F152" s="37">
        <v>652.15000000000009</v>
      </c>
      <c r="G152" s="37">
        <v>639.30000000000018</v>
      </c>
      <c r="H152" s="37">
        <v>681.60000000000014</v>
      </c>
      <c r="I152" s="37">
        <v>694.45</v>
      </c>
      <c r="J152" s="37">
        <v>702.75000000000011</v>
      </c>
      <c r="K152" s="28">
        <v>686.15</v>
      </c>
      <c r="L152" s="28">
        <v>665</v>
      </c>
      <c r="M152" s="28">
        <v>1.22916</v>
      </c>
      <c r="N152" s="1"/>
      <c r="O152" s="1"/>
    </row>
    <row r="153" spans="1:15" ht="12.75" customHeight="1">
      <c r="A153" s="53">
        <v>144</v>
      </c>
      <c r="B153" s="28" t="s">
        <v>167</v>
      </c>
      <c r="C153" s="28">
        <v>108</v>
      </c>
      <c r="D153" s="37">
        <v>110.34999999999998</v>
      </c>
      <c r="E153" s="37">
        <v>105.24999999999996</v>
      </c>
      <c r="F153" s="37">
        <v>102.49999999999997</v>
      </c>
      <c r="G153" s="37">
        <v>97.399999999999949</v>
      </c>
      <c r="H153" s="37">
        <v>113.09999999999997</v>
      </c>
      <c r="I153" s="37">
        <v>118.19999999999999</v>
      </c>
      <c r="J153" s="37">
        <v>120.94999999999997</v>
      </c>
      <c r="K153" s="28">
        <v>115.45</v>
      </c>
      <c r="L153" s="28">
        <v>107.6</v>
      </c>
      <c r="M153" s="28">
        <v>89.912980000000005</v>
      </c>
      <c r="N153" s="1"/>
      <c r="O153" s="1"/>
    </row>
    <row r="154" spans="1:15" ht="12.75" customHeight="1">
      <c r="A154" s="53">
        <v>145</v>
      </c>
      <c r="B154" s="28" t="s">
        <v>169</v>
      </c>
      <c r="C154" s="28">
        <v>142.94999999999999</v>
      </c>
      <c r="D154" s="37">
        <v>145.03333333333333</v>
      </c>
      <c r="E154" s="37">
        <v>139.91666666666666</v>
      </c>
      <c r="F154" s="37">
        <v>136.88333333333333</v>
      </c>
      <c r="G154" s="37">
        <v>131.76666666666665</v>
      </c>
      <c r="H154" s="37">
        <v>148.06666666666666</v>
      </c>
      <c r="I154" s="37">
        <v>153.18333333333334</v>
      </c>
      <c r="J154" s="37">
        <v>156.21666666666667</v>
      </c>
      <c r="K154" s="28">
        <v>150.15</v>
      </c>
      <c r="L154" s="28">
        <v>142</v>
      </c>
      <c r="M154" s="28">
        <v>184.94040000000001</v>
      </c>
      <c r="N154" s="1"/>
      <c r="O154" s="1"/>
    </row>
    <row r="155" spans="1:15" ht="12.75" customHeight="1">
      <c r="A155" s="53">
        <v>146</v>
      </c>
      <c r="B155" s="28" t="s">
        <v>163</v>
      </c>
      <c r="C155" s="28">
        <v>78.2</v>
      </c>
      <c r="D155" s="37">
        <v>79.833333333333329</v>
      </c>
      <c r="E155" s="37">
        <v>75.966666666666654</v>
      </c>
      <c r="F155" s="37">
        <v>73.73333333333332</v>
      </c>
      <c r="G155" s="37">
        <v>69.866666666666646</v>
      </c>
      <c r="H155" s="37">
        <v>82.066666666666663</v>
      </c>
      <c r="I155" s="37">
        <v>85.933333333333337</v>
      </c>
      <c r="J155" s="37">
        <v>88.166666666666671</v>
      </c>
      <c r="K155" s="28">
        <v>83.7</v>
      </c>
      <c r="L155" s="28">
        <v>77.599999999999994</v>
      </c>
      <c r="M155" s="28">
        <v>145.81668999999999</v>
      </c>
      <c r="N155" s="1"/>
      <c r="O155" s="1"/>
    </row>
    <row r="156" spans="1:15" ht="12.75" customHeight="1">
      <c r="A156" s="53">
        <v>147</v>
      </c>
      <c r="B156" s="28" t="s">
        <v>165</v>
      </c>
      <c r="C156" s="28">
        <v>3531.1</v>
      </c>
      <c r="D156" s="37">
        <v>3561.7000000000003</v>
      </c>
      <c r="E156" s="37">
        <v>3458.4000000000005</v>
      </c>
      <c r="F156" s="37">
        <v>3385.7000000000003</v>
      </c>
      <c r="G156" s="37">
        <v>3282.4000000000005</v>
      </c>
      <c r="H156" s="37">
        <v>3634.4000000000005</v>
      </c>
      <c r="I156" s="37">
        <v>3737.7000000000007</v>
      </c>
      <c r="J156" s="37">
        <v>3810.4000000000005</v>
      </c>
      <c r="K156" s="28">
        <v>3665</v>
      </c>
      <c r="L156" s="28">
        <v>3489</v>
      </c>
      <c r="M156" s="28">
        <v>1.96851</v>
      </c>
      <c r="N156" s="1"/>
      <c r="O156" s="1"/>
    </row>
    <row r="157" spans="1:15" ht="12.75" customHeight="1">
      <c r="A157" s="53">
        <v>148</v>
      </c>
      <c r="B157" s="28" t="s">
        <v>166</v>
      </c>
      <c r="C157" s="28">
        <v>16874</v>
      </c>
      <c r="D157" s="37">
        <v>16812.649999999998</v>
      </c>
      <c r="E157" s="37">
        <v>16676.299999999996</v>
      </c>
      <c r="F157" s="37">
        <v>16478.599999999999</v>
      </c>
      <c r="G157" s="37">
        <v>16342.249999999996</v>
      </c>
      <c r="H157" s="37">
        <v>17010.349999999995</v>
      </c>
      <c r="I157" s="37">
        <v>17146.699999999993</v>
      </c>
      <c r="J157" s="37">
        <v>17344.399999999994</v>
      </c>
      <c r="K157" s="28">
        <v>16949</v>
      </c>
      <c r="L157" s="28">
        <v>16614.95</v>
      </c>
      <c r="M157" s="28">
        <v>0.80754000000000004</v>
      </c>
      <c r="N157" s="1"/>
      <c r="O157" s="1"/>
    </row>
    <row r="158" spans="1:15" ht="12.75" customHeight="1">
      <c r="A158" s="53">
        <v>149</v>
      </c>
      <c r="B158" s="28" t="s">
        <v>162</v>
      </c>
      <c r="C158" s="28">
        <v>284.3</v>
      </c>
      <c r="D158" s="37">
        <v>283.45</v>
      </c>
      <c r="E158" s="37">
        <v>279.59999999999997</v>
      </c>
      <c r="F158" s="37">
        <v>274.89999999999998</v>
      </c>
      <c r="G158" s="37">
        <v>271.04999999999995</v>
      </c>
      <c r="H158" s="37">
        <v>288.14999999999998</v>
      </c>
      <c r="I158" s="37">
        <v>292</v>
      </c>
      <c r="J158" s="37">
        <v>296.7</v>
      </c>
      <c r="K158" s="28">
        <v>287.3</v>
      </c>
      <c r="L158" s="28">
        <v>278.75</v>
      </c>
      <c r="M158" s="28">
        <v>7.9392500000000004</v>
      </c>
      <c r="N158" s="1"/>
      <c r="O158" s="1"/>
    </row>
    <row r="159" spans="1:15" ht="12.75" customHeight="1">
      <c r="A159" s="53">
        <v>150</v>
      </c>
      <c r="B159" s="28" t="s">
        <v>268</v>
      </c>
      <c r="C159" s="28">
        <v>759.4</v>
      </c>
      <c r="D159" s="37">
        <v>771.18333333333339</v>
      </c>
      <c r="E159" s="37">
        <v>742.46666666666681</v>
      </c>
      <c r="F159" s="37">
        <v>725.53333333333342</v>
      </c>
      <c r="G159" s="37">
        <v>696.81666666666683</v>
      </c>
      <c r="H159" s="37">
        <v>788.11666666666679</v>
      </c>
      <c r="I159" s="37">
        <v>816.83333333333348</v>
      </c>
      <c r="J159" s="37">
        <v>833.76666666666677</v>
      </c>
      <c r="K159" s="28">
        <v>799.9</v>
      </c>
      <c r="L159" s="28">
        <v>754.25</v>
      </c>
      <c r="M159" s="28">
        <v>4.5922900000000002</v>
      </c>
      <c r="N159" s="1"/>
      <c r="O159" s="1"/>
    </row>
    <row r="160" spans="1:15" ht="12.75" customHeight="1">
      <c r="A160" s="53">
        <v>151</v>
      </c>
      <c r="B160" s="28" t="s">
        <v>170</v>
      </c>
      <c r="C160" s="28">
        <v>143.55000000000001</v>
      </c>
      <c r="D160" s="37">
        <v>145.9</v>
      </c>
      <c r="E160" s="37">
        <v>140.25</v>
      </c>
      <c r="F160" s="37">
        <v>136.94999999999999</v>
      </c>
      <c r="G160" s="37">
        <v>131.29999999999998</v>
      </c>
      <c r="H160" s="37">
        <v>149.20000000000002</v>
      </c>
      <c r="I160" s="37">
        <v>154.85000000000005</v>
      </c>
      <c r="J160" s="37">
        <v>158.15000000000003</v>
      </c>
      <c r="K160" s="28">
        <v>151.55000000000001</v>
      </c>
      <c r="L160" s="28">
        <v>142.6</v>
      </c>
      <c r="M160" s="28">
        <v>251.30676</v>
      </c>
      <c r="N160" s="1"/>
      <c r="O160" s="1"/>
    </row>
    <row r="161" spans="1:15" ht="12.75" customHeight="1">
      <c r="A161" s="53">
        <v>152</v>
      </c>
      <c r="B161" s="28" t="s">
        <v>269</v>
      </c>
      <c r="C161" s="28">
        <v>264.89999999999998</v>
      </c>
      <c r="D161" s="37">
        <v>265.81666666666666</v>
      </c>
      <c r="E161" s="37">
        <v>254.63333333333333</v>
      </c>
      <c r="F161" s="37">
        <v>244.36666666666667</v>
      </c>
      <c r="G161" s="37">
        <v>233.18333333333334</v>
      </c>
      <c r="H161" s="37">
        <v>276.08333333333331</v>
      </c>
      <c r="I161" s="37">
        <v>287.26666666666659</v>
      </c>
      <c r="J161" s="37">
        <v>297.5333333333333</v>
      </c>
      <c r="K161" s="28">
        <v>277</v>
      </c>
      <c r="L161" s="28">
        <v>255.55</v>
      </c>
      <c r="M161" s="28">
        <v>56.509509999999999</v>
      </c>
      <c r="N161" s="1"/>
      <c r="O161" s="1"/>
    </row>
    <row r="162" spans="1:15" ht="12.75" customHeight="1">
      <c r="A162" s="53">
        <v>153</v>
      </c>
      <c r="B162" s="28" t="s">
        <v>177</v>
      </c>
      <c r="C162" s="28">
        <v>2534.3000000000002</v>
      </c>
      <c r="D162" s="37">
        <v>2554.7166666666667</v>
      </c>
      <c r="E162" s="37">
        <v>2484.6333333333332</v>
      </c>
      <c r="F162" s="37">
        <v>2434.9666666666667</v>
      </c>
      <c r="G162" s="37">
        <v>2364.8833333333332</v>
      </c>
      <c r="H162" s="37">
        <v>2604.3833333333332</v>
      </c>
      <c r="I162" s="37">
        <v>2674.4666666666662</v>
      </c>
      <c r="J162" s="37">
        <v>2724.1333333333332</v>
      </c>
      <c r="K162" s="28">
        <v>2624.8</v>
      </c>
      <c r="L162" s="28">
        <v>2505.0500000000002</v>
      </c>
      <c r="M162" s="28">
        <v>2.2165599999999999</v>
      </c>
      <c r="N162" s="1"/>
      <c r="O162" s="1"/>
    </row>
    <row r="163" spans="1:15" ht="12.75" customHeight="1">
      <c r="A163" s="53">
        <v>154</v>
      </c>
      <c r="B163" s="28" t="s">
        <v>171</v>
      </c>
      <c r="C163" s="28">
        <v>40044.400000000001</v>
      </c>
      <c r="D163" s="37">
        <v>40537.533333333333</v>
      </c>
      <c r="E163" s="37">
        <v>39476.266666666663</v>
      </c>
      <c r="F163" s="37">
        <v>38908.133333333331</v>
      </c>
      <c r="G163" s="37">
        <v>37846.866666666661</v>
      </c>
      <c r="H163" s="37">
        <v>41105.666666666664</v>
      </c>
      <c r="I163" s="37">
        <v>42166.933333333342</v>
      </c>
      <c r="J163" s="37">
        <v>42735.066666666666</v>
      </c>
      <c r="K163" s="28">
        <v>41598.800000000003</v>
      </c>
      <c r="L163" s="28">
        <v>39969.4</v>
      </c>
      <c r="M163" s="28">
        <v>0.37036000000000002</v>
      </c>
      <c r="N163" s="1"/>
      <c r="O163" s="1"/>
    </row>
    <row r="164" spans="1:15" ht="12.75" customHeight="1">
      <c r="A164" s="53">
        <v>155</v>
      </c>
      <c r="B164" s="28" t="s">
        <v>173</v>
      </c>
      <c r="C164" s="28">
        <v>213.6</v>
      </c>
      <c r="D164" s="37">
        <v>213.16666666666666</v>
      </c>
      <c r="E164" s="37">
        <v>209.98333333333332</v>
      </c>
      <c r="F164" s="37">
        <v>206.36666666666667</v>
      </c>
      <c r="G164" s="37">
        <v>203.18333333333334</v>
      </c>
      <c r="H164" s="37">
        <v>216.7833333333333</v>
      </c>
      <c r="I164" s="37">
        <v>219.96666666666664</v>
      </c>
      <c r="J164" s="37">
        <v>223.58333333333329</v>
      </c>
      <c r="K164" s="28">
        <v>216.35</v>
      </c>
      <c r="L164" s="28">
        <v>209.55</v>
      </c>
      <c r="M164" s="28">
        <v>23.74296</v>
      </c>
      <c r="N164" s="1"/>
      <c r="O164" s="1"/>
    </row>
    <row r="165" spans="1:15" ht="12.75" customHeight="1">
      <c r="A165" s="53">
        <v>156</v>
      </c>
      <c r="B165" s="28" t="s">
        <v>175</v>
      </c>
      <c r="C165" s="28">
        <v>4136.8999999999996</v>
      </c>
      <c r="D165" s="37">
        <v>4153.2166666666662</v>
      </c>
      <c r="E165" s="37">
        <v>4108.6833333333325</v>
      </c>
      <c r="F165" s="37">
        <v>4080.4666666666662</v>
      </c>
      <c r="G165" s="37">
        <v>4035.9333333333325</v>
      </c>
      <c r="H165" s="37">
        <v>4181.4333333333325</v>
      </c>
      <c r="I165" s="37">
        <v>4225.9666666666672</v>
      </c>
      <c r="J165" s="37">
        <v>4254.1833333333325</v>
      </c>
      <c r="K165" s="28">
        <v>4197.75</v>
      </c>
      <c r="L165" s="28">
        <v>4125</v>
      </c>
      <c r="M165" s="28">
        <v>0.22195999999999999</v>
      </c>
      <c r="N165" s="1"/>
      <c r="O165" s="1"/>
    </row>
    <row r="166" spans="1:15" ht="12.75" customHeight="1">
      <c r="A166" s="53">
        <v>157</v>
      </c>
      <c r="B166" s="28" t="s">
        <v>176</v>
      </c>
      <c r="C166" s="28">
        <v>2097.0500000000002</v>
      </c>
      <c r="D166" s="37">
        <v>2109.0166666666669</v>
      </c>
      <c r="E166" s="37">
        <v>2068.0333333333338</v>
      </c>
      <c r="F166" s="37">
        <v>2039.0166666666669</v>
      </c>
      <c r="G166" s="37">
        <v>1998.0333333333338</v>
      </c>
      <c r="H166" s="37">
        <v>2138.0333333333338</v>
      </c>
      <c r="I166" s="37">
        <v>2179.0166666666664</v>
      </c>
      <c r="J166" s="37">
        <v>2208.0333333333338</v>
      </c>
      <c r="K166" s="28">
        <v>2150</v>
      </c>
      <c r="L166" s="28">
        <v>2080</v>
      </c>
      <c r="M166" s="28">
        <v>2.6620599999999999</v>
      </c>
      <c r="N166" s="1"/>
      <c r="O166" s="1"/>
    </row>
    <row r="167" spans="1:15" ht="12.75" customHeight="1">
      <c r="A167" s="53">
        <v>158</v>
      </c>
      <c r="B167" s="28" t="s">
        <v>172</v>
      </c>
      <c r="C167" s="28">
        <v>1649.45</v>
      </c>
      <c r="D167" s="37">
        <v>1664.9000000000003</v>
      </c>
      <c r="E167" s="37">
        <v>1620.9000000000005</v>
      </c>
      <c r="F167" s="37">
        <v>1592.3500000000001</v>
      </c>
      <c r="G167" s="37">
        <v>1548.3500000000004</v>
      </c>
      <c r="H167" s="37">
        <v>1693.4500000000007</v>
      </c>
      <c r="I167" s="37">
        <v>1737.4500000000003</v>
      </c>
      <c r="J167" s="37">
        <v>1766.0000000000009</v>
      </c>
      <c r="K167" s="28">
        <v>1708.9</v>
      </c>
      <c r="L167" s="28">
        <v>1636.35</v>
      </c>
      <c r="M167" s="28">
        <v>11.647019999999999</v>
      </c>
      <c r="N167" s="1"/>
      <c r="O167" s="1"/>
    </row>
    <row r="168" spans="1:15" ht="12.75" customHeight="1">
      <c r="A168" s="53">
        <v>159</v>
      </c>
      <c r="B168" s="28" t="s">
        <v>270</v>
      </c>
      <c r="C168" s="28">
        <v>2135.8000000000002</v>
      </c>
      <c r="D168" s="37">
        <v>2181.0833333333335</v>
      </c>
      <c r="E168" s="37">
        <v>2079.8166666666671</v>
      </c>
      <c r="F168" s="37">
        <v>2023.8333333333335</v>
      </c>
      <c r="G168" s="37">
        <v>1922.5666666666671</v>
      </c>
      <c r="H168" s="37">
        <v>2237.0666666666671</v>
      </c>
      <c r="I168" s="37">
        <v>2338.3333333333335</v>
      </c>
      <c r="J168" s="37">
        <v>2394.3166666666671</v>
      </c>
      <c r="K168" s="28">
        <v>2282.35</v>
      </c>
      <c r="L168" s="28">
        <v>2125.1</v>
      </c>
      <c r="M168" s="28">
        <v>5.0253199999999998</v>
      </c>
      <c r="N168" s="1"/>
      <c r="O168" s="1"/>
    </row>
    <row r="169" spans="1:15" ht="12.75" customHeight="1">
      <c r="A169" s="53">
        <v>160</v>
      </c>
      <c r="B169" s="28" t="s">
        <v>174</v>
      </c>
      <c r="C169" s="28">
        <v>99.75</v>
      </c>
      <c r="D169" s="37">
        <v>101.06666666666666</v>
      </c>
      <c r="E169" s="37">
        <v>98.133333333333326</v>
      </c>
      <c r="F169" s="37">
        <v>96.516666666666666</v>
      </c>
      <c r="G169" s="37">
        <v>93.583333333333329</v>
      </c>
      <c r="H169" s="37">
        <v>102.68333333333332</v>
      </c>
      <c r="I169" s="37">
        <v>105.61666666666666</v>
      </c>
      <c r="J169" s="37">
        <v>107.23333333333332</v>
      </c>
      <c r="K169" s="28">
        <v>104</v>
      </c>
      <c r="L169" s="28">
        <v>99.45</v>
      </c>
      <c r="M169" s="28">
        <v>42.2089</v>
      </c>
      <c r="N169" s="1"/>
      <c r="O169" s="1"/>
    </row>
    <row r="170" spans="1:15" ht="12.75" customHeight="1">
      <c r="A170" s="53">
        <v>161</v>
      </c>
      <c r="B170" s="28" t="s">
        <v>179</v>
      </c>
      <c r="C170" s="28">
        <v>216.35</v>
      </c>
      <c r="D170" s="37">
        <v>218.76666666666665</v>
      </c>
      <c r="E170" s="37">
        <v>213.23333333333329</v>
      </c>
      <c r="F170" s="37">
        <v>210.11666666666665</v>
      </c>
      <c r="G170" s="37">
        <v>204.58333333333329</v>
      </c>
      <c r="H170" s="37">
        <v>221.8833333333333</v>
      </c>
      <c r="I170" s="37">
        <v>227.41666666666666</v>
      </c>
      <c r="J170" s="37">
        <v>230.5333333333333</v>
      </c>
      <c r="K170" s="28">
        <v>224.3</v>
      </c>
      <c r="L170" s="28">
        <v>215.65</v>
      </c>
      <c r="M170" s="28">
        <v>89.125</v>
      </c>
      <c r="N170" s="1"/>
      <c r="O170" s="1"/>
    </row>
    <row r="171" spans="1:15" ht="12.75" customHeight="1">
      <c r="A171" s="53">
        <v>162</v>
      </c>
      <c r="B171" s="28" t="s">
        <v>271</v>
      </c>
      <c r="C171" s="28">
        <v>406.6</v>
      </c>
      <c r="D171" s="37">
        <v>410.88333333333338</v>
      </c>
      <c r="E171" s="37">
        <v>398.66666666666674</v>
      </c>
      <c r="F171" s="37">
        <v>390.73333333333335</v>
      </c>
      <c r="G171" s="37">
        <v>378.51666666666671</v>
      </c>
      <c r="H171" s="37">
        <v>418.81666666666678</v>
      </c>
      <c r="I171" s="37">
        <v>431.03333333333336</v>
      </c>
      <c r="J171" s="37">
        <v>438.96666666666681</v>
      </c>
      <c r="K171" s="28">
        <v>423.1</v>
      </c>
      <c r="L171" s="28">
        <v>402.95</v>
      </c>
      <c r="M171" s="28">
        <v>4.7226999999999997</v>
      </c>
      <c r="N171" s="1"/>
      <c r="O171" s="1"/>
    </row>
    <row r="172" spans="1:15" ht="12.75" customHeight="1">
      <c r="A172" s="53">
        <v>163</v>
      </c>
      <c r="B172" s="28" t="s">
        <v>272</v>
      </c>
      <c r="C172" s="28">
        <v>13361.8</v>
      </c>
      <c r="D172" s="37">
        <v>13374.699999999999</v>
      </c>
      <c r="E172" s="37">
        <v>13287.099999999999</v>
      </c>
      <c r="F172" s="37">
        <v>13212.4</v>
      </c>
      <c r="G172" s="37">
        <v>13124.8</v>
      </c>
      <c r="H172" s="37">
        <v>13449.399999999998</v>
      </c>
      <c r="I172" s="37">
        <v>13537</v>
      </c>
      <c r="J172" s="37">
        <v>13611.699999999997</v>
      </c>
      <c r="K172" s="28">
        <v>13462.3</v>
      </c>
      <c r="L172" s="28">
        <v>13300</v>
      </c>
      <c r="M172" s="28">
        <v>2.7519999999999999E-2</v>
      </c>
      <c r="N172" s="1"/>
      <c r="O172" s="1"/>
    </row>
    <row r="173" spans="1:15" ht="12.75" customHeight="1">
      <c r="A173" s="53">
        <v>164</v>
      </c>
      <c r="B173" s="28" t="s">
        <v>178</v>
      </c>
      <c r="C173" s="28">
        <v>29.05</v>
      </c>
      <c r="D173" s="37">
        <v>29.399999999999995</v>
      </c>
      <c r="E173" s="37">
        <v>28.54999999999999</v>
      </c>
      <c r="F173" s="37">
        <v>28.049999999999994</v>
      </c>
      <c r="G173" s="37">
        <v>27.199999999999989</v>
      </c>
      <c r="H173" s="37">
        <v>29.899999999999991</v>
      </c>
      <c r="I173" s="37">
        <v>30.749999999999993</v>
      </c>
      <c r="J173" s="37">
        <v>31.249999999999993</v>
      </c>
      <c r="K173" s="28">
        <v>30.25</v>
      </c>
      <c r="L173" s="28">
        <v>28.9</v>
      </c>
      <c r="M173" s="28">
        <v>240.73157</v>
      </c>
      <c r="N173" s="1"/>
      <c r="O173" s="1"/>
    </row>
    <row r="174" spans="1:15" ht="12.75" customHeight="1">
      <c r="A174" s="53">
        <v>165</v>
      </c>
      <c r="B174" s="28" t="s">
        <v>183</v>
      </c>
      <c r="C174" s="28">
        <v>81.900000000000006</v>
      </c>
      <c r="D174" s="37">
        <v>84.066666666666663</v>
      </c>
      <c r="E174" s="37">
        <v>78.033333333333331</v>
      </c>
      <c r="F174" s="37">
        <v>74.166666666666671</v>
      </c>
      <c r="G174" s="37">
        <v>68.13333333333334</v>
      </c>
      <c r="H174" s="37">
        <v>87.933333333333323</v>
      </c>
      <c r="I174" s="37">
        <v>93.966666666666654</v>
      </c>
      <c r="J174" s="37">
        <v>97.833333333333314</v>
      </c>
      <c r="K174" s="28">
        <v>90.1</v>
      </c>
      <c r="L174" s="28">
        <v>80.2</v>
      </c>
      <c r="M174" s="28">
        <v>426.56608999999997</v>
      </c>
      <c r="N174" s="1"/>
      <c r="O174" s="1"/>
    </row>
    <row r="175" spans="1:15" ht="12.75" customHeight="1">
      <c r="A175" s="53">
        <v>166</v>
      </c>
      <c r="B175" s="28" t="s">
        <v>184</v>
      </c>
      <c r="C175" s="28">
        <v>112.05</v>
      </c>
      <c r="D175" s="37">
        <v>112.8</v>
      </c>
      <c r="E175" s="37">
        <v>110.8</v>
      </c>
      <c r="F175" s="37">
        <v>109.55</v>
      </c>
      <c r="G175" s="37">
        <v>107.55</v>
      </c>
      <c r="H175" s="37">
        <v>114.05</v>
      </c>
      <c r="I175" s="37">
        <v>116.05</v>
      </c>
      <c r="J175" s="37">
        <v>117.3</v>
      </c>
      <c r="K175" s="28">
        <v>114.8</v>
      </c>
      <c r="L175" s="28">
        <v>111.55</v>
      </c>
      <c r="M175" s="28">
        <v>31.259530000000002</v>
      </c>
      <c r="N175" s="1"/>
      <c r="O175" s="1"/>
    </row>
    <row r="176" spans="1:15" ht="12.75" customHeight="1">
      <c r="A176" s="53">
        <v>167</v>
      </c>
      <c r="B176" s="28" t="s">
        <v>185</v>
      </c>
      <c r="C176" s="28">
        <v>2560</v>
      </c>
      <c r="D176" s="37">
        <v>2591.0166666666669</v>
      </c>
      <c r="E176" s="37">
        <v>2522.9833333333336</v>
      </c>
      <c r="F176" s="37">
        <v>2485.9666666666667</v>
      </c>
      <c r="G176" s="37">
        <v>2417.9333333333334</v>
      </c>
      <c r="H176" s="37">
        <v>2628.0333333333338</v>
      </c>
      <c r="I176" s="37">
        <v>2696.0666666666675</v>
      </c>
      <c r="J176" s="37">
        <v>2733.0833333333339</v>
      </c>
      <c r="K176" s="28">
        <v>2659.05</v>
      </c>
      <c r="L176" s="28">
        <v>2554</v>
      </c>
      <c r="M176" s="28">
        <v>78.969430000000003</v>
      </c>
      <c r="N176" s="1"/>
      <c r="O176" s="1"/>
    </row>
    <row r="177" spans="1:15" ht="12.75" customHeight="1">
      <c r="A177" s="53">
        <v>168</v>
      </c>
      <c r="B177" s="28" t="s">
        <v>273</v>
      </c>
      <c r="C177" s="28">
        <v>707.5</v>
      </c>
      <c r="D177" s="37">
        <v>714.26666666666677</v>
      </c>
      <c r="E177" s="37">
        <v>693.68333333333351</v>
      </c>
      <c r="F177" s="37">
        <v>679.86666666666679</v>
      </c>
      <c r="G177" s="37">
        <v>659.28333333333353</v>
      </c>
      <c r="H177" s="37">
        <v>728.08333333333348</v>
      </c>
      <c r="I177" s="37">
        <v>748.66666666666674</v>
      </c>
      <c r="J177" s="37">
        <v>762.48333333333346</v>
      </c>
      <c r="K177" s="28">
        <v>734.85</v>
      </c>
      <c r="L177" s="28">
        <v>700.45</v>
      </c>
      <c r="M177" s="28">
        <v>15.56639</v>
      </c>
      <c r="N177" s="1"/>
      <c r="O177" s="1"/>
    </row>
    <row r="178" spans="1:15" ht="12.75" customHeight="1">
      <c r="A178" s="53">
        <v>169</v>
      </c>
      <c r="B178" s="28" t="s">
        <v>187</v>
      </c>
      <c r="C178" s="28">
        <v>1105.1500000000001</v>
      </c>
      <c r="D178" s="37">
        <v>1114.2333333333333</v>
      </c>
      <c r="E178" s="37">
        <v>1090.8166666666666</v>
      </c>
      <c r="F178" s="37">
        <v>1076.4833333333333</v>
      </c>
      <c r="G178" s="37">
        <v>1053.0666666666666</v>
      </c>
      <c r="H178" s="37">
        <v>1128.5666666666666</v>
      </c>
      <c r="I178" s="37">
        <v>1151.9833333333331</v>
      </c>
      <c r="J178" s="37">
        <v>1166.3166666666666</v>
      </c>
      <c r="K178" s="28">
        <v>1137.6500000000001</v>
      </c>
      <c r="L178" s="28">
        <v>1099.9000000000001</v>
      </c>
      <c r="M178" s="28">
        <v>13.85141</v>
      </c>
      <c r="N178" s="1"/>
      <c r="O178" s="1"/>
    </row>
    <row r="179" spans="1:15" ht="12.75" customHeight="1">
      <c r="A179" s="53">
        <v>170</v>
      </c>
      <c r="B179" s="28" t="s">
        <v>191</v>
      </c>
      <c r="C179" s="28">
        <v>2188.15</v>
      </c>
      <c r="D179" s="37">
        <v>2233.85</v>
      </c>
      <c r="E179" s="37">
        <v>2124.6999999999998</v>
      </c>
      <c r="F179" s="37">
        <v>2061.25</v>
      </c>
      <c r="G179" s="37">
        <v>1952.1</v>
      </c>
      <c r="H179" s="37">
        <v>2297.2999999999997</v>
      </c>
      <c r="I179" s="37">
        <v>2406.4500000000003</v>
      </c>
      <c r="J179" s="37">
        <v>2469.8999999999996</v>
      </c>
      <c r="K179" s="28">
        <v>2343</v>
      </c>
      <c r="L179" s="28">
        <v>2170.4</v>
      </c>
      <c r="M179" s="28">
        <v>5.9142000000000001</v>
      </c>
      <c r="N179" s="1"/>
      <c r="O179" s="1"/>
    </row>
    <row r="180" spans="1:15" ht="12.75" customHeight="1">
      <c r="A180" s="53">
        <v>171</v>
      </c>
      <c r="B180" s="28" t="s">
        <v>274</v>
      </c>
      <c r="C180" s="28">
        <v>6480.7</v>
      </c>
      <c r="D180" s="37">
        <v>6533.9000000000005</v>
      </c>
      <c r="E180" s="37">
        <v>6401.8000000000011</v>
      </c>
      <c r="F180" s="37">
        <v>6322.9000000000005</v>
      </c>
      <c r="G180" s="37">
        <v>6190.8000000000011</v>
      </c>
      <c r="H180" s="37">
        <v>6612.8000000000011</v>
      </c>
      <c r="I180" s="37">
        <v>6744.9000000000015</v>
      </c>
      <c r="J180" s="37">
        <v>6823.8000000000011</v>
      </c>
      <c r="K180" s="28">
        <v>6666</v>
      </c>
      <c r="L180" s="28">
        <v>6455</v>
      </c>
      <c r="M180" s="28">
        <v>8.3510000000000001E-2</v>
      </c>
      <c r="N180" s="1"/>
      <c r="O180" s="1"/>
    </row>
    <row r="181" spans="1:15" ht="12.75" customHeight="1">
      <c r="A181" s="53">
        <v>172</v>
      </c>
      <c r="B181" s="28" t="s">
        <v>189</v>
      </c>
      <c r="C181" s="28">
        <v>18711.849999999999</v>
      </c>
      <c r="D181" s="37">
        <v>18950.600000000002</v>
      </c>
      <c r="E181" s="37">
        <v>18411.250000000004</v>
      </c>
      <c r="F181" s="37">
        <v>18110.650000000001</v>
      </c>
      <c r="G181" s="37">
        <v>17571.300000000003</v>
      </c>
      <c r="H181" s="37">
        <v>19251.200000000004</v>
      </c>
      <c r="I181" s="37">
        <v>19790.550000000003</v>
      </c>
      <c r="J181" s="37">
        <v>20091.150000000005</v>
      </c>
      <c r="K181" s="28">
        <v>19489.95</v>
      </c>
      <c r="L181" s="28">
        <v>18650</v>
      </c>
      <c r="M181" s="28">
        <v>0.49042000000000002</v>
      </c>
      <c r="N181" s="1"/>
      <c r="O181" s="1"/>
    </row>
    <row r="182" spans="1:15" ht="12.75" customHeight="1">
      <c r="A182" s="53">
        <v>173</v>
      </c>
      <c r="B182" s="28" t="s">
        <v>192</v>
      </c>
      <c r="C182" s="28">
        <v>1142.75</v>
      </c>
      <c r="D182" s="37">
        <v>1147.1333333333334</v>
      </c>
      <c r="E182" s="37">
        <v>1119.2666666666669</v>
      </c>
      <c r="F182" s="37">
        <v>1095.7833333333335</v>
      </c>
      <c r="G182" s="37">
        <v>1067.916666666667</v>
      </c>
      <c r="H182" s="37">
        <v>1170.6166666666668</v>
      </c>
      <c r="I182" s="37">
        <v>1198.4833333333331</v>
      </c>
      <c r="J182" s="37">
        <v>1221.9666666666667</v>
      </c>
      <c r="K182" s="28">
        <v>1175</v>
      </c>
      <c r="L182" s="28">
        <v>1123.6500000000001</v>
      </c>
      <c r="M182" s="28">
        <v>13.3977</v>
      </c>
      <c r="N182" s="1"/>
      <c r="O182" s="1"/>
    </row>
    <row r="183" spans="1:15" ht="12.75" customHeight="1">
      <c r="A183" s="53">
        <v>174</v>
      </c>
      <c r="B183" s="28" t="s">
        <v>190</v>
      </c>
      <c r="C183" s="28">
        <v>2341.65</v>
      </c>
      <c r="D183" s="37">
        <v>2364.0499999999997</v>
      </c>
      <c r="E183" s="37">
        <v>2307.9999999999995</v>
      </c>
      <c r="F183" s="37">
        <v>2274.35</v>
      </c>
      <c r="G183" s="37">
        <v>2218.2999999999997</v>
      </c>
      <c r="H183" s="37">
        <v>2397.6999999999994</v>
      </c>
      <c r="I183" s="37">
        <v>2453.7499999999995</v>
      </c>
      <c r="J183" s="37">
        <v>2487.3999999999992</v>
      </c>
      <c r="K183" s="28">
        <v>2420.1</v>
      </c>
      <c r="L183" s="28">
        <v>2330.4</v>
      </c>
      <c r="M183" s="28">
        <v>1.73645</v>
      </c>
      <c r="N183" s="1"/>
      <c r="O183" s="1"/>
    </row>
    <row r="184" spans="1:15" ht="12.75" customHeight="1">
      <c r="A184" s="53">
        <v>175</v>
      </c>
      <c r="B184" s="28" t="s">
        <v>188</v>
      </c>
      <c r="C184" s="28">
        <v>441.6</v>
      </c>
      <c r="D184" s="37">
        <v>446.5</v>
      </c>
      <c r="E184" s="37">
        <v>435.25</v>
      </c>
      <c r="F184" s="37">
        <v>428.9</v>
      </c>
      <c r="G184" s="37">
        <v>417.65</v>
      </c>
      <c r="H184" s="37">
        <v>452.85</v>
      </c>
      <c r="I184" s="37">
        <v>464.1</v>
      </c>
      <c r="J184" s="37">
        <v>470.45000000000005</v>
      </c>
      <c r="K184" s="28">
        <v>457.75</v>
      </c>
      <c r="L184" s="28">
        <v>440.15</v>
      </c>
      <c r="M184" s="28">
        <v>107.80703</v>
      </c>
      <c r="N184" s="1"/>
      <c r="O184" s="1"/>
    </row>
    <row r="185" spans="1:15" ht="12.75" customHeight="1">
      <c r="A185" s="53">
        <v>176</v>
      </c>
      <c r="B185" s="28" t="s">
        <v>186</v>
      </c>
      <c r="C185" s="28">
        <v>67.25</v>
      </c>
      <c r="D185" s="37">
        <v>68.583333333333329</v>
      </c>
      <c r="E185" s="37">
        <v>65.166666666666657</v>
      </c>
      <c r="F185" s="37">
        <v>63.083333333333329</v>
      </c>
      <c r="G185" s="37">
        <v>59.666666666666657</v>
      </c>
      <c r="H185" s="37">
        <v>70.666666666666657</v>
      </c>
      <c r="I185" s="37">
        <v>74.083333333333314</v>
      </c>
      <c r="J185" s="37">
        <v>76.166666666666657</v>
      </c>
      <c r="K185" s="28">
        <v>72</v>
      </c>
      <c r="L185" s="28">
        <v>66.5</v>
      </c>
      <c r="M185" s="28">
        <v>399.71287999999998</v>
      </c>
      <c r="N185" s="1"/>
      <c r="O185" s="1"/>
    </row>
    <row r="186" spans="1:15" ht="12.75" customHeight="1">
      <c r="A186" s="53">
        <v>177</v>
      </c>
      <c r="B186" s="28" t="s">
        <v>193</v>
      </c>
      <c r="C186" s="28">
        <v>814.6</v>
      </c>
      <c r="D186" s="37">
        <v>815.71666666666658</v>
      </c>
      <c r="E186" s="37">
        <v>805.43333333333317</v>
      </c>
      <c r="F186" s="37">
        <v>796.26666666666654</v>
      </c>
      <c r="G186" s="37">
        <v>785.98333333333312</v>
      </c>
      <c r="H186" s="37">
        <v>824.88333333333321</v>
      </c>
      <c r="I186" s="37">
        <v>835.16666666666674</v>
      </c>
      <c r="J186" s="37">
        <v>844.33333333333326</v>
      </c>
      <c r="K186" s="28">
        <v>826</v>
      </c>
      <c r="L186" s="28">
        <v>806.55</v>
      </c>
      <c r="M186" s="28">
        <v>23.274139999999999</v>
      </c>
      <c r="N186" s="1"/>
      <c r="O186" s="1"/>
    </row>
    <row r="187" spans="1:15" ht="12.75" customHeight="1">
      <c r="A187" s="53">
        <v>178</v>
      </c>
      <c r="B187" s="28" t="s">
        <v>194</v>
      </c>
      <c r="C187" s="28">
        <v>409.4</v>
      </c>
      <c r="D187" s="37">
        <v>413.04999999999995</v>
      </c>
      <c r="E187" s="37">
        <v>403.64999999999992</v>
      </c>
      <c r="F187" s="37">
        <v>397.9</v>
      </c>
      <c r="G187" s="37">
        <v>388.49999999999994</v>
      </c>
      <c r="H187" s="37">
        <v>418.7999999999999</v>
      </c>
      <c r="I187" s="37">
        <v>428.2</v>
      </c>
      <c r="J187" s="37">
        <v>433.94999999999987</v>
      </c>
      <c r="K187" s="28">
        <v>422.45</v>
      </c>
      <c r="L187" s="28">
        <v>407.3</v>
      </c>
      <c r="M187" s="28">
        <v>17.885280000000002</v>
      </c>
      <c r="N187" s="1"/>
      <c r="O187" s="1"/>
    </row>
    <row r="188" spans="1:15" ht="12.75" customHeight="1">
      <c r="A188" s="53">
        <v>179</v>
      </c>
      <c r="B188" s="28" t="s">
        <v>275</v>
      </c>
      <c r="C188" s="28">
        <v>536.04999999999995</v>
      </c>
      <c r="D188" s="37">
        <v>546.15</v>
      </c>
      <c r="E188" s="37">
        <v>523.59999999999991</v>
      </c>
      <c r="F188" s="37">
        <v>511.15</v>
      </c>
      <c r="G188" s="37">
        <v>488.59999999999991</v>
      </c>
      <c r="H188" s="37">
        <v>558.59999999999991</v>
      </c>
      <c r="I188" s="37">
        <v>581.14999999999986</v>
      </c>
      <c r="J188" s="37">
        <v>593.59999999999991</v>
      </c>
      <c r="K188" s="28">
        <v>568.70000000000005</v>
      </c>
      <c r="L188" s="28">
        <v>533.70000000000005</v>
      </c>
      <c r="M188" s="28">
        <v>5.4684100000000004</v>
      </c>
      <c r="N188" s="1"/>
      <c r="O188" s="1"/>
    </row>
    <row r="189" spans="1:15" ht="12.75" customHeight="1">
      <c r="A189" s="53">
        <v>180</v>
      </c>
      <c r="B189" s="28" t="s">
        <v>206</v>
      </c>
      <c r="C189" s="28">
        <v>747.1</v>
      </c>
      <c r="D189" s="37">
        <v>750.85</v>
      </c>
      <c r="E189" s="37">
        <v>735.35</v>
      </c>
      <c r="F189" s="37">
        <v>723.6</v>
      </c>
      <c r="G189" s="37">
        <v>708.1</v>
      </c>
      <c r="H189" s="37">
        <v>762.6</v>
      </c>
      <c r="I189" s="37">
        <v>778.1</v>
      </c>
      <c r="J189" s="37">
        <v>789.85</v>
      </c>
      <c r="K189" s="28">
        <v>766.35</v>
      </c>
      <c r="L189" s="28">
        <v>739.1</v>
      </c>
      <c r="M189" s="28">
        <v>17.19322</v>
      </c>
      <c r="N189" s="1"/>
      <c r="O189" s="1"/>
    </row>
    <row r="190" spans="1:15" ht="12.75" customHeight="1">
      <c r="A190" s="53">
        <v>181</v>
      </c>
      <c r="B190" s="28" t="s">
        <v>195</v>
      </c>
      <c r="C190" s="28">
        <v>853.75</v>
      </c>
      <c r="D190" s="37">
        <v>864.75</v>
      </c>
      <c r="E190" s="37">
        <v>840</v>
      </c>
      <c r="F190" s="37">
        <v>826.25</v>
      </c>
      <c r="G190" s="37">
        <v>801.5</v>
      </c>
      <c r="H190" s="37">
        <v>878.5</v>
      </c>
      <c r="I190" s="37">
        <v>903.25</v>
      </c>
      <c r="J190" s="37">
        <v>917</v>
      </c>
      <c r="K190" s="28">
        <v>889.5</v>
      </c>
      <c r="L190" s="28">
        <v>851</v>
      </c>
      <c r="M190" s="28">
        <v>13.463430000000001</v>
      </c>
      <c r="N190" s="1"/>
      <c r="O190" s="1"/>
    </row>
    <row r="191" spans="1:15" ht="12.75" customHeight="1">
      <c r="A191" s="53">
        <v>182</v>
      </c>
      <c r="B191" s="28" t="s">
        <v>530</v>
      </c>
      <c r="C191" s="28">
        <v>875</v>
      </c>
      <c r="D191" s="37">
        <v>882.13333333333333</v>
      </c>
      <c r="E191" s="37">
        <v>860.26666666666665</v>
      </c>
      <c r="F191" s="37">
        <v>845.5333333333333</v>
      </c>
      <c r="G191" s="37">
        <v>823.66666666666663</v>
      </c>
      <c r="H191" s="37">
        <v>896.86666666666667</v>
      </c>
      <c r="I191" s="37">
        <v>918.73333333333323</v>
      </c>
      <c r="J191" s="37">
        <v>933.4666666666667</v>
      </c>
      <c r="K191" s="28">
        <v>904</v>
      </c>
      <c r="L191" s="28">
        <v>867.4</v>
      </c>
      <c r="M191" s="28">
        <v>13.03796</v>
      </c>
      <c r="N191" s="1"/>
      <c r="O191" s="1"/>
    </row>
    <row r="192" spans="1:15" ht="12.75" customHeight="1">
      <c r="A192" s="53">
        <v>183</v>
      </c>
      <c r="B192" s="28" t="s">
        <v>200</v>
      </c>
      <c r="C192" s="28">
        <v>3142</v>
      </c>
      <c r="D192" s="37">
        <v>3173.3000000000006</v>
      </c>
      <c r="E192" s="37">
        <v>3101.7500000000014</v>
      </c>
      <c r="F192" s="37">
        <v>3061.5000000000009</v>
      </c>
      <c r="G192" s="37">
        <v>2989.9500000000016</v>
      </c>
      <c r="H192" s="37">
        <v>3213.5500000000011</v>
      </c>
      <c r="I192" s="37">
        <v>3285.1000000000004</v>
      </c>
      <c r="J192" s="37">
        <v>3325.3500000000008</v>
      </c>
      <c r="K192" s="28">
        <v>3244.85</v>
      </c>
      <c r="L192" s="28">
        <v>3133.05</v>
      </c>
      <c r="M192" s="28">
        <v>20.32028</v>
      </c>
      <c r="N192" s="1"/>
      <c r="O192" s="1"/>
    </row>
    <row r="193" spans="1:15" ht="12.75" customHeight="1">
      <c r="A193" s="53">
        <v>184</v>
      </c>
      <c r="B193" s="28" t="s">
        <v>196</v>
      </c>
      <c r="C193" s="28">
        <v>724.95</v>
      </c>
      <c r="D193" s="37">
        <v>730.91666666666663</v>
      </c>
      <c r="E193" s="37">
        <v>713.08333333333326</v>
      </c>
      <c r="F193" s="37">
        <v>701.21666666666658</v>
      </c>
      <c r="G193" s="37">
        <v>683.38333333333321</v>
      </c>
      <c r="H193" s="37">
        <v>742.7833333333333</v>
      </c>
      <c r="I193" s="37">
        <v>760.61666666666656</v>
      </c>
      <c r="J193" s="37">
        <v>772.48333333333335</v>
      </c>
      <c r="K193" s="28">
        <v>748.75</v>
      </c>
      <c r="L193" s="28">
        <v>719.05</v>
      </c>
      <c r="M193" s="28">
        <v>10.609529999999999</v>
      </c>
      <c r="N193" s="1"/>
      <c r="O193" s="1"/>
    </row>
    <row r="194" spans="1:15" ht="12.75" customHeight="1">
      <c r="A194" s="53">
        <v>185</v>
      </c>
      <c r="B194" s="28" t="s">
        <v>276</v>
      </c>
      <c r="C194" s="28">
        <v>7991.9</v>
      </c>
      <c r="D194" s="37">
        <v>8045.3</v>
      </c>
      <c r="E194" s="37">
        <v>7721.6</v>
      </c>
      <c r="F194" s="37">
        <v>7451.3</v>
      </c>
      <c r="G194" s="37">
        <v>7127.6</v>
      </c>
      <c r="H194" s="37">
        <v>8315.6</v>
      </c>
      <c r="I194" s="37">
        <v>8639.2999999999993</v>
      </c>
      <c r="J194" s="37">
        <v>8909.6</v>
      </c>
      <c r="K194" s="28">
        <v>8369</v>
      </c>
      <c r="L194" s="28">
        <v>7775</v>
      </c>
      <c r="M194" s="28">
        <v>5.3116500000000002</v>
      </c>
      <c r="N194" s="1"/>
      <c r="O194" s="1"/>
    </row>
    <row r="195" spans="1:15" ht="12.75" customHeight="1">
      <c r="A195" s="53">
        <v>186</v>
      </c>
      <c r="B195" s="28" t="s">
        <v>197</v>
      </c>
      <c r="C195" s="28">
        <v>392.95</v>
      </c>
      <c r="D195" s="37">
        <v>401.31666666666661</v>
      </c>
      <c r="E195" s="37">
        <v>381.73333333333323</v>
      </c>
      <c r="F195" s="37">
        <v>370.51666666666665</v>
      </c>
      <c r="G195" s="37">
        <v>350.93333333333328</v>
      </c>
      <c r="H195" s="37">
        <v>412.53333333333319</v>
      </c>
      <c r="I195" s="37">
        <v>432.11666666666656</v>
      </c>
      <c r="J195" s="37">
        <v>443.33333333333314</v>
      </c>
      <c r="K195" s="28">
        <v>420.9</v>
      </c>
      <c r="L195" s="28">
        <v>390.1</v>
      </c>
      <c r="M195" s="28">
        <v>222.61032</v>
      </c>
      <c r="N195" s="1"/>
      <c r="O195" s="1"/>
    </row>
    <row r="196" spans="1:15" ht="12.75" customHeight="1">
      <c r="A196" s="53">
        <v>187</v>
      </c>
      <c r="B196" s="28" t="s">
        <v>198</v>
      </c>
      <c r="C196" s="28">
        <v>209.8</v>
      </c>
      <c r="D196" s="37">
        <v>214.03333333333333</v>
      </c>
      <c r="E196" s="37">
        <v>204.76666666666665</v>
      </c>
      <c r="F196" s="37">
        <v>199.73333333333332</v>
      </c>
      <c r="G196" s="37">
        <v>190.46666666666664</v>
      </c>
      <c r="H196" s="37">
        <v>219.06666666666666</v>
      </c>
      <c r="I196" s="37">
        <v>228.33333333333337</v>
      </c>
      <c r="J196" s="37">
        <v>233.36666666666667</v>
      </c>
      <c r="K196" s="28">
        <v>223.3</v>
      </c>
      <c r="L196" s="28">
        <v>209</v>
      </c>
      <c r="M196" s="28">
        <v>224.8647</v>
      </c>
      <c r="N196" s="1"/>
      <c r="O196" s="1"/>
    </row>
    <row r="197" spans="1:15" ht="12.75" customHeight="1">
      <c r="A197" s="53">
        <v>188</v>
      </c>
      <c r="B197" s="28" t="s">
        <v>199</v>
      </c>
      <c r="C197" s="28">
        <v>901.7</v>
      </c>
      <c r="D197" s="37">
        <v>924.9666666666667</v>
      </c>
      <c r="E197" s="37">
        <v>874.93333333333339</v>
      </c>
      <c r="F197" s="37">
        <v>848.16666666666674</v>
      </c>
      <c r="G197" s="37">
        <v>798.13333333333344</v>
      </c>
      <c r="H197" s="37">
        <v>951.73333333333335</v>
      </c>
      <c r="I197" s="37">
        <v>1001.7666666666667</v>
      </c>
      <c r="J197" s="37">
        <v>1028.5333333333333</v>
      </c>
      <c r="K197" s="28">
        <v>975</v>
      </c>
      <c r="L197" s="28">
        <v>898.2</v>
      </c>
      <c r="M197" s="28">
        <v>122.74105</v>
      </c>
      <c r="N197" s="1"/>
      <c r="O197" s="1"/>
    </row>
    <row r="198" spans="1:15" ht="12.75" customHeight="1">
      <c r="A198" s="53">
        <v>189</v>
      </c>
      <c r="B198" s="28" t="s">
        <v>201</v>
      </c>
      <c r="C198" s="28">
        <v>975.3</v>
      </c>
      <c r="D198" s="37">
        <v>993.29999999999984</v>
      </c>
      <c r="E198" s="37">
        <v>952.99999999999977</v>
      </c>
      <c r="F198" s="37">
        <v>930.69999999999993</v>
      </c>
      <c r="G198" s="37">
        <v>890.39999999999986</v>
      </c>
      <c r="H198" s="37">
        <v>1015.5999999999997</v>
      </c>
      <c r="I198" s="37">
        <v>1055.8999999999996</v>
      </c>
      <c r="J198" s="37">
        <v>1078.1999999999996</v>
      </c>
      <c r="K198" s="28">
        <v>1033.5999999999999</v>
      </c>
      <c r="L198" s="28">
        <v>971</v>
      </c>
      <c r="M198" s="28">
        <v>56.004429999999999</v>
      </c>
      <c r="N198" s="1"/>
      <c r="O198" s="1"/>
    </row>
    <row r="199" spans="1:15" ht="12.75" customHeight="1">
      <c r="A199" s="53">
        <v>190</v>
      </c>
      <c r="B199" s="28" t="s">
        <v>182</v>
      </c>
      <c r="C199" s="28">
        <v>585.4</v>
      </c>
      <c r="D199" s="37">
        <v>592.23333333333323</v>
      </c>
      <c r="E199" s="37">
        <v>569.76666666666642</v>
      </c>
      <c r="F199" s="37">
        <v>554.13333333333321</v>
      </c>
      <c r="G199" s="37">
        <v>531.6666666666664</v>
      </c>
      <c r="H199" s="37">
        <v>607.86666666666645</v>
      </c>
      <c r="I199" s="37">
        <v>630.33333333333337</v>
      </c>
      <c r="J199" s="37">
        <v>645.96666666666647</v>
      </c>
      <c r="K199" s="28">
        <v>614.70000000000005</v>
      </c>
      <c r="L199" s="28">
        <v>576.6</v>
      </c>
      <c r="M199" s="28">
        <v>10.420500000000001</v>
      </c>
      <c r="N199" s="1"/>
      <c r="O199" s="1"/>
    </row>
    <row r="200" spans="1:15" ht="12.75" customHeight="1">
      <c r="A200" s="53">
        <v>191</v>
      </c>
      <c r="B200" s="28" t="s">
        <v>202</v>
      </c>
      <c r="C200" s="28">
        <v>2060.9499999999998</v>
      </c>
      <c r="D200" s="37">
        <v>2082.6666666666665</v>
      </c>
      <c r="E200" s="37">
        <v>2020.333333333333</v>
      </c>
      <c r="F200" s="37">
        <v>1979.7166666666665</v>
      </c>
      <c r="G200" s="37">
        <v>1917.383333333333</v>
      </c>
      <c r="H200" s="37">
        <v>2123.2833333333328</v>
      </c>
      <c r="I200" s="37">
        <v>2185.6166666666659</v>
      </c>
      <c r="J200" s="37">
        <v>2226.2333333333331</v>
      </c>
      <c r="K200" s="28">
        <v>2145</v>
      </c>
      <c r="L200" s="28">
        <v>2042.05</v>
      </c>
      <c r="M200" s="28">
        <v>12.652889999999999</v>
      </c>
      <c r="N200" s="1"/>
      <c r="O200" s="1"/>
    </row>
    <row r="201" spans="1:15" ht="12.75" customHeight="1">
      <c r="A201" s="53">
        <v>192</v>
      </c>
      <c r="B201" s="28" t="s">
        <v>203</v>
      </c>
      <c r="C201" s="28">
        <v>2799.05</v>
      </c>
      <c r="D201" s="37">
        <v>2808.2166666666672</v>
      </c>
      <c r="E201" s="37">
        <v>2777.5333333333342</v>
      </c>
      <c r="F201" s="37">
        <v>2756.0166666666669</v>
      </c>
      <c r="G201" s="37">
        <v>2725.3333333333339</v>
      </c>
      <c r="H201" s="37">
        <v>2829.7333333333345</v>
      </c>
      <c r="I201" s="37">
        <v>2860.416666666667</v>
      </c>
      <c r="J201" s="37">
        <v>2881.9333333333348</v>
      </c>
      <c r="K201" s="28">
        <v>2838.9</v>
      </c>
      <c r="L201" s="28">
        <v>2786.7</v>
      </c>
      <c r="M201" s="28">
        <v>1.9821</v>
      </c>
      <c r="N201" s="1"/>
      <c r="O201" s="1"/>
    </row>
    <row r="202" spans="1:15" ht="12.75" customHeight="1">
      <c r="A202" s="53">
        <v>193</v>
      </c>
      <c r="B202" s="28" t="s">
        <v>204</v>
      </c>
      <c r="C202" s="28">
        <v>469.75</v>
      </c>
      <c r="D202" s="37">
        <v>471.95</v>
      </c>
      <c r="E202" s="37">
        <v>462.9</v>
      </c>
      <c r="F202" s="37">
        <v>456.05</v>
      </c>
      <c r="G202" s="37">
        <v>447</v>
      </c>
      <c r="H202" s="37">
        <v>478.79999999999995</v>
      </c>
      <c r="I202" s="37">
        <v>487.85</v>
      </c>
      <c r="J202" s="37">
        <v>494.69999999999993</v>
      </c>
      <c r="K202" s="28">
        <v>481</v>
      </c>
      <c r="L202" s="28">
        <v>465.1</v>
      </c>
      <c r="M202" s="28">
        <v>12.12931</v>
      </c>
      <c r="N202" s="1"/>
      <c r="O202" s="1"/>
    </row>
    <row r="203" spans="1:15" ht="12.75" customHeight="1">
      <c r="A203" s="53">
        <v>194</v>
      </c>
      <c r="B203" s="28" t="s">
        <v>205</v>
      </c>
      <c r="C203" s="28">
        <v>1078.05</v>
      </c>
      <c r="D203" s="37">
        <v>1088.3833333333332</v>
      </c>
      <c r="E203" s="37">
        <v>1059.1666666666665</v>
      </c>
      <c r="F203" s="37">
        <v>1040.2833333333333</v>
      </c>
      <c r="G203" s="37">
        <v>1011.0666666666666</v>
      </c>
      <c r="H203" s="37">
        <v>1107.2666666666664</v>
      </c>
      <c r="I203" s="37">
        <v>1136.4833333333331</v>
      </c>
      <c r="J203" s="37">
        <v>1155.3666666666663</v>
      </c>
      <c r="K203" s="28">
        <v>1117.5999999999999</v>
      </c>
      <c r="L203" s="28">
        <v>1069.5</v>
      </c>
      <c r="M203" s="28">
        <v>3.87582</v>
      </c>
      <c r="N203" s="1"/>
      <c r="O203" s="1"/>
    </row>
    <row r="204" spans="1:15" ht="12.75" customHeight="1">
      <c r="A204" s="53">
        <v>195</v>
      </c>
      <c r="B204" s="28" t="s">
        <v>209</v>
      </c>
      <c r="C204" s="28">
        <v>683.65</v>
      </c>
      <c r="D204" s="37">
        <v>696.18333333333339</v>
      </c>
      <c r="E204" s="37">
        <v>666.86666666666679</v>
      </c>
      <c r="F204" s="37">
        <v>650.08333333333337</v>
      </c>
      <c r="G204" s="37">
        <v>620.76666666666677</v>
      </c>
      <c r="H204" s="37">
        <v>712.96666666666681</v>
      </c>
      <c r="I204" s="37">
        <v>742.28333333333342</v>
      </c>
      <c r="J204" s="37">
        <v>759.06666666666683</v>
      </c>
      <c r="K204" s="28">
        <v>725.5</v>
      </c>
      <c r="L204" s="28">
        <v>679.4</v>
      </c>
      <c r="M204" s="28">
        <v>17.338650000000001</v>
      </c>
      <c r="N204" s="1"/>
      <c r="O204" s="1"/>
    </row>
    <row r="205" spans="1:15" ht="12.75" customHeight="1">
      <c r="A205" s="53">
        <v>196</v>
      </c>
      <c r="B205" s="28" t="s">
        <v>208</v>
      </c>
      <c r="C205" s="28">
        <v>5305.25</v>
      </c>
      <c r="D205" s="37">
        <v>5356.0999999999995</v>
      </c>
      <c r="E205" s="37">
        <v>5226.1999999999989</v>
      </c>
      <c r="F205" s="37">
        <v>5147.1499999999996</v>
      </c>
      <c r="G205" s="37">
        <v>5017.2499999999991</v>
      </c>
      <c r="H205" s="37">
        <v>5435.1499999999987</v>
      </c>
      <c r="I205" s="37">
        <v>5565.0499999999984</v>
      </c>
      <c r="J205" s="37">
        <v>5644.0999999999985</v>
      </c>
      <c r="K205" s="28">
        <v>5486</v>
      </c>
      <c r="L205" s="28">
        <v>5277.05</v>
      </c>
      <c r="M205" s="28">
        <v>7.32233</v>
      </c>
      <c r="N205" s="1"/>
      <c r="O205" s="1"/>
    </row>
    <row r="206" spans="1:15" ht="12.75" customHeight="1">
      <c r="A206" s="53">
        <v>197</v>
      </c>
      <c r="B206" s="28" t="s">
        <v>277</v>
      </c>
      <c r="C206" s="28">
        <v>35.200000000000003</v>
      </c>
      <c r="D206" s="37">
        <v>35.56666666666667</v>
      </c>
      <c r="E206" s="37">
        <v>34.683333333333337</v>
      </c>
      <c r="F206" s="37">
        <v>34.166666666666664</v>
      </c>
      <c r="G206" s="37">
        <v>33.283333333333331</v>
      </c>
      <c r="H206" s="37">
        <v>36.083333333333343</v>
      </c>
      <c r="I206" s="37">
        <v>36.966666666666683</v>
      </c>
      <c r="J206" s="37">
        <v>37.483333333333348</v>
      </c>
      <c r="K206" s="28">
        <v>36.450000000000003</v>
      </c>
      <c r="L206" s="28">
        <v>35.049999999999997</v>
      </c>
      <c r="M206" s="28">
        <v>54.468200000000003</v>
      </c>
      <c r="N206" s="1"/>
      <c r="O206" s="1"/>
    </row>
    <row r="207" spans="1:15" ht="12.75" customHeight="1">
      <c r="A207" s="53">
        <v>198</v>
      </c>
      <c r="B207" s="28" t="s">
        <v>207</v>
      </c>
      <c r="C207" s="28">
        <v>1446.35</v>
      </c>
      <c r="D207" s="37">
        <v>1457.9666666666665</v>
      </c>
      <c r="E207" s="37">
        <v>1427.2333333333329</v>
      </c>
      <c r="F207" s="37">
        <v>1408.1166666666663</v>
      </c>
      <c r="G207" s="37">
        <v>1377.3833333333328</v>
      </c>
      <c r="H207" s="37">
        <v>1477.083333333333</v>
      </c>
      <c r="I207" s="37">
        <v>1507.8166666666666</v>
      </c>
      <c r="J207" s="37">
        <v>1526.9333333333332</v>
      </c>
      <c r="K207" s="28">
        <v>1488.7</v>
      </c>
      <c r="L207" s="28">
        <v>1438.85</v>
      </c>
      <c r="M207" s="28">
        <v>1.7337899999999999</v>
      </c>
      <c r="N207" s="1"/>
      <c r="O207" s="1"/>
    </row>
    <row r="208" spans="1:15" ht="12.75" customHeight="1">
      <c r="A208" s="53">
        <v>199</v>
      </c>
      <c r="B208" s="28" t="s">
        <v>154</v>
      </c>
      <c r="C208" s="28">
        <v>747.45</v>
      </c>
      <c r="D208" s="37">
        <v>754.69999999999993</v>
      </c>
      <c r="E208" s="37">
        <v>732.39999999999986</v>
      </c>
      <c r="F208" s="37">
        <v>717.34999999999991</v>
      </c>
      <c r="G208" s="37">
        <v>695.04999999999984</v>
      </c>
      <c r="H208" s="37">
        <v>769.74999999999989</v>
      </c>
      <c r="I208" s="37">
        <v>792.04999999999984</v>
      </c>
      <c r="J208" s="37">
        <v>807.09999999999991</v>
      </c>
      <c r="K208" s="28">
        <v>777</v>
      </c>
      <c r="L208" s="28">
        <v>739.65</v>
      </c>
      <c r="M208" s="28">
        <v>14.0678</v>
      </c>
      <c r="N208" s="1"/>
      <c r="O208" s="1"/>
    </row>
    <row r="209" spans="1:15" ht="12.75" customHeight="1">
      <c r="A209" s="53">
        <v>200</v>
      </c>
      <c r="B209" s="28" t="s">
        <v>279</v>
      </c>
      <c r="C209" s="28">
        <v>779.15</v>
      </c>
      <c r="D209" s="37">
        <v>779.85</v>
      </c>
      <c r="E209" s="37">
        <v>764.75</v>
      </c>
      <c r="F209" s="37">
        <v>750.35</v>
      </c>
      <c r="G209" s="37">
        <v>735.25</v>
      </c>
      <c r="H209" s="37">
        <v>794.25</v>
      </c>
      <c r="I209" s="37">
        <v>809.35000000000014</v>
      </c>
      <c r="J209" s="37">
        <v>823.75</v>
      </c>
      <c r="K209" s="28">
        <v>794.95</v>
      </c>
      <c r="L209" s="28">
        <v>765.45</v>
      </c>
      <c r="M209" s="28">
        <v>10.33672</v>
      </c>
      <c r="N209" s="1"/>
      <c r="O209" s="1"/>
    </row>
    <row r="210" spans="1:15" ht="12.75" customHeight="1">
      <c r="A210" s="53">
        <v>201</v>
      </c>
      <c r="B210" s="28" t="s">
        <v>210</v>
      </c>
      <c r="C210" s="28">
        <v>267.45</v>
      </c>
      <c r="D210" s="37">
        <v>276.58333333333331</v>
      </c>
      <c r="E210" s="37">
        <v>256.71666666666664</v>
      </c>
      <c r="F210" s="37">
        <v>245.98333333333335</v>
      </c>
      <c r="G210" s="37">
        <v>226.11666666666667</v>
      </c>
      <c r="H210" s="37">
        <v>287.31666666666661</v>
      </c>
      <c r="I210" s="37">
        <v>307.18333333333328</v>
      </c>
      <c r="J210" s="37">
        <v>317.91666666666657</v>
      </c>
      <c r="K210" s="28">
        <v>296.45</v>
      </c>
      <c r="L210" s="28">
        <v>265.85000000000002</v>
      </c>
      <c r="M210" s="28">
        <v>143.90002000000001</v>
      </c>
      <c r="N210" s="1"/>
      <c r="O210" s="1"/>
    </row>
    <row r="211" spans="1:15" ht="12.75" customHeight="1">
      <c r="A211" s="53">
        <v>202</v>
      </c>
      <c r="B211" s="28" t="s">
        <v>127</v>
      </c>
      <c r="C211" s="28">
        <v>8.5</v>
      </c>
      <c r="D211" s="37">
        <v>8.6333333333333329</v>
      </c>
      <c r="E211" s="37">
        <v>8.2666666666666657</v>
      </c>
      <c r="F211" s="37">
        <v>8.0333333333333332</v>
      </c>
      <c r="G211" s="37">
        <v>7.6666666666666661</v>
      </c>
      <c r="H211" s="37">
        <v>8.8666666666666654</v>
      </c>
      <c r="I211" s="37">
        <v>9.2333333333333325</v>
      </c>
      <c r="J211" s="37">
        <v>9.466666666666665</v>
      </c>
      <c r="K211" s="28">
        <v>9</v>
      </c>
      <c r="L211" s="28">
        <v>8.4</v>
      </c>
      <c r="M211" s="28">
        <v>1218.9160099999999</v>
      </c>
      <c r="N211" s="1"/>
      <c r="O211" s="1"/>
    </row>
    <row r="212" spans="1:15" ht="12.75" customHeight="1">
      <c r="A212" s="53">
        <v>203</v>
      </c>
      <c r="B212" s="28" t="s">
        <v>211</v>
      </c>
      <c r="C212" s="28">
        <v>955.45</v>
      </c>
      <c r="D212" s="37">
        <v>972.06666666666661</v>
      </c>
      <c r="E212" s="37">
        <v>934.33333333333326</v>
      </c>
      <c r="F212" s="37">
        <v>913.2166666666667</v>
      </c>
      <c r="G212" s="37">
        <v>875.48333333333335</v>
      </c>
      <c r="H212" s="37">
        <v>993.18333333333317</v>
      </c>
      <c r="I212" s="37">
        <v>1030.9166666666665</v>
      </c>
      <c r="J212" s="37">
        <v>1052.0333333333331</v>
      </c>
      <c r="K212" s="28">
        <v>1009.8</v>
      </c>
      <c r="L212" s="28">
        <v>950.95</v>
      </c>
      <c r="M212" s="28">
        <v>13.276680000000001</v>
      </c>
      <c r="N212" s="1"/>
      <c r="O212" s="1"/>
    </row>
    <row r="213" spans="1:15" ht="12.75" customHeight="1">
      <c r="A213" s="53">
        <v>204</v>
      </c>
      <c r="B213" s="28" t="s">
        <v>280</v>
      </c>
      <c r="C213" s="28">
        <v>1480.75</v>
      </c>
      <c r="D213" s="37">
        <v>1494.9166666666667</v>
      </c>
      <c r="E213" s="37">
        <v>1455.8333333333335</v>
      </c>
      <c r="F213" s="37">
        <v>1430.9166666666667</v>
      </c>
      <c r="G213" s="37">
        <v>1391.8333333333335</v>
      </c>
      <c r="H213" s="37">
        <v>1519.8333333333335</v>
      </c>
      <c r="I213" s="37">
        <v>1558.916666666667</v>
      </c>
      <c r="J213" s="37">
        <v>1583.8333333333335</v>
      </c>
      <c r="K213" s="28">
        <v>1534</v>
      </c>
      <c r="L213" s="28">
        <v>1470</v>
      </c>
      <c r="M213" s="28">
        <v>1.1547000000000001</v>
      </c>
      <c r="N213" s="1"/>
      <c r="O213" s="1"/>
    </row>
    <row r="214" spans="1:15" ht="12.75" customHeight="1">
      <c r="A214" s="53">
        <v>205</v>
      </c>
      <c r="B214" s="28" t="s">
        <v>212</v>
      </c>
      <c r="C214" s="37">
        <v>422.3</v>
      </c>
      <c r="D214" s="37">
        <v>429.59999999999997</v>
      </c>
      <c r="E214" s="37">
        <v>412.44999999999993</v>
      </c>
      <c r="F214" s="37">
        <v>402.59999999999997</v>
      </c>
      <c r="G214" s="37">
        <v>385.44999999999993</v>
      </c>
      <c r="H214" s="37">
        <v>439.44999999999993</v>
      </c>
      <c r="I214" s="37">
        <v>456.59999999999991</v>
      </c>
      <c r="J214" s="37">
        <v>466.44999999999993</v>
      </c>
      <c r="K214" s="37">
        <v>446.75</v>
      </c>
      <c r="L214" s="37">
        <v>419.75</v>
      </c>
      <c r="M214" s="37">
        <v>89.723429999999993</v>
      </c>
      <c r="N214" s="1"/>
      <c r="O214" s="1"/>
    </row>
    <row r="215" spans="1:15" ht="12.75" customHeight="1">
      <c r="A215" s="53">
        <v>206</v>
      </c>
      <c r="B215" s="28" t="s">
        <v>281</v>
      </c>
      <c r="C215" s="37">
        <v>12.5</v>
      </c>
      <c r="D215" s="37">
        <v>12.616666666666665</v>
      </c>
      <c r="E215" s="37">
        <v>12.33333333333333</v>
      </c>
      <c r="F215" s="37">
        <v>12.166666666666664</v>
      </c>
      <c r="G215" s="37">
        <v>11.883333333333329</v>
      </c>
      <c r="H215" s="37">
        <v>12.783333333333331</v>
      </c>
      <c r="I215" s="37">
        <v>13.066666666666666</v>
      </c>
      <c r="J215" s="37">
        <v>13.233333333333333</v>
      </c>
      <c r="K215" s="37">
        <v>12.9</v>
      </c>
      <c r="L215" s="37">
        <v>12.45</v>
      </c>
      <c r="M215" s="37">
        <v>602.15219999999999</v>
      </c>
      <c r="N215" s="1"/>
      <c r="O215" s="1"/>
    </row>
    <row r="216" spans="1:15" ht="12.75" customHeight="1">
      <c r="A216" s="53">
        <v>207</v>
      </c>
      <c r="B216" s="28" t="s">
        <v>213</v>
      </c>
      <c r="C216" s="37">
        <v>213.55</v>
      </c>
      <c r="D216" s="37">
        <v>216.78333333333333</v>
      </c>
      <c r="E216" s="37">
        <v>208.76666666666665</v>
      </c>
      <c r="F216" s="37">
        <v>203.98333333333332</v>
      </c>
      <c r="G216" s="37">
        <v>195.96666666666664</v>
      </c>
      <c r="H216" s="37">
        <v>221.56666666666666</v>
      </c>
      <c r="I216" s="37">
        <v>229.58333333333337</v>
      </c>
      <c r="J216" s="37">
        <v>234.36666666666667</v>
      </c>
      <c r="K216" s="37">
        <v>224.8</v>
      </c>
      <c r="L216" s="37">
        <v>212</v>
      </c>
      <c r="M216" s="37">
        <v>121.44356000000001</v>
      </c>
      <c r="N216" s="1"/>
      <c r="O216" s="1"/>
    </row>
    <row r="217" spans="1:15" ht="12.75" customHeight="1">
      <c r="A217" s="53"/>
      <c r="B217" s="28"/>
      <c r="C217" s="37"/>
      <c r="D217" s="37"/>
      <c r="E217" s="37"/>
      <c r="F217" s="37"/>
      <c r="G217" s="37"/>
      <c r="H217" s="37"/>
      <c r="I217" s="37"/>
      <c r="J217" s="37"/>
      <c r="K217" s="37"/>
      <c r="L217" s="37"/>
      <c r="M217" s="37"/>
      <c r="N217" s="1"/>
      <c r="O217" s="1"/>
    </row>
    <row r="218" spans="1:15" ht="12.75" customHeight="1">
      <c r="A218" s="56"/>
      <c r="B218" s="57"/>
      <c r="C218" s="58"/>
      <c r="D218" s="58"/>
      <c r="E218" s="58"/>
      <c r="F218" s="58"/>
      <c r="G218" s="58"/>
      <c r="H218" s="58"/>
      <c r="I218" s="58"/>
      <c r="J218" s="58"/>
      <c r="K218" s="58"/>
      <c r="L218" s="59"/>
      <c r="M218" s="1"/>
      <c r="N218" s="1"/>
      <c r="O218" s="1"/>
    </row>
    <row r="219" spans="1:15" ht="12.75" customHeight="1">
      <c r="A219" s="56"/>
      <c r="B219" s="1"/>
      <c r="C219" s="58"/>
      <c r="D219" s="58"/>
      <c r="E219" s="58"/>
      <c r="F219" s="58"/>
      <c r="G219" s="58"/>
      <c r="H219" s="58"/>
      <c r="I219" s="58"/>
      <c r="J219" s="58"/>
      <c r="K219" s="58"/>
      <c r="L219" s="59"/>
      <c r="M219" s="1"/>
      <c r="N219" s="1"/>
      <c r="O219" s="1"/>
    </row>
    <row r="220" spans="1:15" ht="12.75" customHeight="1">
      <c r="A220" s="56"/>
      <c r="B220" s="1"/>
      <c r="C220" s="58"/>
      <c r="D220" s="58"/>
      <c r="E220" s="58"/>
      <c r="F220" s="58"/>
      <c r="G220" s="58"/>
      <c r="H220" s="58"/>
      <c r="I220" s="58"/>
      <c r="J220" s="58"/>
      <c r="K220" s="58"/>
      <c r="L220" s="59"/>
      <c r="M220" s="1"/>
      <c r="N220" s="1"/>
      <c r="O220" s="1"/>
    </row>
    <row r="221" spans="1:15" ht="12.75" customHeight="1">
      <c r="A221" s="60" t="s">
        <v>282</v>
      </c>
      <c r="B221" s="1"/>
      <c r="C221" s="58"/>
      <c r="D221" s="58"/>
      <c r="E221" s="58"/>
      <c r="F221" s="58"/>
      <c r="G221" s="58"/>
      <c r="H221" s="58"/>
      <c r="I221" s="58"/>
      <c r="J221" s="58"/>
      <c r="K221" s="58"/>
      <c r="L221" s="59"/>
      <c r="M221" s="1"/>
      <c r="N221" s="1"/>
      <c r="O221" s="1"/>
    </row>
    <row r="222" spans="1:15" ht="12.75" customHeight="1">
      <c r="A222" s="1"/>
      <c r="B222" s="1"/>
      <c r="C222" s="58"/>
      <c r="D222" s="58"/>
      <c r="E222" s="58"/>
      <c r="F222" s="58"/>
      <c r="G222" s="58"/>
      <c r="H222" s="58"/>
      <c r="I222" s="58"/>
      <c r="J222" s="58"/>
      <c r="K222" s="58"/>
      <c r="L222" s="59"/>
      <c r="M222" s="1"/>
      <c r="N222" s="1"/>
      <c r="O222" s="1"/>
    </row>
    <row r="223" spans="1:15" ht="12.75" customHeight="1">
      <c r="A223" s="1"/>
      <c r="B223" s="1"/>
      <c r="C223" s="58"/>
      <c r="D223" s="58"/>
      <c r="E223" s="58"/>
      <c r="F223" s="58"/>
      <c r="G223" s="58"/>
      <c r="H223" s="58"/>
      <c r="I223" s="58"/>
      <c r="J223" s="58"/>
      <c r="K223" s="58"/>
      <c r="L223" s="59"/>
      <c r="M223" s="1"/>
      <c r="N223" s="1"/>
      <c r="O223" s="1"/>
    </row>
    <row r="224" spans="1:15" ht="12.75" customHeight="1">
      <c r="A224" s="61" t="s">
        <v>283</v>
      </c>
      <c r="B224" s="1"/>
      <c r="C224" s="58"/>
      <c r="D224" s="58"/>
      <c r="E224" s="58"/>
      <c r="F224" s="58"/>
      <c r="G224" s="58"/>
      <c r="H224" s="58"/>
      <c r="I224" s="58"/>
      <c r="J224" s="58"/>
      <c r="K224" s="58"/>
      <c r="L224" s="59"/>
      <c r="M224" s="1"/>
      <c r="N224" s="1"/>
      <c r="O224" s="1"/>
    </row>
    <row r="225" spans="1:15" ht="12.75" customHeight="1">
      <c r="A225" s="62"/>
      <c r="B225" s="1"/>
      <c r="C225" s="58"/>
      <c r="D225" s="58"/>
      <c r="E225" s="58"/>
      <c r="F225" s="58"/>
      <c r="G225" s="58"/>
      <c r="H225" s="58"/>
      <c r="I225" s="58"/>
      <c r="J225" s="58"/>
      <c r="K225" s="58"/>
      <c r="L225" s="59"/>
      <c r="M225" s="1"/>
      <c r="N225" s="1"/>
      <c r="O225" s="1"/>
    </row>
    <row r="226" spans="1:15" ht="12.75" customHeight="1">
      <c r="A226" s="63" t="s">
        <v>284</v>
      </c>
      <c r="B226" s="1"/>
      <c r="C226" s="58"/>
      <c r="D226" s="58"/>
      <c r="E226" s="58"/>
      <c r="F226" s="58"/>
      <c r="G226" s="58"/>
      <c r="H226" s="58"/>
      <c r="I226" s="58"/>
      <c r="J226" s="58"/>
      <c r="K226" s="58"/>
      <c r="L226" s="59"/>
      <c r="M226" s="1"/>
      <c r="N226" s="1"/>
      <c r="O226" s="1"/>
    </row>
    <row r="227" spans="1:15" ht="12.75" customHeight="1">
      <c r="A227" s="46" t="s">
        <v>214</v>
      </c>
      <c r="B227" s="1"/>
      <c r="C227" s="58"/>
      <c r="D227" s="58"/>
      <c r="E227" s="58"/>
      <c r="F227" s="58"/>
      <c r="G227" s="58"/>
      <c r="H227" s="58"/>
      <c r="I227" s="58"/>
      <c r="J227" s="58"/>
      <c r="K227" s="58"/>
      <c r="L227" s="59"/>
      <c r="M227" s="1"/>
      <c r="N227" s="1"/>
      <c r="O227" s="1"/>
    </row>
    <row r="228" spans="1:15" ht="12.75" customHeight="1">
      <c r="A228" s="46" t="s">
        <v>215</v>
      </c>
      <c r="B228" s="1"/>
      <c r="C228" s="58"/>
      <c r="D228" s="58"/>
      <c r="E228" s="58"/>
      <c r="F228" s="58"/>
      <c r="G228" s="58"/>
      <c r="H228" s="58"/>
      <c r="I228" s="58"/>
      <c r="J228" s="58"/>
      <c r="K228" s="58"/>
      <c r="L228" s="59"/>
      <c r="M228" s="1"/>
      <c r="N228" s="1"/>
      <c r="O228" s="1"/>
    </row>
    <row r="229" spans="1:15" ht="12.75" customHeight="1">
      <c r="A229" s="46" t="s">
        <v>216</v>
      </c>
      <c r="B229" s="1"/>
      <c r="C229" s="64"/>
      <c r="D229" s="64"/>
      <c r="E229" s="64"/>
      <c r="F229" s="64"/>
      <c r="G229" s="64"/>
      <c r="H229" s="64"/>
      <c r="I229" s="64"/>
      <c r="J229" s="64"/>
      <c r="K229" s="64"/>
      <c r="L229" s="59"/>
      <c r="M229" s="1"/>
      <c r="N229" s="1"/>
      <c r="O229" s="1"/>
    </row>
    <row r="230" spans="1:15" ht="12.75" customHeight="1">
      <c r="A230" s="46" t="s">
        <v>217</v>
      </c>
      <c r="B230" s="1"/>
      <c r="C230" s="58"/>
      <c r="D230" s="58"/>
      <c r="E230" s="58"/>
      <c r="F230" s="58"/>
      <c r="G230" s="58"/>
      <c r="H230" s="58"/>
      <c r="I230" s="58"/>
      <c r="J230" s="58"/>
      <c r="K230" s="58"/>
      <c r="L230" s="59"/>
      <c r="M230" s="1"/>
      <c r="N230" s="1"/>
      <c r="O230" s="1"/>
    </row>
    <row r="231" spans="1:15" ht="12.75" customHeight="1">
      <c r="A231" s="46" t="s">
        <v>218</v>
      </c>
      <c r="B231" s="1"/>
      <c r="C231" s="58"/>
      <c r="D231" s="58"/>
      <c r="E231" s="58"/>
      <c r="F231" s="58"/>
      <c r="G231" s="58"/>
      <c r="H231" s="58"/>
      <c r="I231" s="58"/>
      <c r="J231" s="58"/>
      <c r="K231" s="58"/>
      <c r="L231" s="59"/>
      <c r="M231" s="1"/>
      <c r="N231" s="1"/>
      <c r="O231" s="1"/>
    </row>
    <row r="232" spans="1:15" ht="12.75" customHeight="1">
      <c r="A232" s="65"/>
      <c r="B232" s="1"/>
      <c r="C232" s="58"/>
      <c r="D232" s="58"/>
      <c r="E232" s="58"/>
      <c r="F232" s="58"/>
      <c r="G232" s="58"/>
      <c r="H232" s="58"/>
      <c r="I232" s="58"/>
      <c r="J232" s="58"/>
      <c r="K232" s="58"/>
      <c r="L232" s="59"/>
      <c r="M232" s="1"/>
      <c r="N232" s="1"/>
      <c r="O232" s="1"/>
    </row>
    <row r="233" spans="1:15" ht="12.75" customHeight="1">
      <c r="A233" s="1"/>
      <c r="B233" s="1"/>
      <c r="C233" s="58"/>
      <c r="D233" s="58"/>
      <c r="E233" s="58"/>
      <c r="F233" s="58"/>
      <c r="G233" s="58"/>
      <c r="H233" s="58"/>
      <c r="I233" s="58"/>
      <c r="J233" s="58"/>
      <c r="K233" s="58"/>
      <c r="L233" s="59"/>
      <c r="M233" s="1"/>
      <c r="N233" s="1"/>
      <c r="O233" s="1"/>
    </row>
    <row r="234" spans="1:15" ht="12.75" customHeight="1">
      <c r="A234" s="1"/>
      <c r="B234" s="1"/>
      <c r="C234" s="58"/>
      <c r="D234" s="58"/>
      <c r="E234" s="58"/>
      <c r="F234" s="58"/>
      <c r="G234" s="58"/>
      <c r="H234" s="58"/>
      <c r="I234" s="58"/>
      <c r="J234" s="58"/>
      <c r="K234" s="58"/>
      <c r="L234" s="59"/>
      <c r="M234" s="1"/>
      <c r="N234" s="1"/>
      <c r="O234" s="1"/>
    </row>
    <row r="235" spans="1:15" ht="12.75" customHeight="1">
      <c r="A235" s="1"/>
      <c r="B235" s="1"/>
      <c r="C235" s="58"/>
      <c r="D235" s="58"/>
      <c r="E235" s="58"/>
      <c r="F235" s="58"/>
      <c r="G235" s="58"/>
      <c r="H235" s="58"/>
      <c r="I235" s="58"/>
      <c r="J235" s="58"/>
      <c r="K235" s="58"/>
      <c r="L235" s="59"/>
      <c r="M235" s="1"/>
      <c r="N235" s="1"/>
      <c r="O235" s="1"/>
    </row>
    <row r="236" spans="1:15" ht="12.75" customHeight="1">
      <c r="A236" s="1"/>
      <c r="B236" s="1"/>
      <c r="C236" s="58"/>
      <c r="D236" s="58"/>
      <c r="E236" s="58"/>
      <c r="F236" s="58"/>
      <c r="G236" s="58"/>
      <c r="H236" s="58"/>
      <c r="I236" s="58"/>
      <c r="J236" s="58"/>
      <c r="K236" s="58"/>
      <c r="L236" s="59"/>
      <c r="M236" s="1"/>
      <c r="N236" s="1"/>
      <c r="O236" s="1"/>
    </row>
    <row r="237" spans="1:15" ht="12.75" customHeight="1">
      <c r="A237" s="66" t="s">
        <v>219</v>
      </c>
      <c r="B237" s="1"/>
      <c r="C237" s="58"/>
      <c r="D237" s="58"/>
      <c r="E237" s="58"/>
      <c r="F237" s="58"/>
      <c r="G237" s="58"/>
      <c r="H237" s="58"/>
      <c r="I237" s="58"/>
      <c r="J237" s="58"/>
      <c r="K237" s="58"/>
      <c r="L237" s="59"/>
      <c r="M237" s="1"/>
      <c r="N237" s="1"/>
      <c r="O237" s="1"/>
    </row>
    <row r="238" spans="1:15" ht="12.75" customHeight="1">
      <c r="A238" s="67" t="s">
        <v>220</v>
      </c>
      <c r="B238" s="1"/>
      <c r="C238" s="58"/>
      <c r="D238" s="58"/>
      <c r="E238" s="58"/>
      <c r="F238" s="58"/>
      <c r="G238" s="58"/>
      <c r="H238" s="58"/>
      <c r="I238" s="58"/>
      <c r="J238" s="58"/>
      <c r="K238" s="58"/>
      <c r="L238" s="59"/>
      <c r="M238" s="1"/>
      <c r="N238" s="1"/>
      <c r="O238" s="1"/>
    </row>
    <row r="239" spans="1:15" ht="12.75" customHeight="1">
      <c r="A239" s="67" t="s">
        <v>221</v>
      </c>
      <c r="B239" s="1"/>
      <c r="C239" s="58"/>
      <c r="D239" s="58"/>
      <c r="E239" s="58"/>
      <c r="F239" s="58"/>
      <c r="G239" s="58"/>
      <c r="H239" s="58"/>
      <c r="I239" s="58"/>
      <c r="J239" s="58"/>
      <c r="K239" s="58"/>
      <c r="L239" s="59"/>
      <c r="M239" s="1"/>
      <c r="N239" s="1"/>
      <c r="O239" s="1"/>
    </row>
    <row r="240" spans="1:15" ht="12.75" customHeight="1">
      <c r="A240" s="67" t="s">
        <v>222</v>
      </c>
      <c r="B240" s="1"/>
      <c r="C240" s="58"/>
      <c r="D240" s="58"/>
      <c r="E240" s="58"/>
      <c r="F240" s="58"/>
      <c r="G240" s="58"/>
      <c r="H240" s="58"/>
      <c r="I240" s="58"/>
      <c r="J240" s="58"/>
      <c r="K240" s="58"/>
      <c r="L240" s="59"/>
      <c r="M240" s="1"/>
      <c r="N240" s="1"/>
      <c r="O240" s="1"/>
    </row>
    <row r="241" spans="1:15" ht="12.75" customHeight="1">
      <c r="A241" s="67" t="s">
        <v>223</v>
      </c>
      <c r="B241" s="1"/>
      <c r="C241" s="58"/>
      <c r="D241" s="58"/>
      <c r="E241" s="58"/>
      <c r="F241" s="58"/>
      <c r="G241" s="58"/>
      <c r="H241" s="58"/>
      <c r="I241" s="58"/>
      <c r="J241" s="58"/>
      <c r="K241" s="58"/>
      <c r="L241" s="59"/>
      <c r="M241" s="1"/>
      <c r="N241" s="1"/>
      <c r="O241" s="1"/>
    </row>
    <row r="242" spans="1:15" ht="12.75" customHeight="1">
      <c r="A242" s="67" t="s">
        <v>224</v>
      </c>
      <c r="B242" s="1"/>
      <c r="C242" s="58"/>
      <c r="D242" s="58"/>
      <c r="E242" s="58"/>
      <c r="F242" s="58"/>
      <c r="G242" s="58"/>
      <c r="H242" s="58"/>
      <c r="I242" s="58"/>
      <c r="J242" s="58"/>
      <c r="K242" s="58"/>
      <c r="L242" s="59"/>
      <c r="M242" s="1"/>
      <c r="N242" s="1"/>
      <c r="O242" s="1"/>
    </row>
    <row r="243" spans="1:15" ht="12.75" customHeight="1">
      <c r="A243" s="67" t="s">
        <v>225</v>
      </c>
      <c r="B243" s="1"/>
      <c r="C243" s="58"/>
      <c r="D243" s="58"/>
      <c r="E243" s="58"/>
      <c r="F243" s="58"/>
      <c r="G243" s="58"/>
      <c r="H243" s="58"/>
      <c r="I243" s="58"/>
      <c r="J243" s="58"/>
      <c r="K243" s="58"/>
      <c r="L243" s="59"/>
      <c r="M243" s="1"/>
      <c r="N243" s="1"/>
      <c r="O243" s="1"/>
    </row>
    <row r="244" spans="1:15" ht="12.75" customHeight="1">
      <c r="A244" s="67" t="s">
        <v>226</v>
      </c>
      <c r="B244" s="1"/>
      <c r="C244" s="58"/>
      <c r="D244" s="58"/>
      <c r="E244" s="58"/>
      <c r="F244" s="58"/>
      <c r="G244" s="58"/>
      <c r="H244" s="58"/>
      <c r="I244" s="58"/>
      <c r="J244" s="58"/>
      <c r="K244" s="58"/>
      <c r="L244" s="59"/>
      <c r="M244" s="1"/>
      <c r="N244" s="1"/>
      <c r="O244" s="1"/>
    </row>
    <row r="245" spans="1:15" ht="12.75" customHeight="1">
      <c r="A245" s="67" t="s">
        <v>227</v>
      </c>
      <c r="B245" s="1"/>
      <c r="C245" s="58"/>
      <c r="D245" s="58"/>
      <c r="E245" s="58"/>
      <c r="F245" s="58"/>
      <c r="G245" s="58"/>
      <c r="H245" s="58"/>
      <c r="I245" s="58"/>
      <c r="J245" s="58"/>
      <c r="K245" s="58"/>
      <c r="L245" s="59"/>
      <c r="M245" s="1"/>
      <c r="N245" s="1"/>
      <c r="O245" s="1"/>
    </row>
    <row r="246" spans="1:15" ht="12.75" customHeight="1">
      <c r="A246" s="67" t="s">
        <v>228</v>
      </c>
      <c r="B246" s="1"/>
      <c r="C246" s="64"/>
      <c r="D246" s="64"/>
      <c r="E246" s="64"/>
      <c r="F246" s="64"/>
      <c r="G246" s="64"/>
      <c r="H246" s="64"/>
      <c r="I246" s="64"/>
      <c r="J246" s="64"/>
      <c r="K246" s="64"/>
      <c r="L246" s="59"/>
      <c r="M246" s="1"/>
      <c r="N246" s="1"/>
      <c r="O246" s="1"/>
    </row>
    <row r="247" spans="1:15" ht="12.75" customHeight="1">
      <c r="A247" s="1"/>
      <c r="B247" s="1"/>
      <c r="C247" s="58"/>
      <c r="D247" s="58"/>
      <c r="E247" s="58"/>
      <c r="F247" s="58"/>
      <c r="G247" s="58"/>
      <c r="H247" s="58"/>
      <c r="I247" s="58"/>
      <c r="J247" s="58"/>
      <c r="K247" s="58"/>
      <c r="L247" s="59"/>
      <c r="M247" s="1"/>
      <c r="N247" s="1"/>
      <c r="O247" s="1"/>
    </row>
    <row r="248" spans="1:15" ht="12.75" customHeight="1">
      <c r="A248" s="1"/>
      <c r="B248" s="1"/>
      <c r="C248" s="58"/>
      <c r="D248" s="58"/>
      <c r="E248" s="58"/>
      <c r="F248" s="58"/>
      <c r="G248" s="58"/>
      <c r="H248" s="58"/>
      <c r="I248" s="58"/>
      <c r="J248" s="58"/>
      <c r="K248" s="58"/>
      <c r="L248" s="59"/>
      <c r="M248" s="1"/>
      <c r="N248" s="1"/>
      <c r="O248" s="1"/>
    </row>
    <row r="249" spans="1:15" ht="12.75" customHeight="1">
      <c r="A249" s="1"/>
      <c r="B249" s="1"/>
      <c r="C249" s="58"/>
      <c r="D249" s="58"/>
      <c r="E249" s="58"/>
      <c r="F249" s="58"/>
      <c r="G249" s="58"/>
      <c r="H249" s="58"/>
      <c r="I249" s="58"/>
      <c r="J249" s="58"/>
      <c r="K249" s="58"/>
      <c r="L249" s="59"/>
      <c r="M249" s="1"/>
      <c r="N249" s="1"/>
      <c r="O249" s="1"/>
    </row>
    <row r="250" spans="1:15" ht="12.75" customHeight="1">
      <c r="A250" s="1"/>
      <c r="B250" s="1"/>
      <c r="C250" s="58"/>
      <c r="D250" s="58"/>
      <c r="E250" s="58"/>
      <c r="F250" s="58"/>
      <c r="G250" s="58"/>
      <c r="H250" s="58"/>
      <c r="I250" s="58"/>
      <c r="J250" s="58"/>
      <c r="K250" s="58"/>
      <c r="L250" s="59"/>
      <c r="M250" s="1"/>
      <c r="N250" s="1"/>
      <c r="O250" s="1"/>
    </row>
    <row r="251" spans="1:15" ht="12.75" customHeight="1">
      <c r="A251" s="1"/>
      <c r="B251" s="1"/>
      <c r="C251" s="58"/>
      <c r="D251" s="58"/>
      <c r="E251" s="58"/>
      <c r="F251" s="58"/>
      <c r="G251" s="58"/>
      <c r="H251" s="58"/>
      <c r="I251" s="58"/>
      <c r="J251" s="58"/>
      <c r="K251" s="58"/>
      <c r="L251" s="59"/>
      <c r="M251" s="1"/>
      <c r="N251" s="1"/>
      <c r="O251" s="1"/>
    </row>
    <row r="252" spans="1:15" ht="12.75" customHeight="1">
      <c r="A252" s="1"/>
      <c r="B252" s="1"/>
      <c r="C252" s="58"/>
      <c r="D252" s="58"/>
      <c r="E252" s="58"/>
      <c r="F252" s="58"/>
      <c r="G252" s="58"/>
      <c r="H252" s="58"/>
      <c r="I252" s="58"/>
      <c r="J252" s="58"/>
      <c r="K252" s="58"/>
      <c r="L252" s="59"/>
      <c r="M252" s="1"/>
      <c r="N252" s="1"/>
      <c r="O252" s="1"/>
    </row>
    <row r="253" spans="1:15" ht="12.75" customHeight="1">
      <c r="A253" s="1"/>
      <c r="B253" s="1"/>
      <c r="C253" s="58"/>
      <c r="D253" s="58"/>
      <c r="E253" s="58"/>
      <c r="F253" s="58"/>
      <c r="G253" s="58"/>
      <c r="H253" s="58"/>
      <c r="I253" s="58"/>
      <c r="J253" s="58"/>
      <c r="K253" s="58"/>
      <c r="L253" s="59"/>
      <c r="M253" s="1"/>
      <c r="N253" s="1"/>
      <c r="O253" s="1"/>
    </row>
    <row r="254" spans="1:15" ht="12.75" customHeight="1">
      <c r="A254" s="1"/>
      <c r="B254" s="1"/>
      <c r="C254" s="58"/>
      <c r="D254" s="58"/>
      <c r="E254" s="58"/>
      <c r="F254" s="58"/>
      <c r="G254" s="58"/>
      <c r="H254" s="58"/>
      <c r="I254" s="58"/>
      <c r="J254" s="58"/>
      <c r="K254" s="58"/>
      <c r="L254" s="59"/>
      <c r="M254" s="1"/>
      <c r="N254" s="1"/>
      <c r="O254" s="1"/>
    </row>
    <row r="255" spans="1:15" ht="12.75" customHeight="1">
      <c r="A255" s="1"/>
      <c r="B255" s="1"/>
      <c r="C255" s="58"/>
      <c r="D255" s="58"/>
      <c r="E255" s="58"/>
      <c r="F255" s="58"/>
      <c r="G255" s="58"/>
      <c r="H255" s="58"/>
      <c r="I255" s="58"/>
      <c r="J255" s="58"/>
      <c r="K255" s="58"/>
      <c r="L255" s="59"/>
      <c r="M255" s="1"/>
      <c r="N255" s="1"/>
      <c r="O255" s="1"/>
    </row>
    <row r="256" spans="1:15" ht="12.75" customHeight="1">
      <c r="A256" s="1"/>
      <c r="B256" s="1"/>
      <c r="C256" s="58"/>
      <c r="D256" s="58"/>
      <c r="E256" s="58"/>
      <c r="F256" s="58"/>
      <c r="G256" s="58"/>
      <c r="H256" s="58"/>
      <c r="I256" s="58"/>
      <c r="J256" s="58"/>
      <c r="K256" s="58"/>
      <c r="L256" s="59"/>
      <c r="M256" s="1"/>
      <c r="N256" s="1"/>
      <c r="O256" s="1"/>
    </row>
    <row r="257" spans="1:15" ht="12.75" customHeight="1">
      <c r="A257" s="1"/>
      <c r="B257" s="1"/>
      <c r="C257" s="58"/>
      <c r="D257" s="58"/>
      <c r="E257" s="58"/>
      <c r="F257" s="58"/>
      <c r="G257" s="58"/>
      <c r="H257" s="58"/>
      <c r="I257" s="58"/>
      <c r="J257" s="58"/>
      <c r="K257" s="58"/>
      <c r="L257" s="59"/>
      <c r="M257" s="1"/>
      <c r="N257" s="1"/>
      <c r="O257" s="1"/>
    </row>
    <row r="258" spans="1:15" ht="12.75" customHeight="1">
      <c r="A258" s="1"/>
      <c r="B258" s="1"/>
      <c r="C258" s="58"/>
      <c r="D258" s="58"/>
      <c r="E258" s="58"/>
      <c r="F258" s="58"/>
      <c r="G258" s="58"/>
      <c r="H258" s="58"/>
      <c r="I258" s="58"/>
      <c r="J258" s="58"/>
      <c r="K258" s="58"/>
      <c r="L258" s="59"/>
      <c r="M258" s="1"/>
      <c r="N258" s="1"/>
      <c r="O258" s="1"/>
    </row>
    <row r="259" spans="1:15" ht="12.75" customHeight="1">
      <c r="A259" s="1"/>
      <c r="B259" s="1"/>
      <c r="C259" s="58"/>
      <c r="D259" s="58"/>
      <c r="E259" s="58"/>
      <c r="F259" s="58"/>
      <c r="G259" s="58"/>
      <c r="H259" s="58"/>
      <c r="I259" s="58"/>
      <c r="J259" s="58"/>
      <c r="K259" s="58"/>
      <c r="L259" s="59"/>
      <c r="M259" s="1"/>
      <c r="N259" s="1"/>
      <c r="O259" s="1"/>
    </row>
    <row r="260" spans="1:15" ht="12.75" customHeight="1">
      <c r="A260" s="1"/>
      <c r="B260" s="1"/>
      <c r="C260" s="58"/>
      <c r="D260" s="58"/>
      <c r="E260" s="58"/>
      <c r="F260" s="58"/>
      <c r="G260" s="58"/>
      <c r="H260" s="58"/>
      <c r="I260" s="58"/>
      <c r="J260" s="58"/>
      <c r="K260" s="58"/>
      <c r="L260" s="59"/>
      <c r="M260" s="1"/>
      <c r="N260" s="1"/>
      <c r="O260" s="1"/>
    </row>
    <row r="261" spans="1:15" ht="12.75" customHeight="1">
      <c r="A261" s="1"/>
      <c r="B261" s="1"/>
      <c r="C261" s="58"/>
      <c r="D261" s="58"/>
      <c r="E261" s="58"/>
      <c r="F261" s="58"/>
      <c r="G261" s="58"/>
      <c r="H261" s="58"/>
      <c r="I261" s="58"/>
      <c r="J261" s="58"/>
      <c r="K261" s="58"/>
      <c r="L261" s="59"/>
      <c r="M261" s="1"/>
      <c r="N261" s="1"/>
      <c r="O261" s="1"/>
    </row>
    <row r="262" spans="1:15" ht="12.75" customHeight="1">
      <c r="A262" s="1"/>
      <c r="B262" s="1"/>
      <c r="C262" s="58"/>
      <c r="D262" s="58"/>
      <c r="E262" s="58"/>
      <c r="F262" s="58"/>
      <c r="G262" s="58"/>
      <c r="H262" s="58"/>
      <c r="I262" s="58"/>
      <c r="J262" s="58"/>
      <c r="K262" s="58"/>
      <c r="L262" s="59"/>
      <c r="M262" s="1"/>
      <c r="N262" s="1"/>
      <c r="O262" s="1"/>
    </row>
    <row r="263" spans="1:15" ht="12.75" customHeight="1">
      <c r="A263" s="1"/>
      <c r="B263" s="1"/>
      <c r="C263" s="58"/>
      <c r="D263" s="58"/>
      <c r="E263" s="58"/>
      <c r="F263" s="58"/>
      <c r="G263" s="58"/>
      <c r="H263" s="58"/>
      <c r="I263" s="58"/>
      <c r="J263" s="58"/>
      <c r="K263" s="58"/>
      <c r="L263" s="59"/>
      <c r="M263" s="1"/>
      <c r="N263" s="1"/>
      <c r="O263" s="1"/>
    </row>
    <row r="264" spans="1:15" ht="12.75" customHeight="1">
      <c r="A264" s="1"/>
      <c r="B264" s="1"/>
      <c r="C264" s="58"/>
      <c r="D264" s="58"/>
      <c r="E264" s="58"/>
      <c r="F264" s="58"/>
      <c r="G264" s="58"/>
      <c r="H264" s="58"/>
      <c r="I264" s="58"/>
      <c r="J264" s="58"/>
      <c r="K264" s="58"/>
      <c r="L264" s="59"/>
      <c r="M264" s="1"/>
      <c r="N264" s="1"/>
      <c r="O264" s="1"/>
    </row>
    <row r="265" spans="1:15" ht="12.75" customHeight="1">
      <c r="A265" s="1"/>
      <c r="B265" s="1"/>
      <c r="C265" s="58"/>
      <c r="D265" s="58"/>
      <c r="E265" s="58"/>
      <c r="F265" s="58"/>
      <c r="G265" s="58"/>
      <c r="H265" s="58"/>
      <c r="I265" s="58"/>
      <c r="J265" s="58"/>
      <c r="K265" s="58"/>
      <c r="L265" s="59"/>
      <c r="M265" s="1"/>
      <c r="N265" s="1"/>
      <c r="O265" s="1"/>
    </row>
    <row r="266" spans="1:15" ht="12.75" customHeight="1">
      <c r="A266" s="1"/>
      <c r="B266" s="1"/>
      <c r="C266" s="58"/>
      <c r="D266" s="58"/>
      <c r="E266" s="58"/>
      <c r="F266" s="58"/>
      <c r="G266" s="58"/>
      <c r="H266" s="58"/>
      <c r="I266" s="58"/>
      <c r="J266" s="58"/>
      <c r="K266" s="58"/>
      <c r="L266" s="59"/>
      <c r="M266" s="1"/>
      <c r="N266" s="1"/>
      <c r="O266" s="1"/>
    </row>
    <row r="267" spans="1:15" ht="12.75" customHeight="1">
      <c r="A267" s="1"/>
      <c r="B267" s="1"/>
      <c r="C267" s="58"/>
      <c r="D267" s="58"/>
      <c r="E267" s="58"/>
      <c r="F267" s="58"/>
      <c r="G267" s="58"/>
      <c r="H267" s="58"/>
      <c r="I267" s="58"/>
      <c r="J267" s="58"/>
      <c r="K267" s="58"/>
      <c r="L267" s="59"/>
      <c r="M267" s="1"/>
      <c r="N267" s="1"/>
      <c r="O267" s="1"/>
    </row>
    <row r="268" spans="1:15" ht="12.75" customHeight="1">
      <c r="A268" s="1"/>
      <c r="B268" s="1"/>
      <c r="C268" s="58"/>
      <c r="D268" s="58"/>
      <c r="E268" s="58"/>
      <c r="F268" s="58"/>
      <c r="G268" s="58"/>
      <c r="H268" s="58"/>
      <c r="I268" s="58"/>
      <c r="J268" s="58"/>
      <c r="K268" s="58"/>
      <c r="L268" s="59"/>
      <c r="M268" s="1"/>
      <c r="N268" s="1"/>
      <c r="O268" s="1"/>
    </row>
    <row r="269" spans="1:15" ht="12.75" customHeight="1">
      <c r="A269" s="1"/>
      <c r="B269" s="1"/>
      <c r="C269" s="58"/>
      <c r="D269" s="58"/>
      <c r="E269" s="58"/>
      <c r="F269" s="58"/>
      <c r="G269" s="58"/>
      <c r="H269" s="58"/>
      <c r="I269" s="58"/>
      <c r="J269" s="58"/>
      <c r="K269" s="58"/>
      <c r="L269" s="59"/>
      <c r="M269" s="1"/>
      <c r="N269" s="1"/>
      <c r="O269" s="1"/>
    </row>
    <row r="270" spans="1:15" ht="12.75" customHeight="1">
      <c r="A270" s="1"/>
      <c r="B270" s="1"/>
      <c r="C270" s="58"/>
      <c r="D270" s="58"/>
      <c r="E270" s="58"/>
      <c r="F270" s="58"/>
      <c r="G270" s="58"/>
      <c r="H270" s="58"/>
      <c r="I270" s="58"/>
      <c r="J270" s="58"/>
      <c r="K270" s="58"/>
      <c r="L270" s="59"/>
      <c r="M270" s="1"/>
      <c r="N270" s="1"/>
      <c r="O270" s="1"/>
    </row>
    <row r="271" spans="1:15" ht="12.75" customHeight="1">
      <c r="A271" s="1"/>
      <c r="B271" s="1"/>
      <c r="C271" s="58"/>
      <c r="D271" s="58"/>
      <c r="E271" s="58"/>
      <c r="F271" s="58"/>
      <c r="G271" s="58"/>
      <c r="H271" s="58"/>
      <c r="I271" s="58"/>
      <c r="J271" s="58"/>
      <c r="K271" s="58"/>
      <c r="L271" s="59"/>
      <c r="M271" s="1"/>
      <c r="N271" s="1"/>
      <c r="O271" s="1"/>
    </row>
    <row r="272" spans="1:15" ht="12.75" customHeight="1">
      <c r="A272" s="1"/>
      <c r="B272" s="1"/>
      <c r="C272" s="58"/>
      <c r="D272" s="58"/>
      <c r="E272" s="58"/>
      <c r="F272" s="58"/>
      <c r="G272" s="58"/>
      <c r="H272" s="58"/>
      <c r="I272" s="58"/>
      <c r="J272" s="58"/>
      <c r="K272" s="58"/>
      <c r="L272" s="59"/>
      <c r="M272" s="1"/>
      <c r="N272" s="1"/>
      <c r="O272" s="1"/>
    </row>
    <row r="273" spans="1:15" ht="12.75" customHeight="1">
      <c r="A273" s="1"/>
      <c r="B273" s="1"/>
      <c r="C273" s="58"/>
      <c r="D273" s="58"/>
      <c r="E273" s="58"/>
      <c r="F273" s="58"/>
      <c r="G273" s="58"/>
      <c r="H273" s="58"/>
      <c r="I273" s="58"/>
      <c r="J273" s="58"/>
      <c r="K273" s="58"/>
      <c r="L273" s="59"/>
      <c r="M273" s="1"/>
      <c r="N273" s="1"/>
      <c r="O273" s="1"/>
    </row>
    <row r="274" spans="1:15" ht="12.75" customHeight="1">
      <c r="A274" s="1"/>
      <c r="B274" s="1"/>
      <c r="C274" s="58"/>
      <c r="D274" s="58"/>
      <c r="E274" s="58"/>
      <c r="F274" s="58"/>
      <c r="G274" s="58"/>
      <c r="H274" s="58"/>
      <c r="I274" s="58"/>
      <c r="J274" s="58"/>
      <c r="K274" s="58"/>
      <c r="L274" s="59"/>
      <c r="M274" s="1"/>
      <c r="N274" s="1"/>
      <c r="O274" s="1"/>
    </row>
    <row r="275" spans="1:15" ht="12.75" customHeight="1">
      <c r="A275" s="1"/>
      <c r="B275" s="1"/>
      <c r="C275" s="58"/>
      <c r="D275" s="58"/>
      <c r="E275" s="58"/>
      <c r="F275" s="58"/>
      <c r="G275" s="58"/>
      <c r="H275" s="58"/>
      <c r="I275" s="58"/>
      <c r="J275" s="58"/>
      <c r="K275" s="58"/>
      <c r="L275" s="59"/>
      <c r="M275" s="1"/>
      <c r="N275" s="1"/>
      <c r="O275" s="1"/>
    </row>
    <row r="276" spans="1:15" ht="12.75" customHeight="1">
      <c r="A276" s="1"/>
      <c r="B276" s="1"/>
      <c r="C276" s="58"/>
      <c r="D276" s="58"/>
      <c r="E276" s="58"/>
      <c r="F276" s="58"/>
      <c r="G276" s="58"/>
      <c r="H276" s="58"/>
      <c r="I276" s="58"/>
      <c r="J276" s="58"/>
      <c r="K276" s="58"/>
      <c r="L276" s="59"/>
      <c r="M276" s="1"/>
      <c r="N276" s="1"/>
      <c r="O276" s="1"/>
    </row>
    <row r="277" spans="1:15" ht="12.75" customHeight="1">
      <c r="A277" s="1"/>
      <c r="B277" s="1"/>
      <c r="C277" s="58"/>
      <c r="D277" s="58"/>
      <c r="E277" s="58"/>
      <c r="F277" s="58"/>
      <c r="G277" s="58"/>
      <c r="H277" s="58"/>
      <c r="I277" s="58"/>
      <c r="J277" s="58"/>
      <c r="K277" s="58"/>
      <c r="L277" s="59"/>
      <c r="M277" s="1"/>
      <c r="N277" s="1"/>
      <c r="O277" s="1"/>
    </row>
    <row r="278" spans="1:15" ht="12.75" customHeight="1">
      <c r="A278" s="1"/>
      <c r="B278" s="1"/>
      <c r="C278" s="58"/>
      <c r="D278" s="58"/>
      <c r="E278" s="58"/>
      <c r="F278" s="58"/>
      <c r="G278" s="58"/>
      <c r="H278" s="58"/>
      <c r="I278" s="58"/>
      <c r="J278" s="58"/>
      <c r="K278" s="58"/>
      <c r="L278" s="59"/>
      <c r="M278" s="1"/>
      <c r="N278" s="1"/>
      <c r="O278" s="1"/>
    </row>
    <row r="279" spans="1:15" ht="12.75" customHeight="1">
      <c r="A279" s="1"/>
      <c r="B279" s="1"/>
      <c r="C279" s="58"/>
      <c r="D279" s="58"/>
      <c r="E279" s="58"/>
      <c r="F279" s="58"/>
      <c r="G279" s="58"/>
      <c r="H279" s="58"/>
      <c r="I279" s="58"/>
      <c r="J279" s="58"/>
      <c r="K279" s="58"/>
      <c r="L279" s="59"/>
      <c r="M279" s="1"/>
      <c r="N279" s="1"/>
      <c r="O279" s="1"/>
    </row>
    <row r="280" spans="1:15" ht="12.75" customHeight="1">
      <c r="A280" s="1"/>
      <c r="B280" s="1"/>
      <c r="C280" s="58"/>
      <c r="D280" s="58"/>
      <c r="E280" s="58"/>
      <c r="F280" s="58"/>
      <c r="G280" s="58"/>
      <c r="H280" s="58"/>
      <c r="I280" s="58"/>
      <c r="J280" s="58"/>
      <c r="K280" s="58"/>
      <c r="L280" s="59"/>
      <c r="M280" s="1"/>
      <c r="N280" s="1"/>
      <c r="O280" s="1"/>
    </row>
    <row r="281" spans="1:15" ht="12.75" customHeight="1">
      <c r="A281" s="1"/>
      <c r="B281" s="1"/>
      <c r="C281" s="58"/>
      <c r="D281" s="58"/>
      <c r="E281" s="58"/>
      <c r="F281" s="58"/>
      <c r="G281" s="58"/>
      <c r="H281" s="58"/>
      <c r="I281" s="58"/>
      <c r="J281" s="58"/>
      <c r="K281" s="58"/>
      <c r="L281" s="59"/>
      <c r="M281" s="1"/>
      <c r="N281" s="1"/>
      <c r="O281" s="1"/>
    </row>
    <row r="282" spans="1:15" ht="12.75" customHeight="1">
      <c r="A282" s="1"/>
      <c r="B282" s="1"/>
      <c r="C282" s="58"/>
      <c r="D282" s="58"/>
      <c r="E282" s="58"/>
      <c r="F282" s="58"/>
      <c r="G282" s="58"/>
      <c r="H282" s="58"/>
      <c r="I282" s="58"/>
      <c r="J282" s="58"/>
      <c r="K282" s="58"/>
      <c r="L282" s="59"/>
      <c r="M282" s="1"/>
      <c r="N282" s="1"/>
      <c r="O282" s="1"/>
    </row>
    <row r="283" spans="1:15" ht="12.75" customHeight="1">
      <c r="A283" s="1"/>
      <c r="B283" s="1"/>
      <c r="C283" s="58"/>
      <c r="D283" s="58"/>
      <c r="E283" s="58"/>
      <c r="F283" s="58"/>
      <c r="G283" s="58"/>
      <c r="H283" s="58"/>
      <c r="I283" s="58"/>
      <c r="J283" s="58"/>
      <c r="K283" s="58"/>
      <c r="L283" s="59"/>
      <c r="M283" s="1"/>
      <c r="N283" s="1"/>
      <c r="O283" s="1"/>
    </row>
    <row r="284" spans="1:15" ht="12.75" customHeight="1">
      <c r="A284" s="1"/>
      <c r="B284" s="1"/>
      <c r="C284" s="58"/>
      <c r="D284" s="58"/>
      <c r="E284" s="58"/>
      <c r="F284" s="58"/>
      <c r="G284" s="58"/>
      <c r="H284" s="58"/>
      <c r="I284" s="58"/>
      <c r="J284" s="58"/>
      <c r="K284" s="58"/>
      <c r="L284" s="59"/>
      <c r="M284" s="1"/>
      <c r="N284" s="1"/>
      <c r="O284" s="1"/>
    </row>
    <row r="285" spans="1:15" ht="12.75" customHeight="1">
      <c r="A285" s="1"/>
      <c r="B285" s="1"/>
      <c r="C285" s="58"/>
      <c r="D285" s="58"/>
      <c r="E285" s="58"/>
      <c r="F285" s="58"/>
      <c r="G285" s="58"/>
      <c r="H285" s="58"/>
      <c r="I285" s="58"/>
      <c r="J285" s="58"/>
      <c r="K285" s="58"/>
      <c r="L285" s="59"/>
      <c r="M285" s="1"/>
      <c r="N285" s="1"/>
      <c r="O285" s="1"/>
    </row>
    <row r="286" spans="1:15" ht="12.75" customHeight="1">
      <c r="A286" s="1"/>
      <c r="B286" s="1"/>
      <c r="C286" s="58"/>
      <c r="D286" s="58"/>
      <c r="E286" s="58"/>
      <c r="F286" s="58"/>
      <c r="G286" s="58"/>
      <c r="H286" s="58"/>
      <c r="I286" s="58"/>
      <c r="J286" s="58"/>
      <c r="K286" s="58"/>
      <c r="L286" s="59"/>
      <c r="M286" s="1"/>
      <c r="N286" s="1"/>
      <c r="O286" s="1"/>
    </row>
    <row r="287" spans="1:15" ht="12.75" customHeight="1">
      <c r="A287" s="1"/>
      <c r="B287" s="1"/>
      <c r="C287" s="58"/>
      <c r="D287" s="58"/>
      <c r="E287" s="58"/>
      <c r="F287" s="58"/>
      <c r="G287" s="58"/>
      <c r="H287" s="58"/>
      <c r="I287" s="58"/>
      <c r="J287" s="58"/>
      <c r="K287" s="58"/>
      <c r="L287" s="59"/>
      <c r="M287" s="1"/>
      <c r="N287" s="1"/>
      <c r="O287" s="1"/>
    </row>
    <row r="288" spans="1:15" ht="12.75" customHeight="1">
      <c r="A288" s="1"/>
      <c r="B288" s="1"/>
      <c r="C288" s="58"/>
      <c r="D288" s="58"/>
      <c r="E288" s="58"/>
      <c r="F288" s="58"/>
      <c r="G288" s="58"/>
      <c r="H288" s="58"/>
      <c r="I288" s="58"/>
      <c r="J288" s="58"/>
      <c r="K288" s="58"/>
      <c r="L288" s="59"/>
      <c r="M288" s="1"/>
      <c r="N288" s="1"/>
      <c r="O288" s="1"/>
    </row>
    <row r="289" spans="1:15" ht="12.75" customHeight="1">
      <c r="A289" s="1"/>
      <c r="B289" s="1"/>
      <c r="C289" s="58"/>
      <c r="D289" s="58"/>
      <c r="E289" s="58"/>
      <c r="F289" s="58"/>
      <c r="G289" s="58"/>
      <c r="H289" s="58"/>
      <c r="I289" s="58"/>
      <c r="J289" s="58"/>
      <c r="K289" s="58"/>
      <c r="L289" s="59"/>
      <c r="M289" s="1"/>
      <c r="N289" s="1"/>
      <c r="O289" s="1"/>
    </row>
    <row r="290" spans="1:15" ht="12.75" customHeight="1">
      <c r="A290" s="1"/>
      <c r="B290" s="1"/>
      <c r="C290" s="58"/>
      <c r="D290" s="58"/>
      <c r="E290" s="58"/>
      <c r="F290" s="58"/>
      <c r="G290" s="58"/>
      <c r="H290" s="58"/>
      <c r="I290" s="58"/>
      <c r="J290" s="58"/>
      <c r="K290" s="58"/>
      <c r="L290" s="59"/>
      <c r="M290" s="1"/>
      <c r="N290" s="1"/>
      <c r="O290" s="1"/>
    </row>
    <row r="291" spans="1:15" ht="12.75" customHeight="1">
      <c r="A291" s="1"/>
      <c r="B291" s="1"/>
      <c r="C291" s="58"/>
      <c r="D291" s="58"/>
      <c r="E291" s="58"/>
      <c r="F291" s="58"/>
      <c r="G291" s="58"/>
      <c r="H291" s="58"/>
      <c r="I291" s="58"/>
      <c r="J291" s="58"/>
      <c r="K291" s="58"/>
      <c r="L291" s="59"/>
      <c r="M291" s="1"/>
      <c r="N291" s="1"/>
      <c r="O291" s="1"/>
    </row>
    <row r="292" spans="1:15" ht="12.75" customHeight="1">
      <c r="A292" s="1"/>
      <c r="B292" s="1"/>
      <c r="C292" s="58"/>
      <c r="D292" s="58"/>
      <c r="E292" s="58"/>
      <c r="F292" s="58"/>
      <c r="G292" s="58"/>
      <c r="H292" s="58"/>
      <c r="I292" s="58"/>
      <c r="J292" s="58"/>
      <c r="K292" s="58"/>
      <c r="L292" s="59"/>
      <c r="M292" s="1"/>
      <c r="N292" s="1"/>
      <c r="O292" s="1"/>
    </row>
    <row r="293" spans="1:15" ht="12.75" customHeight="1">
      <c r="A293" s="1"/>
      <c r="B293" s="1"/>
      <c r="C293" s="58"/>
      <c r="D293" s="58"/>
      <c r="E293" s="58"/>
      <c r="F293" s="58"/>
      <c r="G293" s="58"/>
      <c r="H293" s="58"/>
      <c r="I293" s="58"/>
      <c r="J293" s="58"/>
      <c r="K293" s="58"/>
      <c r="L293" s="59"/>
      <c r="M293" s="1"/>
      <c r="N293" s="1"/>
      <c r="O293" s="1"/>
    </row>
    <row r="294" spans="1:15" ht="12.75" customHeight="1">
      <c r="A294" s="1"/>
      <c r="B294" s="1"/>
      <c r="C294" s="64"/>
      <c r="D294" s="64"/>
      <c r="E294" s="64"/>
      <c r="F294" s="64"/>
      <c r="G294" s="64"/>
      <c r="H294" s="64"/>
      <c r="I294" s="64"/>
      <c r="J294" s="64"/>
      <c r="K294" s="64"/>
      <c r="L294" s="59"/>
      <c r="M294" s="1"/>
      <c r="N294" s="1"/>
      <c r="O294" s="1"/>
    </row>
    <row r="295" spans="1:15" ht="12.75" customHeight="1">
      <c r="A295" s="1"/>
      <c r="B295" s="1"/>
      <c r="C295" s="58"/>
      <c r="D295" s="58"/>
      <c r="E295" s="58"/>
      <c r="F295" s="58"/>
      <c r="G295" s="58"/>
      <c r="H295" s="58"/>
      <c r="I295" s="58"/>
      <c r="J295" s="58"/>
      <c r="K295" s="58"/>
      <c r="L295" s="59"/>
      <c r="M295" s="1"/>
      <c r="N295" s="1"/>
      <c r="O295" s="1"/>
    </row>
    <row r="296" spans="1:15" ht="12.75" customHeight="1">
      <c r="A296" s="1"/>
      <c r="B296" s="1"/>
      <c r="C296" s="58"/>
      <c r="D296" s="58"/>
      <c r="E296" s="58"/>
      <c r="F296" s="58"/>
      <c r="G296" s="58"/>
      <c r="H296" s="58"/>
      <c r="I296" s="58"/>
      <c r="J296" s="58"/>
      <c r="K296" s="58"/>
      <c r="L296" s="59"/>
      <c r="M296" s="1"/>
      <c r="N296" s="1"/>
      <c r="O296" s="1"/>
    </row>
    <row r="297" spans="1:15" ht="12.75" customHeight="1">
      <c r="A297" s="1"/>
      <c r="B297" s="1"/>
      <c r="C297" s="58"/>
      <c r="D297" s="58"/>
      <c r="E297" s="58"/>
      <c r="F297" s="58"/>
      <c r="G297" s="58"/>
      <c r="H297" s="58"/>
      <c r="I297" s="58"/>
      <c r="J297" s="58"/>
      <c r="K297" s="58"/>
      <c r="L297" s="59"/>
      <c r="M297" s="1"/>
      <c r="N297" s="1"/>
      <c r="O297" s="1"/>
    </row>
    <row r="298" spans="1:15" ht="12.75" customHeight="1">
      <c r="A298" s="1"/>
      <c r="B298" s="1"/>
      <c r="C298" s="58"/>
      <c r="D298" s="58"/>
      <c r="E298" s="58"/>
      <c r="F298" s="58"/>
      <c r="G298" s="58"/>
      <c r="H298" s="58"/>
      <c r="I298" s="58"/>
      <c r="J298" s="58"/>
      <c r="K298" s="58"/>
      <c r="L298" s="59"/>
      <c r="M298" s="1"/>
      <c r="N298" s="1"/>
      <c r="O298" s="1"/>
    </row>
    <row r="299" spans="1:15" ht="12.75" customHeight="1">
      <c r="A299" s="1"/>
      <c r="B299" s="1"/>
      <c r="C299" s="58"/>
      <c r="D299" s="58"/>
      <c r="E299" s="58"/>
      <c r="F299" s="58"/>
      <c r="G299" s="58"/>
      <c r="H299" s="58"/>
      <c r="I299" s="58"/>
      <c r="J299" s="58"/>
      <c r="K299" s="58"/>
      <c r="L299" s="59"/>
      <c r="M299" s="1"/>
      <c r="N299" s="1"/>
      <c r="O299" s="1"/>
    </row>
    <row r="300" spans="1:15" ht="12.75" customHeight="1">
      <c r="A300" s="1"/>
      <c r="B300" s="1"/>
      <c r="C300" s="58"/>
      <c r="D300" s="58"/>
      <c r="E300" s="58"/>
      <c r="F300" s="58"/>
      <c r="G300" s="58"/>
      <c r="H300" s="58"/>
      <c r="I300" s="58"/>
      <c r="J300" s="58"/>
      <c r="K300" s="58"/>
      <c r="L300" s="59"/>
      <c r="M300" s="1"/>
      <c r="N300" s="1"/>
      <c r="O300" s="1"/>
    </row>
    <row r="301" spans="1:15" ht="12.75" customHeight="1">
      <c r="A301" s="1"/>
      <c r="B301" s="1"/>
      <c r="C301" s="58"/>
      <c r="D301" s="58"/>
      <c r="E301" s="58"/>
      <c r="F301" s="58"/>
      <c r="G301" s="58"/>
      <c r="H301" s="58"/>
      <c r="I301" s="58"/>
      <c r="J301" s="58"/>
      <c r="K301" s="58"/>
      <c r="L301" s="59"/>
      <c r="M301" s="1"/>
      <c r="N301" s="1"/>
      <c r="O301" s="1"/>
    </row>
    <row r="302" spans="1:15" ht="12.75" customHeight="1">
      <c r="A302" s="1"/>
      <c r="B302" s="1"/>
      <c r="C302" s="58"/>
      <c r="D302" s="58"/>
      <c r="E302" s="58"/>
      <c r="F302" s="58"/>
      <c r="G302" s="58"/>
      <c r="H302" s="58"/>
      <c r="I302" s="58"/>
      <c r="J302" s="58"/>
      <c r="K302" s="58"/>
      <c r="L302" s="59"/>
      <c r="M302" s="1"/>
      <c r="N302" s="1"/>
      <c r="O302" s="1"/>
    </row>
    <row r="303" spans="1:15" ht="12.75" customHeight="1">
      <c r="A303" s="1"/>
      <c r="B303" s="1"/>
      <c r="C303" s="58"/>
      <c r="D303" s="58"/>
      <c r="E303" s="58"/>
      <c r="F303" s="58"/>
      <c r="G303" s="58"/>
      <c r="H303" s="58"/>
      <c r="I303" s="58"/>
      <c r="J303" s="58"/>
      <c r="K303" s="58"/>
      <c r="L303" s="59"/>
      <c r="M303" s="1"/>
      <c r="N303" s="1"/>
      <c r="O303" s="1"/>
    </row>
    <row r="304" spans="1:15" ht="12.75" customHeight="1">
      <c r="A304" s="1"/>
      <c r="B304" s="1"/>
      <c r="C304" s="58"/>
      <c r="D304" s="58"/>
      <c r="E304" s="58"/>
      <c r="F304" s="58"/>
      <c r="G304" s="58"/>
      <c r="H304" s="58"/>
      <c r="I304" s="58"/>
      <c r="J304" s="58"/>
      <c r="K304" s="58"/>
      <c r="L304" s="59"/>
      <c r="M304" s="1"/>
      <c r="N304" s="1"/>
      <c r="O304" s="1"/>
    </row>
    <row r="305" spans="1:15" ht="12.75" customHeight="1">
      <c r="A305" s="1"/>
      <c r="B305" s="1"/>
      <c r="C305" s="58"/>
      <c r="D305" s="58"/>
      <c r="E305" s="58"/>
      <c r="F305" s="58"/>
      <c r="G305" s="58"/>
      <c r="H305" s="58"/>
      <c r="I305" s="58"/>
      <c r="J305" s="58"/>
      <c r="K305" s="58"/>
      <c r="L305" s="59"/>
      <c r="M305" s="1"/>
      <c r="N305" s="1"/>
      <c r="O305" s="1"/>
    </row>
    <row r="306" spans="1:15" ht="12.75" customHeight="1">
      <c r="A306" s="1"/>
      <c r="B306" s="1"/>
      <c r="C306" s="58"/>
      <c r="D306" s="58"/>
      <c r="E306" s="58"/>
      <c r="F306" s="58"/>
      <c r="G306" s="58"/>
      <c r="H306" s="58"/>
      <c r="I306" s="58"/>
      <c r="J306" s="58"/>
      <c r="K306" s="58"/>
      <c r="L306" s="59"/>
      <c r="M306" s="1"/>
      <c r="N306" s="1"/>
      <c r="O306" s="1"/>
    </row>
    <row r="307" spans="1:15" ht="12.75" customHeight="1">
      <c r="A307" s="1"/>
      <c r="B307" s="1"/>
      <c r="C307" s="58"/>
      <c r="D307" s="58"/>
      <c r="E307" s="58"/>
      <c r="F307" s="58"/>
      <c r="G307" s="58"/>
      <c r="H307" s="58"/>
      <c r="I307" s="58"/>
      <c r="J307" s="58"/>
      <c r="K307" s="58"/>
      <c r="L307" s="59"/>
      <c r="M307" s="1"/>
      <c r="N307" s="1"/>
      <c r="O307" s="1"/>
    </row>
    <row r="308" spans="1:15" ht="12.75" customHeight="1">
      <c r="A308" s="1"/>
      <c r="B308" s="1"/>
      <c r="C308" s="58"/>
      <c r="D308" s="58"/>
      <c r="E308" s="58"/>
      <c r="F308" s="58"/>
      <c r="G308" s="58"/>
      <c r="H308" s="58"/>
      <c r="I308" s="58"/>
      <c r="J308" s="58"/>
      <c r="K308" s="58"/>
      <c r="L308" s="59"/>
      <c r="M308" s="1"/>
      <c r="N308" s="1"/>
      <c r="O308" s="1"/>
    </row>
    <row r="309" spans="1:15" ht="12.75" customHeight="1">
      <c r="A309" s="1"/>
      <c r="B309" s="1"/>
      <c r="C309" s="58"/>
      <c r="D309" s="58"/>
      <c r="E309" s="58"/>
      <c r="F309" s="58"/>
      <c r="G309" s="58"/>
      <c r="H309" s="58"/>
      <c r="I309" s="58"/>
      <c r="J309" s="58"/>
      <c r="K309" s="58"/>
      <c r="L309" s="59"/>
      <c r="M309" s="1"/>
      <c r="N309" s="1"/>
      <c r="O309" s="1"/>
    </row>
    <row r="310" spans="1:15" ht="12.75" customHeight="1">
      <c r="A310" s="1"/>
      <c r="B310" s="1"/>
      <c r="C310" s="58"/>
      <c r="D310" s="58"/>
      <c r="E310" s="58"/>
      <c r="F310" s="58"/>
      <c r="G310" s="58"/>
      <c r="H310" s="58"/>
      <c r="I310" s="58"/>
      <c r="J310" s="58"/>
      <c r="K310" s="58"/>
      <c r="L310" s="59"/>
      <c r="M310" s="1"/>
      <c r="N310" s="1"/>
      <c r="O310" s="1"/>
    </row>
    <row r="311" spans="1:15" ht="12.75" customHeight="1">
      <c r="A311" s="1"/>
      <c r="B311" s="1"/>
      <c r="C311" s="58"/>
      <c r="D311" s="58"/>
      <c r="E311" s="58"/>
      <c r="F311" s="58"/>
      <c r="G311" s="58"/>
      <c r="H311" s="58"/>
      <c r="I311" s="58"/>
      <c r="J311" s="58"/>
      <c r="K311" s="58"/>
      <c r="L311" s="59"/>
      <c r="M311" s="1"/>
      <c r="N311" s="1"/>
      <c r="O311" s="1"/>
    </row>
    <row r="312" spans="1:15" ht="12.75" customHeight="1">
      <c r="A312" s="1"/>
      <c r="B312" s="1"/>
      <c r="C312" s="58"/>
      <c r="D312" s="58"/>
      <c r="E312" s="58"/>
      <c r="F312" s="58"/>
      <c r="G312" s="58"/>
      <c r="H312" s="58"/>
      <c r="I312" s="58"/>
      <c r="J312" s="58"/>
      <c r="K312" s="58"/>
      <c r="L312" s="59"/>
      <c r="M312" s="1"/>
      <c r="N312" s="1"/>
      <c r="O312" s="1"/>
    </row>
    <row r="313" spans="1:15" ht="12.75" customHeight="1">
      <c r="A313" s="1"/>
      <c r="B313" s="1"/>
      <c r="C313" s="58"/>
      <c r="D313" s="58"/>
      <c r="E313" s="58"/>
      <c r="F313" s="58"/>
      <c r="G313" s="58"/>
      <c r="H313" s="58"/>
      <c r="I313" s="58"/>
      <c r="J313" s="58"/>
      <c r="K313" s="58"/>
      <c r="L313" s="59"/>
      <c r="M313" s="1"/>
      <c r="N313" s="1"/>
      <c r="O313" s="1"/>
    </row>
    <row r="314" spans="1:15" ht="12.75" customHeight="1">
      <c r="A314" s="1"/>
      <c r="B314" s="1"/>
      <c r="C314" s="58"/>
      <c r="D314" s="58"/>
      <c r="E314" s="58"/>
      <c r="F314" s="58"/>
      <c r="G314" s="58"/>
      <c r="H314" s="58"/>
      <c r="I314" s="58"/>
      <c r="J314" s="58"/>
      <c r="K314" s="58"/>
      <c r="L314" s="59"/>
      <c r="M314" s="1"/>
      <c r="N314" s="1"/>
      <c r="O314" s="1"/>
    </row>
    <row r="315" spans="1:15" ht="12.75" customHeight="1">
      <c r="A315" s="1"/>
      <c r="B315" s="1"/>
      <c r="C315" s="58"/>
      <c r="D315" s="58"/>
      <c r="E315" s="58"/>
      <c r="F315" s="58"/>
      <c r="G315" s="58"/>
      <c r="H315" s="58"/>
      <c r="I315" s="58"/>
      <c r="J315" s="58"/>
      <c r="K315" s="58"/>
      <c r="L315" s="59"/>
      <c r="M315" s="1"/>
      <c r="N315" s="1"/>
      <c r="O315" s="1"/>
    </row>
    <row r="316" spans="1:15" ht="12.75" customHeight="1">
      <c r="A316" s="1"/>
      <c r="B316" s="1"/>
      <c r="C316" s="58"/>
      <c r="D316" s="58"/>
      <c r="E316" s="58"/>
      <c r="F316" s="58"/>
      <c r="G316" s="58"/>
      <c r="H316" s="58"/>
      <c r="I316" s="58"/>
      <c r="J316" s="58"/>
      <c r="K316" s="58"/>
      <c r="L316" s="59"/>
      <c r="M316" s="1"/>
      <c r="N316" s="1"/>
      <c r="O316" s="1"/>
    </row>
    <row r="317" spans="1:15" ht="12.75" customHeight="1">
      <c r="A317" s="1"/>
      <c r="B317" s="1"/>
      <c r="C317" s="58"/>
      <c r="D317" s="58"/>
      <c r="E317" s="58"/>
      <c r="F317" s="58"/>
      <c r="G317" s="58"/>
      <c r="H317" s="58"/>
      <c r="I317" s="58"/>
      <c r="J317" s="58"/>
      <c r="K317" s="58"/>
      <c r="L317" s="59"/>
      <c r="M317" s="1"/>
      <c r="N317" s="1"/>
      <c r="O317" s="1"/>
    </row>
    <row r="318" spans="1:15" ht="12.75" customHeight="1">
      <c r="A318" s="1"/>
      <c r="B318" s="1"/>
      <c r="C318" s="58"/>
      <c r="D318" s="58"/>
      <c r="E318" s="58"/>
      <c r="F318" s="58"/>
      <c r="G318" s="58"/>
      <c r="H318" s="58"/>
      <c r="I318" s="58"/>
      <c r="J318" s="58"/>
      <c r="K318" s="58"/>
      <c r="L318" s="59"/>
      <c r="M318" s="1"/>
      <c r="N318" s="1"/>
      <c r="O318" s="1"/>
    </row>
    <row r="319" spans="1:15" ht="12.75" customHeight="1">
      <c r="A319" s="1"/>
      <c r="B319" s="1"/>
      <c r="C319" s="58"/>
      <c r="D319" s="58"/>
      <c r="E319" s="58"/>
      <c r="F319" s="58"/>
      <c r="G319" s="58"/>
      <c r="H319" s="58"/>
      <c r="I319" s="58"/>
      <c r="J319" s="58"/>
      <c r="K319" s="58"/>
      <c r="L319" s="59"/>
      <c r="M319" s="1"/>
      <c r="N319" s="1"/>
      <c r="O319" s="1"/>
    </row>
    <row r="320" spans="1:15" ht="12.75" customHeight="1">
      <c r="A320" s="1"/>
      <c r="B320" s="1"/>
      <c r="C320" s="58"/>
      <c r="D320" s="58"/>
      <c r="E320" s="58"/>
      <c r="F320" s="58"/>
      <c r="G320" s="58"/>
      <c r="H320" s="58"/>
      <c r="I320" s="58"/>
      <c r="J320" s="58"/>
      <c r="K320" s="58"/>
      <c r="L320" s="59"/>
      <c r="M320" s="1"/>
      <c r="N320" s="1"/>
      <c r="O320" s="1"/>
    </row>
    <row r="321" spans="1:15" ht="12.75" customHeight="1">
      <c r="A321" s="1"/>
      <c r="B321" s="1"/>
      <c r="C321" s="58"/>
      <c r="D321" s="58"/>
      <c r="E321" s="58"/>
      <c r="F321" s="58"/>
      <c r="G321" s="58"/>
      <c r="H321" s="58"/>
      <c r="I321" s="58"/>
      <c r="J321" s="58"/>
      <c r="K321" s="58"/>
      <c r="L321" s="59"/>
      <c r="M321" s="1"/>
      <c r="N321" s="1"/>
      <c r="O321" s="1"/>
    </row>
    <row r="322" spans="1:15" ht="12.75" customHeight="1">
      <c r="A322" s="1"/>
      <c r="B322" s="1"/>
      <c r="C322" s="58"/>
      <c r="D322" s="58"/>
      <c r="E322" s="58"/>
      <c r="F322" s="58"/>
      <c r="G322" s="58"/>
      <c r="H322" s="58"/>
      <c r="I322" s="58"/>
      <c r="J322" s="58"/>
      <c r="K322" s="58"/>
      <c r="L322" s="59"/>
      <c r="M322" s="1"/>
      <c r="N322" s="1"/>
      <c r="O322" s="1"/>
    </row>
    <row r="323" spans="1:15" ht="12.75" customHeight="1">
      <c r="A323" s="1"/>
      <c r="B323" s="1"/>
      <c r="C323" s="58"/>
      <c r="D323" s="58"/>
      <c r="E323" s="58"/>
      <c r="F323" s="58"/>
      <c r="G323" s="58"/>
      <c r="H323" s="58"/>
      <c r="I323" s="58"/>
      <c r="J323" s="58"/>
      <c r="K323" s="58"/>
      <c r="L323" s="59"/>
      <c r="M323" s="1"/>
      <c r="N323" s="1"/>
      <c r="O323" s="1"/>
    </row>
    <row r="324" spans="1:15" ht="12.75" customHeight="1">
      <c r="A324" s="1"/>
      <c r="B324" s="1"/>
      <c r="C324" s="58"/>
      <c r="D324" s="58"/>
      <c r="E324" s="58"/>
      <c r="F324" s="58"/>
      <c r="G324" s="58"/>
      <c r="H324" s="58"/>
      <c r="I324" s="58"/>
      <c r="J324" s="58"/>
      <c r="K324" s="58"/>
      <c r="L324" s="59"/>
      <c r="M324" s="1"/>
      <c r="N324" s="1"/>
      <c r="O324" s="1"/>
    </row>
    <row r="325" spans="1:15" ht="12.75" customHeight="1">
      <c r="A325" s="1"/>
      <c r="B325" s="1"/>
      <c r="C325" s="58"/>
      <c r="D325" s="58"/>
      <c r="E325" s="58"/>
      <c r="F325" s="58"/>
      <c r="G325" s="58"/>
      <c r="H325" s="58"/>
      <c r="I325" s="58"/>
      <c r="J325" s="58"/>
      <c r="K325" s="58"/>
      <c r="L325" s="59"/>
      <c r="M325" s="1"/>
      <c r="N325" s="1"/>
      <c r="O325" s="1"/>
    </row>
    <row r="326" spans="1:15" ht="12.75" customHeight="1">
      <c r="A326" s="1"/>
      <c r="B326" s="1"/>
      <c r="C326" s="58"/>
      <c r="D326" s="58"/>
      <c r="E326" s="58"/>
      <c r="F326" s="58"/>
      <c r="G326" s="58"/>
      <c r="H326" s="58"/>
      <c r="I326" s="58"/>
      <c r="J326" s="58"/>
      <c r="K326" s="58"/>
      <c r="L326" s="59"/>
      <c r="M326" s="1"/>
      <c r="N326" s="1"/>
      <c r="O326" s="1"/>
    </row>
    <row r="327" spans="1:15" ht="12.75" customHeight="1">
      <c r="A327" s="1"/>
      <c r="B327" s="1"/>
      <c r="C327" s="58"/>
      <c r="D327" s="58"/>
      <c r="E327" s="58"/>
      <c r="F327" s="58"/>
      <c r="G327" s="58"/>
      <c r="H327" s="58"/>
      <c r="I327" s="58"/>
      <c r="J327" s="58"/>
      <c r="K327" s="58"/>
      <c r="L327" s="59"/>
      <c r="M327" s="1"/>
      <c r="N327" s="1"/>
      <c r="O327" s="1"/>
    </row>
    <row r="328" spans="1:15" ht="12.75" customHeight="1">
      <c r="A328" s="1"/>
      <c r="B328" s="1"/>
      <c r="C328" s="58"/>
      <c r="D328" s="58"/>
      <c r="E328" s="58"/>
      <c r="F328" s="58"/>
      <c r="G328" s="58"/>
      <c r="H328" s="58"/>
      <c r="I328" s="58"/>
      <c r="J328" s="58"/>
      <c r="K328" s="58"/>
      <c r="L328" s="59"/>
      <c r="M328" s="1"/>
      <c r="N328" s="1"/>
      <c r="O328" s="1"/>
    </row>
    <row r="329" spans="1:15" ht="12.75" customHeight="1">
      <c r="A329" s="1"/>
      <c r="B329" s="1"/>
      <c r="C329" s="58"/>
      <c r="D329" s="58"/>
      <c r="E329" s="58"/>
      <c r="F329" s="58"/>
      <c r="G329" s="58"/>
      <c r="H329" s="58"/>
      <c r="I329" s="58"/>
      <c r="J329" s="58"/>
      <c r="K329" s="58"/>
      <c r="L329" s="59"/>
      <c r="M329" s="1"/>
      <c r="N329" s="1"/>
      <c r="O329" s="1"/>
    </row>
    <row r="330" spans="1:15" ht="12.75" customHeight="1">
      <c r="A330" s="1"/>
      <c r="B330" s="1"/>
      <c r="C330" s="58"/>
      <c r="D330" s="58"/>
      <c r="E330" s="58"/>
      <c r="F330" s="58"/>
      <c r="G330" s="58"/>
      <c r="H330" s="58"/>
      <c r="I330" s="58"/>
      <c r="J330" s="58"/>
      <c r="K330" s="58"/>
      <c r="L330" s="59"/>
      <c r="M330" s="1"/>
      <c r="N330" s="1"/>
      <c r="O330" s="1"/>
    </row>
    <row r="331" spans="1:15" ht="12.75" customHeight="1">
      <c r="A331" s="1"/>
      <c r="B331" s="1"/>
      <c r="C331" s="58"/>
      <c r="D331" s="58"/>
      <c r="E331" s="58"/>
      <c r="F331" s="58"/>
      <c r="G331" s="58"/>
      <c r="H331" s="58"/>
      <c r="I331" s="58"/>
      <c r="J331" s="58"/>
      <c r="K331" s="58"/>
      <c r="L331" s="59"/>
      <c r="M331" s="1"/>
      <c r="N331" s="1"/>
      <c r="O331" s="1"/>
    </row>
    <row r="332" spans="1:15" ht="12.75" customHeight="1">
      <c r="A332" s="1"/>
      <c r="B332" s="1"/>
      <c r="C332" s="58"/>
      <c r="D332" s="58"/>
      <c r="E332" s="58"/>
      <c r="F332" s="58"/>
      <c r="G332" s="58"/>
      <c r="H332" s="58"/>
      <c r="I332" s="58"/>
      <c r="J332" s="58"/>
      <c r="K332" s="58"/>
      <c r="L332" s="59"/>
      <c r="M332" s="1"/>
      <c r="N332" s="1"/>
      <c r="O332" s="1"/>
    </row>
    <row r="333" spans="1:15" ht="12.75" customHeight="1">
      <c r="A333" s="1"/>
      <c r="B333" s="1"/>
      <c r="C333" s="58"/>
      <c r="D333" s="58"/>
      <c r="E333" s="58"/>
      <c r="F333" s="58"/>
      <c r="G333" s="58"/>
      <c r="H333" s="58"/>
      <c r="I333" s="58"/>
      <c r="J333" s="58"/>
      <c r="K333" s="58"/>
      <c r="L333" s="59"/>
      <c r="M333" s="1"/>
      <c r="N333" s="1"/>
      <c r="O333" s="1"/>
    </row>
    <row r="334" spans="1:15" ht="12.75" customHeight="1">
      <c r="A334" s="1"/>
      <c r="B334" s="1"/>
      <c r="C334" s="58"/>
      <c r="D334" s="58"/>
      <c r="E334" s="58"/>
      <c r="F334" s="58"/>
      <c r="G334" s="58"/>
      <c r="H334" s="58"/>
      <c r="I334" s="58"/>
      <c r="J334" s="58"/>
      <c r="K334" s="58"/>
      <c r="L334" s="59"/>
      <c r="M334" s="1"/>
      <c r="N334" s="1"/>
      <c r="O334" s="1"/>
    </row>
    <row r="335" spans="1:15" ht="12.75" customHeight="1">
      <c r="A335" s="1"/>
      <c r="B335" s="1"/>
      <c r="C335" s="64"/>
      <c r="D335" s="64"/>
      <c r="E335" s="58"/>
      <c r="F335" s="58"/>
      <c r="G335" s="58"/>
      <c r="H335" s="64"/>
      <c r="I335" s="64"/>
      <c r="J335" s="64"/>
      <c r="K335" s="64"/>
      <c r="L335" s="59"/>
      <c r="M335" s="1"/>
      <c r="N335" s="1"/>
      <c r="O335" s="1"/>
    </row>
    <row r="336" spans="1:15" ht="12.75" customHeight="1">
      <c r="A336" s="1"/>
      <c r="B336" s="1"/>
      <c r="C336" s="58"/>
      <c r="D336" s="58"/>
      <c r="E336" s="58"/>
      <c r="F336" s="58"/>
      <c r="G336" s="58"/>
      <c r="H336" s="58"/>
      <c r="I336" s="58"/>
      <c r="J336" s="58"/>
      <c r="K336" s="58"/>
      <c r="L336" s="59"/>
      <c r="M336" s="1"/>
      <c r="N336" s="1"/>
      <c r="O336" s="1"/>
    </row>
    <row r="337" spans="1:15" ht="12.75" customHeight="1">
      <c r="A337" s="1"/>
      <c r="B337" s="1"/>
      <c r="C337" s="58"/>
      <c r="D337" s="58"/>
      <c r="E337" s="58"/>
      <c r="F337" s="58"/>
      <c r="G337" s="58"/>
      <c r="H337" s="58"/>
      <c r="I337" s="58"/>
      <c r="J337" s="58"/>
      <c r="K337" s="58"/>
      <c r="L337" s="59"/>
      <c r="M337" s="1"/>
      <c r="N337" s="1"/>
      <c r="O337" s="1"/>
    </row>
    <row r="338" spans="1:15" ht="12.75" customHeight="1">
      <c r="A338" s="1"/>
      <c r="B338" s="1"/>
      <c r="C338" s="58"/>
      <c r="D338" s="58"/>
      <c r="E338" s="58"/>
      <c r="F338" s="58"/>
      <c r="G338" s="58"/>
      <c r="H338" s="58"/>
      <c r="I338" s="58"/>
      <c r="J338" s="58"/>
      <c r="K338" s="58"/>
      <c r="L338" s="59"/>
      <c r="M338" s="1"/>
      <c r="N338" s="1"/>
      <c r="O338" s="1"/>
    </row>
    <row r="339" spans="1:15" ht="12.75" customHeight="1">
      <c r="A339" s="1"/>
      <c r="B339" s="1"/>
      <c r="C339" s="58"/>
      <c r="D339" s="58"/>
      <c r="E339" s="58"/>
      <c r="F339" s="58"/>
      <c r="G339" s="58"/>
      <c r="H339" s="58"/>
      <c r="I339" s="58"/>
      <c r="J339" s="58"/>
      <c r="K339" s="58"/>
      <c r="L339" s="59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8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8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8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8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8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8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8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8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8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8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8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8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8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8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8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8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8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8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8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8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8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8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8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8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8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8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8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8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8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8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8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8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8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8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8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8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8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8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8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8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8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8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8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8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8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8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8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8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8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8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8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8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8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8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8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8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8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8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8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8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8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8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8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8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8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8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8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8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8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8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8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8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8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8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8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8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8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8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8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8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8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8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8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8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8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8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8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8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8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8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8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8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8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8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8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8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8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8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8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8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8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8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8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8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8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8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48"/>
      <c r="M446" s="1"/>
      <c r="N446" s="1"/>
      <c r="O446" s="1"/>
    </row>
    <row r="447" spans="1:15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48"/>
      <c r="M447" s="1"/>
      <c r="N447" s="1"/>
      <c r="O447" s="1"/>
    </row>
    <row r="448" spans="1:15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48"/>
      <c r="M448" s="1"/>
      <c r="N448" s="1"/>
      <c r="O448" s="1"/>
    </row>
    <row r="449" spans="1:15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48"/>
      <c r="M449" s="1"/>
      <c r="N449" s="1"/>
      <c r="O449" s="1"/>
    </row>
    <row r="450" spans="1:15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48"/>
      <c r="M450" s="1"/>
      <c r="N450" s="1"/>
      <c r="O450" s="1"/>
    </row>
    <row r="451" spans="1:15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48"/>
      <c r="M451" s="1"/>
      <c r="N451" s="1"/>
      <c r="O451" s="1"/>
    </row>
    <row r="452" spans="1:15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48"/>
      <c r="M452" s="1"/>
      <c r="N452" s="1"/>
      <c r="O452" s="1"/>
    </row>
    <row r="453" spans="1:15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48"/>
      <c r="M453" s="1"/>
      <c r="N453" s="1"/>
      <c r="O453" s="1"/>
    </row>
    <row r="454" spans="1:15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48"/>
      <c r="M454" s="1"/>
      <c r="N454" s="1"/>
      <c r="O454" s="1"/>
    </row>
    <row r="455" spans="1:1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48"/>
      <c r="M455" s="1"/>
      <c r="N455" s="1"/>
      <c r="O455" s="1"/>
    </row>
    <row r="456" spans="1:15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48"/>
      <c r="M456" s="1"/>
      <c r="N456" s="1"/>
      <c r="O456" s="1"/>
    </row>
    <row r="457" spans="1:15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48"/>
      <c r="M457" s="1"/>
      <c r="N457" s="1"/>
      <c r="O457" s="1"/>
    </row>
    <row r="458" spans="1:15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48"/>
      <c r="M458" s="1"/>
      <c r="N458" s="1"/>
      <c r="O458" s="1"/>
    </row>
    <row r="459" spans="1:15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48"/>
      <c r="M459" s="1"/>
      <c r="N459" s="1"/>
      <c r="O459" s="1"/>
    </row>
    <row r="460" spans="1:15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48"/>
      <c r="M460" s="1"/>
      <c r="N460" s="1"/>
      <c r="O460" s="1"/>
    </row>
    <row r="461" spans="1:15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48"/>
      <c r="M461" s="1"/>
      <c r="N461" s="1"/>
      <c r="O461" s="1"/>
    </row>
    <row r="462" spans="1:15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48"/>
      <c r="M462" s="1"/>
      <c r="N462" s="1"/>
      <c r="O462" s="1"/>
    </row>
    <row r="463" spans="1:15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48"/>
      <c r="M463" s="1"/>
      <c r="N463" s="1"/>
      <c r="O463" s="1"/>
    </row>
    <row r="464" spans="1:15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48"/>
      <c r="M464" s="1"/>
      <c r="N464" s="1"/>
      <c r="O464" s="1"/>
    </row>
    <row r="465" spans="1:1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48"/>
      <c r="M465" s="1"/>
      <c r="N465" s="1"/>
      <c r="O465" s="1"/>
    </row>
    <row r="466" spans="1:15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48"/>
      <c r="M466" s="1"/>
      <c r="N466" s="1"/>
      <c r="O466" s="1"/>
    </row>
    <row r="467" spans="1:15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48"/>
      <c r="M467" s="1"/>
      <c r="N467" s="1"/>
      <c r="O467" s="1"/>
    </row>
    <row r="468" spans="1:15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48"/>
      <c r="M468" s="1"/>
      <c r="N468" s="1"/>
      <c r="O468" s="1"/>
    </row>
    <row r="469" spans="1:15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48"/>
      <c r="M469" s="1"/>
      <c r="N469" s="1"/>
      <c r="O469" s="1"/>
    </row>
    <row r="470" spans="1:15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48"/>
      <c r="M470" s="1"/>
      <c r="N470" s="1"/>
      <c r="O470" s="1"/>
    </row>
    <row r="471" spans="1:15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48"/>
      <c r="M471" s="1"/>
      <c r="N471" s="1"/>
      <c r="O471" s="1"/>
    </row>
    <row r="472" spans="1:15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48"/>
      <c r="M472" s="1"/>
      <c r="N472" s="1"/>
      <c r="O472" s="1"/>
    </row>
    <row r="473" spans="1:15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48"/>
      <c r="M473" s="1"/>
      <c r="N473" s="1"/>
      <c r="O473" s="1"/>
    </row>
    <row r="474" spans="1:15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48"/>
      <c r="M474" s="1"/>
      <c r="N474" s="1"/>
      <c r="O474" s="1"/>
    </row>
    <row r="475" spans="1:1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48"/>
      <c r="M475" s="1"/>
      <c r="N475" s="1"/>
      <c r="O475" s="1"/>
    </row>
    <row r="476" spans="1:15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48"/>
      <c r="M476" s="1"/>
      <c r="N476" s="1"/>
      <c r="O476" s="1"/>
    </row>
    <row r="477" spans="1:15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48"/>
      <c r="M477" s="1"/>
      <c r="N477" s="1"/>
      <c r="O477" s="1"/>
    </row>
    <row r="478" spans="1:15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48"/>
      <c r="M478" s="1"/>
      <c r="N478" s="1"/>
      <c r="O478" s="1"/>
    </row>
    <row r="479" spans="1:15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48"/>
      <c r="M479" s="1"/>
      <c r="N479" s="1"/>
      <c r="O479" s="1"/>
    </row>
    <row r="480" spans="1:15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48"/>
      <c r="M480" s="1"/>
      <c r="N480" s="1"/>
      <c r="O480" s="1"/>
    </row>
    <row r="481" spans="1:15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48"/>
      <c r="M481" s="1"/>
      <c r="N481" s="1"/>
      <c r="O481" s="1"/>
    </row>
    <row r="482" spans="1:15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48"/>
      <c r="M482" s="1"/>
      <c r="N482" s="1"/>
      <c r="O482" s="1"/>
    </row>
    <row r="483" spans="1:15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48"/>
      <c r="M483" s="1"/>
      <c r="N483" s="1"/>
      <c r="O483" s="1"/>
    </row>
    <row r="484" spans="1:15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48"/>
      <c r="M484" s="1"/>
      <c r="N484" s="1"/>
      <c r="O484" s="1"/>
    </row>
    <row r="485" spans="1:1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48"/>
      <c r="M485" s="1"/>
      <c r="N485" s="1"/>
      <c r="O485" s="1"/>
    </row>
    <row r="486" spans="1:15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48"/>
      <c r="M486" s="1"/>
      <c r="N486" s="1"/>
      <c r="O486" s="1"/>
    </row>
    <row r="487" spans="1:15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48"/>
      <c r="M487" s="1"/>
      <c r="N487" s="1"/>
      <c r="O487" s="1"/>
    </row>
    <row r="488" spans="1:15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48"/>
      <c r="M488" s="1"/>
      <c r="N488" s="1"/>
      <c r="O488" s="1"/>
    </row>
    <row r="489" spans="1:15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48"/>
      <c r="M489" s="1"/>
      <c r="N489" s="1"/>
      <c r="O489" s="1"/>
    </row>
    <row r="490" spans="1:15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48"/>
      <c r="M490" s="1"/>
      <c r="N490" s="1"/>
      <c r="O490" s="1"/>
    </row>
    <row r="491" spans="1:15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48"/>
      <c r="M491" s="1"/>
      <c r="N491" s="1"/>
      <c r="O491" s="1"/>
    </row>
    <row r="492" spans="1:15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48"/>
      <c r="M492" s="1"/>
      <c r="N492" s="1"/>
      <c r="O492" s="1"/>
    </row>
    <row r="493" spans="1:15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48"/>
      <c r="M493" s="1"/>
      <c r="N493" s="1"/>
      <c r="O493" s="1"/>
    </row>
    <row r="494" spans="1:15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48"/>
      <c r="M494" s="1"/>
      <c r="N494" s="1"/>
      <c r="O494" s="1"/>
    </row>
    <row r="495" spans="1:1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48"/>
      <c r="M495" s="1"/>
      <c r="N495" s="1"/>
      <c r="O495" s="1"/>
    </row>
    <row r="496" spans="1:15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48"/>
      <c r="M496" s="1"/>
      <c r="N496" s="1"/>
      <c r="O496" s="1"/>
    </row>
    <row r="497" spans="1:15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48"/>
      <c r="M497" s="1"/>
      <c r="N497" s="1"/>
      <c r="O497" s="1"/>
    </row>
    <row r="498" spans="1:15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48"/>
      <c r="M498" s="1"/>
      <c r="N498" s="1"/>
      <c r="O498" s="1"/>
    </row>
    <row r="499" spans="1:15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48"/>
      <c r="M499" s="1"/>
      <c r="N499" s="1"/>
      <c r="O499" s="1"/>
    </row>
    <row r="500" spans="1:15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48"/>
      <c r="M500" s="1"/>
      <c r="N500" s="1"/>
      <c r="O500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30"/>
  <sheetViews>
    <sheetView zoomScale="85" zoomScaleNormal="85" workbookViewId="0">
      <pane ySplit="10" topLeftCell="A11" activePane="bottomLeft" state="frozen"/>
      <selection pane="bottomLeft" activeCell="H22" sqref="H22"/>
    </sheetView>
  </sheetViews>
  <sheetFormatPr defaultColWidth="17.285156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491"/>
      <c r="B1" s="492"/>
      <c r="C1" s="68"/>
      <c r="D1" s="68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315" t="s">
        <v>285</v>
      </c>
      <c r="M5" s="1"/>
      <c r="N5" s="1"/>
      <c r="O5" s="1"/>
    </row>
    <row r="6" spans="1:15" ht="12.75" customHeight="1">
      <c r="A6" s="69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44729</v>
      </c>
      <c r="L6" s="1"/>
      <c r="M6" s="1"/>
      <c r="N6" s="1"/>
      <c r="O6" s="1"/>
    </row>
    <row r="7" spans="1:15" ht="12.75" customHeight="1">
      <c r="B7" s="1"/>
      <c r="C7" s="1" t="s">
        <v>286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6"/>
      <c r="B8" s="5"/>
      <c r="C8" s="5"/>
      <c r="D8" s="5"/>
      <c r="E8" s="5"/>
      <c r="F8" s="5"/>
      <c r="G8" s="70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484" t="s">
        <v>16</v>
      </c>
      <c r="B9" s="486" t="s">
        <v>18</v>
      </c>
      <c r="C9" s="490" t="s">
        <v>20</v>
      </c>
      <c r="D9" s="490" t="s">
        <v>21</v>
      </c>
      <c r="E9" s="481" t="s">
        <v>22</v>
      </c>
      <c r="F9" s="482"/>
      <c r="G9" s="483"/>
      <c r="H9" s="481" t="s">
        <v>23</v>
      </c>
      <c r="I9" s="482"/>
      <c r="J9" s="483"/>
      <c r="K9" s="23"/>
      <c r="L9" s="24"/>
      <c r="M9" s="50"/>
      <c r="N9" s="1"/>
      <c r="O9" s="1"/>
    </row>
    <row r="10" spans="1:15" ht="42.75" customHeight="1">
      <c r="A10" s="488"/>
      <c r="B10" s="489"/>
      <c r="C10" s="489"/>
      <c r="D10" s="489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6" t="s">
        <v>32</v>
      </c>
      <c r="M10" s="52" t="s">
        <v>229</v>
      </c>
      <c r="N10" s="1"/>
      <c r="O10" s="1"/>
    </row>
    <row r="11" spans="1:15" ht="12" customHeight="1">
      <c r="A11" s="30">
        <v>1</v>
      </c>
      <c r="B11" s="310" t="s">
        <v>287</v>
      </c>
      <c r="C11" s="301">
        <v>19875.349999999999</v>
      </c>
      <c r="D11" s="302">
        <v>19955.883333333331</v>
      </c>
      <c r="E11" s="302">
        <v>19424.766666666663</v>
      </c>
      <c r="F11" s="302">
        <v>18974.183333333331</v>
      </c>
      <c r="G11" s="302">
        <v>18443.066666666662</v>
      </c>
      <c r="H11" s="302">
        <v>20406.466666666664</v>
      </c>
      <c r="I11" s="302">
        <v>20937.583333333332</v>
      </c>
      <c r="J11" s="302">
        <v>21388.166666666664</v>
      </c>
      <c r="K11" s="301">
        <v>20487</v>
      </c>
      <c r="L11" s="301">
        <v>19505.3</v>
      </c>
      <c r="M11" s="301">
        <v>1.4540000000000001E-2</v>
      </c>
      <c r="N11" s="1"/>
      <c r="O11" s="1"/>
    </row>
    <row r="12" spans="1:15" ht="12" customHeight="1">
      <c r="A12" s="30">
        <v>2</v>
      </c>
      <c r="B12" s="311" t="s">
        <v>292</v>
      </c>
      <c r="C12" s="301">
        <v>410.85</v>
      </c>
      <c r="D12" s="302">
        <v>415.2833333333333</v>
      </c>
      <c r="E12" s="302">
        <v>400.56666666666661</v>
      </c>
      <c r="F12" s="302">
        <v>390.2833333333333</v>
      </c>
      <c r="G12" s="302">
        <v>375.56666666666661</v>
      </c>
      <c r="H12" s="302">
        <v>425.56666666666661</v>
      </c>
      <c r="I12" s="302">
        <v>440.2833333333333</v>
      </c>
      <c r="J12" s="302">
        <v>450.56666666666661</v>
      </c>
      <c r="K12" s="301">
        <v>430</v>
      </c>
      <c r="L12" s="301">
        <v>405</v>
      </c>
      <c r="M12" s="301">
        <v>0.78142</v>
      </c>
      <c r="N12" s="1"/>
      <c r="O12" s="1"/>
    </row>
    <row r="13" spans="1:15" ht="12" customHeight="1">
      <c r="A13" s="30">
        <v>3</v>
      </c>
      <c r="B13" s="311" t="s">
        <v>39</v>
      </c>
      <c r="C13" s="301">
        <v>691.85</v>
      </c>
      <c r="D13" s="302">
        <v>699.61666666666667</v>
      </c>
      <c r="E13" s="302">
        <v>677.23333333333335</v>
      </c>
      <c r="F13" s="302">
        <v>662.61666666666667</v>
      </c>
      <c r="G13" s="302">
        <v>640.23333333333335</v>
      </c>
      <c r="H13" s="302">
        <v>714.23333333333335</v>
      </c>
      <c r="I13" s="302">
        <v>736.61666666666679</v>
      </c>
      <c r="J13" s="302">
        <v>751.23333333333335</v>
      </c>
      <c r="K13" s="301">
        <v>722</v>
      </c>
      <c r="L13" s="301">
        <v>685</v>
      </c>
      <c r="M13" s="301">
        <v>7.8433099999999998</v>
      </c>
      <c r="N13" s="1"/>
      <c r="O13" s="1"/>
    </row>
    <row r="14" spans="1:15" ht="12" customHeight="1">
      <c r="A14" s="30">
        <v>4</v>
      </c>
      <c r="B14" s="311" t="s">
        <v>293</v>
      </c>
      <c r="C14" s="301">
        <v>1955.4</v>
      </c>
      <c r="D14" s="302">
        <v>1974.9166666666667</v>
      </c>
      <c r="E14" s="302">
        <v>1925.4833333333336</v>
      </c>
      <c r="F14" s="302">
        <v>1895.5666666666668</v>
      </c>
      <c r="G14" s="302">
        <v>1846.1333333333337</v>
      </c>
      <c r="H14" s="302">
        <v>2004.8333333333335</v>
      </c>
      <c r="I14" s="302">
        <v>2054.2666666666664</v>
      </c>
      <c r="J14" s="302">
        <v>2084.1833333333334</v>
      </c>
      <c r="K14" s="301">
        <v>2024.35</v>
      </c>
      <c r="L14" s="301">
        <v>1945</v>
      </c>
      <c r="M14" s="301">
        <v>0.31025999999999998</v>
      </c>
      <c r="N14" s="1"/>
      <c r="O14" s="1"/>
    </row>
    <row r="15" spans="1:15" ht="12" customHeight="1">
      <c r="A15" s="30">
        <v>5</v>
      </c>
      <c r="B15" s="311" t="s">
        <v>288</v>
      </c>
      <c r="C15" s="301">
        <v>2243.9499999999998</v>
      </c>
      <c r="D15" s="302">
        <v>2262.5</v>
      </c>
      <c r="E15" s="302">
        <v>2167</v>
      </c>
      <c r="F15" s="302">
        <v>2090.0500000000002</v>
      </c>
      <c r="G15" s="302">
        <v>1994.5500000000002</v>
      </c>
      <c r="H15" s="302">
        <v>2339.4499999999998</v>
      </c>
      <c r="I15" s="302">
        <v>2434.9499999999998</v>
      </c>
      <c r="J15" s="302">
        <v>2511.8999999999996</v>
      </c>
      <c r="K15" s="301">
        <v>2358</v>
      </c>
      <c r="L15" s="301">
        <v>2185.5500000000002</v>
      </c>
      <c r="M15" s="301">
        <v>3.5944799999999999</v>
      </c>
      <c r="N15" s="1"/>
      <c r="O15" s="1"/>
    </row>
    <row r="16" spans="1:15" ht="12" customHeight="1">
      <c r="A16" s="30">
        <v>6</v>
      </c>
      <c r="B16" s="311" t="s">
        <v>237</v>
      </c>
      <c r="C16" s="301">
        <v>17955.150000000001</v>
      </c>
      <c r="D16" s="302">
        <v>18053.616666666669</v>
      </c>
      <c r="E16" s="302">
        <v>17707.233333333337</v>
      </c>
      <c r="F16" s="302">
        <v>17459.316666666669</v>
      </c>
      <c r="G16" s="302">
        <v>17112.933333333338</v>
      </c>
      <c r="H16" s="302">
        <v>18301.533333333336</v>
      </c>
      <c r="I16" s="302">
        <v>18647.916666666668</v>
      </c>
      <c r="J16" s="302">
        <v>18895.833333333336</v>
      </c>
      <c r="K16" s="301">
        <v>18400</v>
      </c>
      <c r="L16" s="301">
        <v>17805.7</v>
      </c>
      <c r="M16" s="301">
        <v>0.12617</v>
      </c>
      <c r="N16" s="1"/>
      <c r="O16" s="1"/>
    </row>
    <row r="17" spans="1:15" ht="12" customHeight="1">
      <c r="A17" s="30">
        <v>7</v>
      </c>
      <c r="B17" s="311" t="s">
        <v>241</v>
      </c>
      <c r="C17" s="301">
        <v>92.2</v>
      </c>
      <c r="D17" s="302">
        <v>93.75</v>
      </c>
      <c r="E17" s="302">
        <v>89.95</v>
      </c>
      <c r="F17" s="302">
        <v>87.7</v>
      </c>
      <c r="G17" s="302">
        <v>83.9</v>
      </c>
      <c r="H17" s="302">
        <v>96</v>
      </c>
      <c r="I17" s="302">
        <v>99.800000000000011</v>
      </c>
      <c r="J17" s="302">
        <v>102.05</v>
      </c>
      <c r="K17" s="301">
        <v>97.55</v>
      </c>
      <c r="L17" s="301">
        <v>91.5</v>
      </c>
      <c r="M17" s="301">
        <v>22.827380000000002</v>
      </c>
      <c r="N17" s="1"/>
      <c r="O17" s="1"/>
    </row>
    <row r="18" spans="1:15" ht="12" customHeight="1">
      <c r="A18" s="30">
        <v>8</v>
      </c>
      <c r="B18" s="311" t="s">
        <v>41</v>
      </c>
      <c r="C18" s="301">
        <v>229.15</v>
      </c>
      <c r="D18" s="302">
        <v>232.88333333333333</v>
      </c>
      <c r="E18" s="302">
        <v>222.36666666666665</v>
      </c>
      <c r="F18" s="302">
        <v>215.58333333333331</v>
      </c>
      <c r="G18" s="302">
        <v>205.06666666666663</v>
      </c>
      <c r="H18" s="302">
        <v>239.66666666666666</v>
      </c>
      <c r="I18" s="302">
        <v>250.18333333333331</v>
      </c>
      <c r="J18" s="302">
        <v>256.9666666666667</v>
      </c>
      <c r="K18" s="301">
        <v>243.4</v>
      </c>
      <c r="L18" s="301">
        <v>226.1</v>
      </c>
      <c r="M18" s="301">
        <v>34.87959</v>
      </c>
      <c r="N18" s="1"/>
      <c r="O18" s="1"/>
    </row>
    <row r="19" spans="1:15" ht="12" customHeight="1">
      <c r="A19" s="30">
        <v>9</v>
      </c>
      <c r="B19" s="311" t="s">
        <v>43</v>
      </c>
      <c r="C19" s="301">
        <v>2084.25</v>
      </c>
      <c r="D19" s="302">
        <v>2101.2666666666664</v>
      </c>
      <c r="E19" s="302">
        <v>2062.6333333333328</v>
      </c>
      <c r="F19" s="302">
        <v>2041.0166666666664</v>
      </c>
      <c r="G19" s="302">
        <v>2002.3833333333328</v>
      </c>
      <c r="H19" s="302">
        <v>2122.8833333333328</v>
      </c>
      <c r="I19" s="302">
        <v>2161.516666666666</v>
      </c>
      <c r="J19" s="302">
        <v>2183.1333333333328</v>
      </c>
      <c r="K19" s="301">
        <v>2139.9</v>
      </c>
      <c r="L19" s="301">
        <v>2079.65</v>
      </c>
      <c r="M19" s="301">
        <v>2.53721</v>
      </c>
      <c r="N19" s="1"/>
      <c r="O19" s="1"/>
    </row>
    <row r="20" spans="1:15" ht="12" customHeight="1">
      <c r="A20" s="30">
        <v>10</v>
      </c>
      <c r="B20" s="311" t="s">
        <v>45</v>
      </c>
      <c r="C20" s="301">
        <v>2083</v>
      </c>
      <c r="D20" s="302">
        <v>2125.4500000000003</v>
      </c>
      <c r="E20" s="302">
        <v>2033.6000000000004</v>
      </c>
      <c r="F20" s="302">
        <v>1984.2000000000003</v>
      </c>
      <c r="G20" s="302">
        <v>1892.3500000000004</v>
      </c>
      <c r="H20" s="302">
        <v>2174.8500000000004</v>
      </c>
      <c r="I20" s="302">
        <v>2266.6999999999998</v>
      </c>
      <c r="J20" s="302">
        <v>2316.1000000000004</v>
      </c>
      <c r="K20" s="301">
        <v>2217.3000000000002</v>
      </c>
      <c r="L20" s="301">
        <v>2076.0500000000002</v>
      </c>
      <c r="M20" s="301">
        <v>21.317889999999998</v>
      </c>
      <c r="N20" s="1"/>
      <c r="O20" s="1"/>
    </row>
    <row r="21" spans="1:15" ht="12" customHeight="1">
      <c r="A21" s="30">
        <v>11</v>
      </c>
      <c r="B21" s="311" t="s">
        <v>238</v>
      </c>
      <c r="C21" s="301">
        <v>1711.1</v>
      </c>
      <c r="D21" s="302">
        <v>1732.05</v>
      </c>
      <c r="E21" s="302">
        <v>1659.1</v>
      </c>
      <c r="F21" s="302">
        <v>1607.1</v>
      </c>
      <c r="G21" s="302">
        <v>1534.1499999999999</v>
      </c>
      <c r="H21" s="302">
        <v>1784.05</v>
      </c>
      <c r="I21" s="302">
        <v>1857.0000000000002</v>
      </c>
      <c r="J21" s="302">
        <v>1909</v>
      </c>
      <c r="K21" s="301">
        <v>1805</v>
      </c>
      <c r="L21" s="301">
        <v>1680.05</v>
      </c>
      <c r="M21" s="301">
        <v>21.37604</v>
      </c>
      <c r="N21" s="1"/>
      <c r="O21" s="1"/>
    </row>
    <row r="22" spans="1:15" ht="12" customHeight="1">
      <c r="A22" s="30">
        <v>12</v>
      </c>
      <c r="B22" s="311" t="s">
        <v>46</v>
      </c>
      <c r="C22" s="301">
        <v>681.7</v>
      </c>
      <c r="D22" s="302">
        <v>691.93333333333339</v>
      </c>
      <c r="E22" s="302">
        <v>666.76666666666677</v>
      </c>
      <c r="F22" s="302">
        <v>651.83333333333337</v>
      </c>
      <c r="G22" s="302">
        <v>626.66666666666674</v>
      </c>
      <c r="H22" s="302">
        <v>706.86666666666679</v>
      </c>
      <c r="I22" s="302">
        <v>732.0333333333333</v>
      </c>
      <c r="J22" s="302">
        <v>746.96666666666681</v>
      </c>
      <c r="K22" s="301">
        <v>717.1</v>
      </c>
      <c r="L22" s="301">
        <v>677</v>
      </c>
      <c r="M22" s="301">
        <v>43.012509999999999</v>
      </c>
      <c r="N22" s="1"/>
      <c r="O22" s="1"/>
    </row>
    <row r="23" spans="1:15" ht="12.75" customHeight="1">
      <c r="A23" s="30">
        <v>13</v>
      </c>
      <c r="B23" s="311" t="s">
        <v>240</v>
      </c>
      <c r="C23" s="301">
        <v>2124.65</v>
      </c>
      <c r="D23" s="302">
        <v>2111.2333333333331</v>
      </c>
      <c r="E23" s="302">
        <v>2072.4666666666662</v>
      </c>
      <c r="F23" s="302">
        <v>2020.2833333333333</v>
      </c>
      <c r="G23" s="302">
        <v>1981.5166666666664</v>
      </c>
      <c r="H23" s="302">
        <v>2163.4166666666661</v>
      </c>
      <c r="I23" s="302">
        <v>2202.1833333333334</v>
      </c>
      <c r="J23" s="302">
        <v>2254.3666666666659</v>
      </c>
      <c r="K23" s="301">
        <v>2150</v>
      </c>
      <c r="L23" s="301">
        <v>2059.0500000000002</v>
      </c>
      <c r="M23" s="301">
        <v>5.9622999999999999</v>
      </c>
      <c r="N23" s="1"/>
      <c r="O23" s="1"/>
    </row>
    <row r="24" spans="1:15" ht="12.75" customHeight="1">
      <c r="A24" s="30">
        <v>14</v>
      </c>
      <c r="B24" s="311" t="s">
        <v>294</v>
      </c>
      <c r="C24" s="301">
        <v>279.64999999999998</v>
      </c>
      <c r="D24" s="302">
        <v>281.90000000000003</v>
      </c>
      <c r="E24" s="302">
        <v>272.75000000000006</v>
      </c>
      <c r="F24" s="302">
        <v>265.85000000000002</v>
      </c>
      <c r="G24" s="302">
        <v>256.70000000000005</v>
      </c>
      <c r="H24" s="302">
        <v>288.80000000000007</v>
      </c>
      <c r="I24" s="302">
        <v>297.95000000000005</v>
      </c>
      <c r="J24" s="302">
        <v>304.85000000000008</v>
      </c>
      <c r="K24" s="301">
        <v>291.05</v>
      </c>
      <c r="L24" s="301">
        <v>275</v>
      </c>
      <c r="M24" s="301">
        <v>0.58440000000000003</v>
      </c>
      <c r="N24" s="1"/>
      <c r="O24" s="1"/>
    </row>
    <row r="25" spans="1:15" ht="12.75" customHeight="1">
      <c r="A25" s="30">
        <v>15</v>
      </c>
      <c r="B25" s="311" t="s">
        <v>295</v>
      </c>
      <c r="C25" s="301">
        <v>213.55</v>
      </c>
      <c r="D25" s="302">
        <v>219.75</v>
      </c>
      <c r="E25" s="302">
        <v>204.75</v>
      </c>
      <c r="F25" s="302">
        <v>195.95</v>
      </c>
      <c r="G25" s="302">
        <v>180.95</v>
      </c>
      <c r="H25" s="302">
        <v>228.55</v>
      </c>
      <c r="I25" s="302">
        <v>243.55</v>
      </c>
      <c r="J25" s="302">
        <v>252.35000000000002</v>
      </c>
      <c r="K25" s="301">
        <v>234.75</v>
      </c>
      <c r="L25" s="301">
        <v>210.95</v>
      </c>
      <c r="M25" s="301">
        <v>9.5448599999999999</v>
      </c>
      <c r="N25" s="1"/>
      <c r="O25" s="1"/>
    </row>
    <row r="26" spans="1:15" ht="12.75" customHeight="1">
      <c r="A26" s="30">
        <v>16</v>
      </c>
      <c r="B26" s="311" t="s">
        <v>296</v>
      </c>
      <c r="C26" s="301">
        <v>991.65</v>
      </c>
      <c r="D26" s="302">
        <v>1004.8000000000001</v>
      </c>
      <c r="E26" s="302">
        <v>967.60000000000014</v>
      </c>
      <c r="F26" s="302">
        <v>943.55000000000007</v>
      </c>
      <c r="G26" s="302">
        <v>906.35000000000014</v>
      </c>
      <c r="H26" s="302">
        <v>1028.8500000000001</v>
      </c>
      <c r="I26" s="302">
        <v>1066.0500000000002</v>
      </c>
      <c r="J26" s="302">
        <v>1090.1000000000001</v>
      </c>
      <c r="K26" s="301">
        <v>1042</v>
      </c>
      <c r="L26" s="301">
        <v>980.75</v>
      </c>
      <c r="M26" s="301">
        <v>3.2522600000000002</v>
      </c>
      <c r="N26" s="1"/>
      <c r="O26" s="1"/>
    </row>
    <row r="27" spans="1:15" ht="12.75" customHeight="1">
      <c r="A27" s="30">
        <v>17</v>
      </c>
      <c r="B27" s="311" t="s">
        <v>290</v>
      </c>
      <c r="C27" s="301">
        <v>2087.15</v>
      </c>
      <c r="D27" s="302">
        <v>2114.4666666666667</v>
      </c>
      <c r="E27" s="302">
        <v>2028.9333333333334</v>
      </c>
      <c r="F27" s="302">
        <v>1970.7166666666667</v>
      </c>
      <c r="G27" s="302">
        <v>1885.1833333333334</v>
      </c>
      <c r="H27" s="302">
        <v>2172.6833333333334</v>
      </c>
      <c r="I27" s="302">
        <v>2258.2166666666672</v>
      </c>
      <c r="J27" s="302">
        <v>2316.4333333333334</v>
      </c>
      <c r="K27" s="301">
        <v>2200</v>
      </c>
      <c r="L27" s="301">
        <v>2056.25</v>
      </c>
      <c r="M27" s="301">
        <v>1.54515</v>
      </c>
      <c r="N27" s="1"/>
      <c r="O27" s="1"/>
    </row>
    <row r="28" spans="1:15" ht="12.75" customHeight="1">
      <c r="A28" s="30">
        <v>18</v>
      </c>
      <c r="B28" s="311" t="s">
        <v>242</v>
      </c>
      <c r="C28" s="301">
        <v>1806.3</v>
      </c>
      <c r="D28" s="302">
        <v>1792.5333333333331</v>
      </c>
      <c r="E28" s="302">
        <v>1765.2166666666662</v>
      </c>
      <c r="F28" s="302">
        <v>1724.1333333333332</v>
      </c>
      <c r="G28" s="302">
        <v>1696.8166666666664</v>
      </c>
      <c r="H28" s="302">
        <v>1833.6166666666661</v>
      </c>
      <c r="I28" s="302">
        <v>1860.9333333333332</v>
      </c>
      <c r="J28" s="302">
        <v>1902.016666666666</v>
      </c>
      <c r="K28" s="301">
        <v>1819.85</v>
      </c>
      <c r="L28" s="301">
        <v>1751.45</v>
      </c>
      <c r="M28" s="301">
        <v>0.92471000000000003</v>
      </c>
      <c r="N28" s="1"/>
      <c r="O28" s="1"/>
    </row>
    <row r="29" spans="1:15" ht="12.75" customHeight="1">
      <c r="A29" s="30">
        <v>19</v>
      </c>
      <c r="B29" s="311" t="s">
        <v>297</v>
      </c>
      <c r="C29" s="301">
        <v>60.1</v>
      </c>
      <c r="D29" s="302">
        <v>62.083333333333336</v>
      </c>
      <c r="E29" s="302">
        <v>57.316666666666677</v>
      </c>
      <c r="F29" s="302">
        <v>54.533333333333339</v>
      </c>
      <c r="G29" s="302">
        <v>49.76666666666668</v>
      </c>
      <c r="H29" s="302">
        <v>64.866666666666674</v>
      </c>
      <c r="I29" s="302">
        <v>69.63333333333334</v>
      </c>
      <c r="J29" s="302">
        <v>72.416666666666671</v>
      </c>
      <c r="K29" s="301">
        <v>66.849999999999994</v>
      </c>
      <c r="L29" s="301">
        <v>59.3</v>
      </c>
      <c r="M29" s="301">
        <v>1.8817600000000001</v>
      </c>
      <c r="N29" s="1"/>
      <c r="O29" s="1"/>
    </row>
    <row r="30" spans="1:15" ht="12.75" customHeight="1">
      <c r="A30" s="30">
        <v>20</v>
      </c>
      <c r="B30" s="311" t="s">
        <v>48</v>
      </c>
      <c r="C30" s="301">
        <v>3051.35</v>
      </c>
      <c r="D30" s="302">
        <v>3066.4166666666665</v>
      </c>
      <c r="E30" s="302">
        <v>3005.8833333333332</v>
      </c>
      <c r="F30" s="302">
        <v>2960.4166666666665</v>
      </c>
      <c r="G30" s="302">
        <v>2899.8833333333332</v>
      </c>
      <c r="H30" s="302">
        <v>3111.8833333333332</v>
      </c>
      <c r="I30" s="302">
        <v>3172.416666666667</v>
      </c>
      <c r="J30" s="302">
        <v>3217.8833333333332</v>
      </c>
      <c r="K30" s="301">
        <v>3126.95</v>
      </c>
      <c r="L30" s="301">
        <v>3020.95</v>
      </c>
      <c r="M30" s="301">
        <v>0.63785000000000003</v>
      </c>
      <c r="N30" s="1"/>
      <c r="O30" s="1"/>
    </row>
    <row r="31" spans="1:15" ht="12.75" customHeight="1">
      <c r="A31" s="30">
        <v>21</v>
      </c>
      <c r="B31" s="311" t="s">
        <v>298</v>
      </c>
      <c r="C31" s="301">
        <v>2656.9</v>
      </c>
      <c r="D31" s="302">
        <v>2681.9833333333331</v>
      </c>
      <c r="E31" s="302">
        <v>2611.9666666666662</v>
      </c>
      <c r="F31" s="302">
        <v>2567.0333333333333</v>
      </c>
      <c r="G31" s="302">
        <v>2497.0166666666664</v>
      </c>
      <c r="H31" s="302">
        <v>2726.9166666666661</v>
      </c>
      <c r="I31" s="302">
        <v>2796.9333333333334</v>
      </c>
      <c r="J31" s="302">
        <v>2841.8666666666659</v>
      </c>
      <c r="K31" s="301">
        <v>2752</v>
      </c>
      <c r="L31" s="301">
        <v>2637.05</v>
      </c>
      <c r="M31" s="301">
        <v>0.40769</v>
      </c>
      <c r="N31" s="1"/>
      <c r="O31" s="1"/>
    </row>
    <row r="32" spans="1:15" ht="12.75" customHeight="1">
      <c r="A32" s="30">
        <v>22</v>
      </c>
      <c r="B32" s="311" t="s">
        <v>299</v>
      </c>
      <c r="C32" s="301">
        <v>21</v>
      </c>
      <c r="D32" s="302">
        <v>21.216666666666665</v>
      </c>
      <c r="E32" s="302">
        <v>20.633333333333329</v>
      </c>
      <c r="F32" s="302">
        <v>20.266666666666666</v>
      </c>
      <c r="G32" s="302">
        <v>19.68333333333333</v>
      </c>
      <c r="H32" s="302">
        <v>21.583333333333329</v>
      </c>
      <c r="I32" s="302">
        <v>22.166666666666664</v>
      </c>
      <c r="J32" s="302">
        <v>22.533333333333328</v>
      </c>
      <c r="K32" s="301">
        <v>21.8</v>
      </c>
      <c r="L32" s="301">
        <v>20.85</v>
      </c>
      <c r="M32" s="301">
        <v>31.647079999999999</v>
      </c>
      <c r="N32" s="1"/>
      <c r="O32" s="1"/>
    </row>
    <row r="33" spans="1:15" ht="12.75" customHeight="1">
      <c r="A33" s="30">
        <v>23</v>
      </c>
      <c r="B33" s="311" t="s">
        <v>50</v>
      </c>
      <c r="C33" s="301">
        <v>462.95</v>
      </c>
      <c r="D33" s="302">
        <v>470.2166666666667</v>
      </c>
      <c r="E33" s="302">
        <v>453.63333333333338</v>
      </c>
      <c r="F33" s="302">
        <v>444.31666666666666</v>
      </c>
      <c r="G33" s="302">
        <v>427.73333333333335</v>
      </c>
      <c r="H33" s="302">
        <v>479.53333333333342</v>
      </c>
      <c r="I33" s="302">
        <v>496.11666666666667</v>
      </c>
      <c r="J33" s="302">
        <v>505.43333333333345</v>
      </c>
      <c r="K33" s="301">
        <v>486.8</v>
      </c>
      <c r="L33" s="301">
        <v>460.9</v>
      </c>
      <c r="M33" s="301">
        <v>6.4340999999999999</v>
      </c>
      <c r="N33" s="1"/>
      <c r="O33" s="1"/>
    </row>
    <row r="34" spans="1:15" ht="12.75" customHeight="1">
      <c r="A34" s="30">
        <v>24</v>
      </c>
      <c r="B34" s="311" t="s">
        <v>300</v>
      </c>
      <c r="C34" s="301">
        <v>2109.0500000000002</v>
      </c>
      <c r="D34" s="302">
        <v>2157.7999999999997</v>
      </c>
      <c r="E34" s="302">
        <v>2051.2499999999995</v>
      </c>
      <c r="F34" s="302">
        <v>1993.4499999999998</v>
      </c>
      <c r="G34" s="302">
        <v>1886.8999999999996</v>
      </c>
      <c r="H34" s="302">
        <v>2215.5999999999995</v>
      </c>
      <c r="I34" s="302">
        <v>2322.1499999999996</v>
      </c>
      <c r="J34" s="302">
        <v>2379.9499999999994</v>
      </c>
      <c r="K34" s="301">
        <v>2264.35</v>
      </c>
      <c r="L34" s="301">
        <v>2100</v>
      </c>
      <c r="M34" s="301">
        <v>1.12751</v>
      </c>
      <c r="N34" s="1"/>
      <c r="O34" s="1"/>
    </row>
    <row r="35" spans="1:15" ht="12.75" customHeight="1">
      <c r="A35" s="30">
        <v>25</v>
      </c>
      <c r="B35" s="311" t="s">
        <v>51</v>
      </c>
      <c r="C35" s="301">
        <v>359.4</v>
      </c>
      <c r="D35" s="302">
        <v>360.73333333333329</v>
      </c>
      <c r="E35" s="302">
        <v>357.31666666666661</v>
      </c>
      <c r="F35" s="302">
        <v>355.23333333333329</v>
      </c>
      <c r="G35" s="302">
        <v>351.81666666666661</v>
      </c>
      <c r="H35" s="302">
        <v>362.81666666666661</v>
      </c>
      <c r="I35" s="302">
        <v>366.23333333333323</v>
      </c>
      <c r="J35" s="302">
        <v>368.31666666666661</v>
      </c>
      <c r="K35" s="301">
        <v>364.15</v>
      </c>
      <c r="L35" s="301">
        <v>358.65</v>
      </c>
      <c r="M35" s="301">
        <v>29.403870000000001</v>
      </c>
      <c r="N35" s="1"/>
      <c r="O35" s="1"/>
    </row>
    <row r="36" spans="1:15" ht="12.75" customHeight="1">
      <c r="A36" s="30">
        <v>26</v>
      </c>
      <c r="B36" s="311" t="s">
        <v>847</v>
      </c>
      <c r="C36" s="301">
        <v>1222.2</v>
      </c>
      <c r="D36" s="302">
        <v>1250.3999999999999</v>
      </c>
      <c r="E36" s="302">
        <v>1171.7999999999997</v>
      </c>
      <c r="F36" s="302">
        <v>1121.3999999999999</v>
      </c>
      <c r="G36" s="302">
        <v>1042.7999999999997</v>
      </c>
      <c r="H36" s="302">
        <v>1300.7999999999997</v>
      </c>
      <c r="I36" s="302">
        <v>1379.3999999999996</v>
      </c>
      <c r="J36" s="302">
        <v>1429.7999999999997</v>
      </c>
      <c r="K36" s="301">
        <v>1329</v>
      </c>
      <c r="L36" s="301">
        <v>1200</v>
      </c>
      <c r="M36" s="301">
        <v>12.59273</v>
      </c>
      <c r="N36" s="1"/>
      <c r="O36" s="1"/>
    </row>
    <row r="37" spans="1:15" ht="12.75" customHeight="1">
      <c r="A37" s="30">
        <v>27</v>
      </c>
      <c r="B37" s="311" t="s">
        <v>809</v>
      </c>
      <c r="C37" s="301">
        <v>588.15</v>
      </c>
      <c r="D37" s="302">
        <v>595.7166666666667</v>
      </c>
      <c r="E37" s="302">
        <v>574.43333333333339</v>
      </c>
      <c r="F37" s="302">
        <v>560.7166666666667</v>
      </c>
      <c r="G37" s="302">
        <v>539.43333333333339</v>
      </c>
      <c r="H37" s="302">
        <v>609.43333333333339</v>
      </c>
      <c r="I37" s="302">
        <v>630.7166666666667</v>
      </c>
      <c r="J37" s="302">
        <v>644.43333333333339</v>
      </c>
      <c r="K37" s="301">
        <v>617</v>
      </c>
      <c r="L37" s="301">
        <v>582</v>
      </c>
      <c r="M37" s="301">
        <v>1.01651</v>
      </c>
      <c r="N37" s="1"/>
      <c r="O37" s="1"/>
    </row>
    <row r="38" spans="1:15" ht="12.75" customHeight="1">
      <c r="A38" s="30">
        <v>28</v>
      </c>
      <c r="B38" s="311" t="s">
        <v>291</v>
      </c>
      <c r="C38" s="301">
        <v>892.45</v>
      </c>
      <c r="D38" s="302">
        <v>905.58333333333337</v>
      </c>
      <c r="E38" s="302">
        <v>872.81666666666672</v>
      </c>
      <c r="F38" s="302">
        <v>853.18333333333339</v>
      </c>
      <c r="G38" s="302">
        <v>820.41666666666674</v>
      </c>
      <c r="H38" s="302">
        <v>925.2166666666667</v>
      </c>
      <c r="I38" s="302">
        <v>957.98333333333335</v>
      </c>
      <c r="J38" s="302">
        <v>977.61666666666667</v>
      </c>
      <c r="K38" s="301">
        <v>938.35</v>
      </c>
      <c r="L38" s="301">
        <v>885.95</v>
      </c>
      <c r="M38" s="301">
        <v>2.7793999999999999</v>
      </c>
      <c r="N38" s="1"/>
      <c r="O38" s="1"/>
    </row>
    <row r="39" spans="1:15" ht="12.75" customHeight="1">
      <c r="A39" s="30">
        <v>29</v>
      </c>
      <c r="B39" s="311" t="s">
        <v>52</v>
      </c>
      <c r="C39" s="301">
        <v>725.05</v>
      </c>
      <c r="D39" s="302">
        <v>729.85</v>
      </c>
      <c r="E39" s="302">
        <v>717.7</v>
      </c>
      <c r="F39" s="302">
        <v>710.35</v>
      </c>
      <c r="G39" s="302">
        <v>698.2</v>
      </c>
      <c r="H39" s="302">
        <v>737.2</v>
      </c>
      <c r="I39" s="302">
        <v>749.34999999999991</v>
      </c>
      <c r="J39" s="302">
        <v>756.7</v>
      </c>
      <c r="K39" s="301">
        <v>742</v>
      </c>
      <c r="L39" s="301">
        <v>722.5</v>
      </c>
      <c r="M39" s="301">
        <v>0.98760000000000003</v>
      </c>
      <c r="N39" s="1"/>
      <c r="O39" s="1"/>
    </row>
    <row r="40" spans="1:15" ht="12.75" customHeight="1">
      <c r="A40" s="30">
        <v>30</v>
      </c>
      <c r="B40" s="311" t="s">
        <v>53</v>
      </c>
      <c r="C40" s="301">
        <v>3663.65</v>
      </c>
      <c r="D40" s="302">
        <v>3695.2166666666667</v>
      </c>
      <c r="E40" s="302">
        <v>3615.4333333333334</v>
      </c>
      <c r="F40" s="302">
        <v>3567.2166666666667</v>
      </c>
      <c r="G40" s="302">
        <v>3487.4333333333334</v>
      </c>
      <c r="H40" s="302">
        <v>3743.4333333333334</v>
      </c>
      <c r="I40" s="302">
        <v>3823.2166666666672</v>
      </c>
      <c r="J40" s="302">
        <v>3871.4333333333334</v>
      </c>
      <c r="K40" s="301">
        <v>3775</v>
      </c>
      <c r="L40" s="301">
        <v>3647</v>
      </c>
      <c r="M40" s="301">
        <v>6.7860199999999997</v>
      </c>
      <c r="N40" s="1"/>
      <c r="O40" s="1"/>
    </row>
    <row r="41" spans="1:15" ht="12.75" customHeight="1">
      <c r="A41" s="30">
        <v>31</v>
      </c>
      <c r="B41" s="311" t="s">
        <v>54</v>
      </c>
      <c r="C41" s="301">
        <v>176.2</v>
      </c>
      <c r="D41" s="302">
        <v>178.66666666666666</v>
      </c>
      <c r="E41" s="302">
        <v>172.5333333333333</v>
      </c>
      <c r="F41" s="302">
        <v>168.86666666666665</v>
      </c>
      <c r="G41" s="302">
        <v>162.73333333333329</v>
      </c>
      <c r="H41" s="302">
        <v>182.33333333333331</v>
      </c>
      <c r="I41" s="302">
        <v>188.4666666666667</v>
      </c>
      <c r="J41" s="302">
        <v>192.13333333333333</v>
      </c>
      <c r="K41" s="301">
        <v>184.8</v>
      </c>
      <c r="L41" s="301">
        <v>175</v>
      </c>
      <c r="M41" s="301">
        <v>38.070160000000001</v>
      </c>
      <c r="N41" s="1"/>
      <c r="O41" s="1"/>
    </row>
    <row r="42" spans="1:15" ht="12.75" customHeight="1">
      <c r="A42" s="30">
        <v>32</v>
      </c>
      <c r="B42" s="311" t="s">
        <v>301</v>
      </c>
      <c r="C42" s="301">
        <v>427.8</v>
      </c>
      <c r="D42" s="302">
        <v>437.7</v>
      </c>
      <c r="E42" s="302">
        <v>412.75</v>
      </c>
      <c r="F42" s="302">
        <v>397.7</v>
      </c>
      <c r="G42" s="302">
        <v>372.75</v>
      </c>
      <c r="H42" s="302">
        <v>452.75</v>
      </c>
      <c r="I42" s="302">
        <v>477.69999999999993</v>
      </c>
      <c r="J42" s="302">
        <v>492.75</v>
      </c>
      <c r="K42" s="301">
        <v>462.65</v>
      </c>
      <c r="L42" s="301">
        <v>422.65</v>
      </c>
      <c r="M42" s="301">
        <v>1.8630500000000001</v>
      </c>
      <c r="N42" s="1"/>
      <c r="O42" s="1"/>
    </row>
    <row r="43" spans="1:15" ht="12.75" customHeight="1">
      <c r="A43" s="30">
        <v>33</v>
      </c>
      <c r="B43" s="311" t="s">
        <v>302</v>
      </c>
      <c r="C43" s="301">
        <v>76.150000000000006</v>
      </c>
      <c r="D43" s="302">
        <v>77.266666666666666</v>
      </c>
      <c r="E43" s="302">
        <v>74.133333333333326</v>
      </c>
      <c r="F43" s="302">
        <v>72.11666666666666</v>
      </c>
      <c r="G43" s="302">
        <v>68.98333333333332</v>
      </c>
      <c r="H43" s="302">
        <v>79.283333333333331</v>
      </c>
      <c r="I43" s="302">
        <v>82.416666666666686</v>
      </c>
      <c r="J43" s="302">
        <v>84.433333333333337</v>
      </c>
      <c r="K43" s="301">
        <v>80.400000000000006</v>
      </c>
      <c r="L43" s="301">
        <v>75.25</v>
      </c>
      <c r="M43" s="301">
        <v>7.0805899999999999</v>
      </c>
      <c r="N43" s="1"/>
      <c r="O43" s="1"/>
    </row>
    <row r="44" spans="1:15" ht="12.75" customHeight="1">
      <c r="A44" s="30">
        <v>34</v>
      </c>
      <c r="B44" s="311" t="s">
        <v>55</v>
      </c>
      <c r="C44" s="301">
        <v>129.9</v>
      </c>
      <c r="D44" s="302">
        <v>132.70000000000002</v>
      </c>
      <c r="E44" s="302">
        <v>126.75000000000003</v>
      </c>
      <c r="F44" s="302">
        <v>123.60000000000002</v>
      </c>
      <c r="G44" s="302">
        <v>117.65000000000003</v>
      </c>
      <c r="H44" s="302">
        <v>135.85000000000002</v>
      </c>
      <c r="I44" s="302">
        <v>141.80000000000001</v>
      </c>
      <c r="J44" s="302">
        <v>144.95000000000002</v>
      </c>
      <c r="K44" s="301">
        <v>138.65</v>
      </c>
      <c r="L44" s="301">
        <v>129.55000000000001</v>
      </c>
      <c r="M44" s="301">
        <v>133.09522999999999</v>
      </c>
      <c r="N44" s="1"/>
      <c r="O44" s="1"/>
    </row>
    <row r="45" spans="1:15" ht="12.75" customHeight="1">
      <c r="A45" s="30">
        <v>35</v>
      </c>
      <c r="B45" s="311" t="s">
        <v>57</v>
      </c>
      <c r="C45" s="301">
        <v>2657.45</v>
      </c>
      <c r="D45" s="302">
        <v>2674.2999999999997</v>
      </c>
      <c r="E45" s="302">
        <v>2623.1499999999996</v>
      </c>
      <c r="F45" s="302">
        <v>2588.85</v>
      </c>
      <c r="G45" s="302">
        <v>2537.6999999999998</v>
      </c>
      <c r="H45" s="302">
        <v>2708.5999999999995</v>
      </c>
      <c r="I45" s="302">
        <v>2759.75</v>
      </c>
      <c r="J45" s="302">
        <v>2794.0499999999993</v>
      </c>
      <c r="K45" s="301">
        <v>2725.45</v>
      </c>
      <c r="L45" s="301">
        <v>2640</v>
      </c>
      <c r="M45" s="301">
        <v>12.806279999999999</v>
      </c>
      <c r="N45" s="1"/>
      <c r="O45" s="1"/>
    </row>
    <row r="46" spans="1:15" ht="12.75" customHeight="1">
      <c r="A46" s="30">
        <v>36</v>
      </c>
      <c r="B46" s="311" t="s">
        <v>303</v>
      </c>
      <c r="C46" s="301">
        <v>177.45</v>
      </c>
      <c r="D46" s="302">
        <v>179.96666666666667</v>
      </c>
      <c r="E46" s="302">
        <v>173.93333333333334</v>
      </c>
      <c r="F46" s="302">
        <v>170.41666666666666</v>
      </c>
      <c r="G46" s="302">
        <v>164.38333333333333</v>
      </c>
      <c r="H46" s="302">
        <v>183.48333333333335</v>
      </c>
      <c r="I46" s="302">
        <v>189.51666666666671</v>
      </c>
      <c r="J46" s="302">
        <v>193.03333333333336</v>
      </c>
      <c r="K46" s="301">
        <v>186</v>
      </c>
      <c r="L46" s="301">
        <v>176.45</v>
      </c>
      <c r="M46" s="301">
        <v>3.40496</v>
      </c>
      <c r="N46" s="1"/>
      <c r="O46" s="1"/>
    </row>
    <row r="47" spans="1:15" ht="12.75" customHeight="1">
      <c r="A47" s="30">
        <v>37</v>
      </c>
      <c r="B47" s="311" t="s">
        <v>305</v>
      </c>
      <c r="C47" s="301">
        <v>1634.2</v>
      </c>
      <c r="D47" s="302">
        <v>1647.7666666666664</v>
      </c>
      <c r="E47" s="302">
        <v>1601.5333333333328</v>
      </c>
      <c r="F47" s="302">
        <v>1568.8666666666663</v>
      </c>
      <c r="G47" s="302">
        <v>1522.6333333333328</v>
      </c>
      <c r="H47" s="302">
        <v>1680.4333333333329</v>
      </c>
      <c r="I47" s="302">
        <v>1726.6666666666665</v>
      </c>
      <c r="J47" s="302">
        <v>1759.333333333333</v>
      </c>
      <c r="K47" s="301">
        <v>1694</v>
      </c>
      <c r="L47" s="301">
        <v>1615.1</v>
      </c>
      <c r="M47" s="301">
        <v>2.0522</v>
      </c>
      <c r="N47" s="1"/>
      <c r="O47" s="1"/>
    </row>
    <row r="48" spans="1:15" ht="12.75" customHeight="1">
      <c r="A48" s="30">
        <v>38</v>
      </c>
      <c r="B48" s="311" t="s">
        <v>304</v>
      </c>
      <c r="C48" s="301">
        <v>2758</v>
      </c>
      <c r="D48" s="302">
        <v>2791.7666666666664</v>
      </c>
      <c r="E48" s="302">
        <v>2686.5333333333328</v>
      </c>
      <c r="F48" s="302">
        <v>2615.0666666666666</v>
      </c>
      <c r="G48" s="302">
        <v>2509.833333333333</v>
      </c>
      <c r="H48" s="302">
        <v>2863.2333333333327</v>
      </c>
      <c r="I48" s="302">
        <v>2968.4666666666662</v>
      </c>
      <c r="J48" s="302">
        <v>3039.9333333333325</v>
      </c>
      <c r="K48" s="301">
        <v>2897</v>
      </c>
      <c r="L48" s="301">
        <v>2720.3</v>
      </c>
      <c r="M48" s="301">
        <v>5.5320000000000001E-2</v>
      </c>
      <c r="N48" s="1"/>
      <c r="O48" s="1"/>
    </row>
    <row r="49" spans="1:15" ht="12.75" customHeight="1">
      <c r="A49" s="30">
        <v>39</v>
      </c>
      <c r="B49" s="311" t="s">
        <v>239</v>
      </c>
      <c r="C49" s="301">
        <v>2376.5</v>
      </c>
      <c r="D49" s="302">
        <v>2342.7999999999997</v>
      </c>
      <c r="E49" s="302">
        <v>2275.5999999999995</v>
      </c>
      <c r="F49" s="302">
        <v>2174.6999999999998</v>
      </c>
      <c r="G49" s="302">
        <v>2107.4999999999995</v>
      </c>
      <c r="H49" s="302">
        <v>2443.6999999999994</v>
      </c>
      <c r="I49" s="302">
        <v>2510.8999999999992</v>
      </c>
      <c r="J49" s="302">
        <v>2611.7999999999993</v>
      </c>
      <c r="K49" s="301">
        <v>2410</v>
      </c>
      <c r="L49" s="301">
        <v>2241.9</v>
      </c>
      <c r="M49" s="301">
        <v>4.7833300000000003</v>
      </c>
      <c r="N49" s="1"/>
      <c r="O49" s="1"/>
    </row>
    <row r="50" spans="1:15" ht="12.75" customHeight="1">
      <c r="A50" s="30">
        <v>40</v>
      </c>
      <c r="B50" s="311" t="s">
        <v>306</v>
      </c>
      <c r="C50" s="301">
        <v>7912.2</v>
      </c>
      <c r="D50" s="302">
        <v>7994.75</v>
      </c>
      <c r="E50" s="302">
        <v>7748.5</v>
      </c>
      <c r="F50" s="302">
        <v>7584.8</v>
      </c>
      <c r="G50" s="302">
        <v>7338.55</v>
      </c>
      <c r="H50" s="302">
        <v>8158.45</v>
      </c>
      <c r="I50" s="302">
        <v>8404.7000000000007</v>
      </c>
      <c r="J50" s="302">
        <v>8568.4</v>
      </c>
      <c r="K50" s="301">
        <v>8241</v>
      </c>
      <c r="L50" s="301">
        <v>7831.05</v>
      </c>
      <c r="M50" s="301">
        <v>0.27237</v>
      </c>
      <c r="N50" s="1"/>
      <c r="O50" s="1"/>
    </row>
    <row r="51" spans="1:15" ht="12.75" customHeight="1">
      <c r="A51" s="30">
        <v>41</v>
      </c>
      <c r="B51" s="311" t="s">
        <v>59</v>
      </c>
      <c r="C51" s="301">
        <v>624.65</v>
      </c>
      <c r="D51" s="302">
        <v>626.4666666666667</v>
      </c>
      <c r="E51" s="302">
        <v>611.43333333333339</v>
      </c>
      <c r="F51" s="302">
        <v>598.2166666666667</v>
      </c>
      <c r="G51" s="302">
        <v>583.18333333333339</v>
      </c>
      <c r="H51" s="302">
        <v>639.68333333333339</v>
      </c>
      <c r="I51" s="302">
        <v>654.7166666666667</v>
      </c>
      <c r="J51" s="302">
        <v>667.93333333333339</v>
      </c>
      <c r="K51" s="301">
        <v>641.5</v>
      </c>
      <c r="L51" s="301">
        <v>613.25</v>
      </c>
      <c r="M51" s="301">
        <v>22.496960000000001</v>
      </c>
      <c r="N51" s="1"/>
      <c r="O51" s="1"/>
    </row>
    <row r="52" spans="1:15" ht="12.75" customHeight="1">
      <c r="A52" s="30">
        <v>42</v>
      </c>
      <c r="B52" s="311" t="s">
        <v>60</v>
      </c>
      <c r="C52" s="301">
        <v>522.70000000000005</v>
      </c>
      <c r="D52" s="302">
        <v>528.73333333333335</v>
      </c>
      <c r="E52" s="302">
        <v>513.9666666666667</v>
      </c>
      <c r="F52" s="302">
        <v>505.23333333333335</v>
      </c>
      <c r="G52" s="302">
        <v>490.4666666666667</v>
      </c>
      <c r="H52" s="302">
        <v>537.4666666666667</v>
      </c>
      <c r="I52" s="302">
        <v>552.23333333333335</v>
      </c>
      <c r="J52" s="302">
        <v>560.9666666666667</v>
      </c>
      <c r="K52" s="301">
        <v>543.5</v>
      </c>
      <c r="L52" s="301">
        <v>520</v>
      </c>
      <c r="M52" s="301">
        <v>14.12513</v>
      </c>
      <c r="N52" s="1"/>
      <c r="O52" s="1"/>
    </row>
    <row r="53" spans="1:15" ht="12.75" customHeight="1">
      <c r="A53" s="30">
        <v>43</v>
      </c>
      <c r="B53" s="311" t="s">
        <v>307</v>
      </c>
      <c r="C53" s="301">
        <v>413.25</v>
      </c>
      <c r="D53" s="302">
        <v>412.45</v>
      </c>
      <c r="E53" s="302">
        <v>405</v>
      </c>
      <c r="F53" s="302">
        <v>396.75</v>
      </c>
      <c r="G53" s="302">
        <v>389.3</v>
      </c>
      <c r="H53" s="302">
        <v>420.7</v>
      </c>
      <c r="I53" s="302">
        <v>428.14999999999992</v>
      </c>
      <c r="J53" s="302">
        <v>436.4</v>
      </c>
      <c r="K53" s="301">
        <v>419.9</v>
      </c>
      <c r="L53" s="301">
        <v>404.2</v>
      </c>
      <c r="M53" s="301">
        <v>1.3451599999999999</v>
      </c>
      <c r="N53" s="1"/>
      <c r="O53" s="1"/>
    </row>
    <row r="54" spans="1:15" ht="12.75" customHeight="1">
      <c r="A54" s="30">
        <v>44</v>
      </c>
      <c r="B54" s="311" t="s">
        <v>61</v>
      </c>
      <c r="C54" s="301">
        <v>634.9</v>
      </c>
      <c r="D54" s="302">
        <v>641.38333333333333</v>
      </c>
      <c r="E54" s="302">
        <v>624.56666666666661</v>
      </c>
      <c r="F54" s="302">
        <v>614.23333333333323</v>
      </c>
      <c r="G54" s="302">
        <v>597.41666666666652</v>
      </c>
      <c r="H54" s="302">
        <v>651.7166666666667</v>
      </c>
      <c r="I54" s="302">
        <v>668.53333333333353</v>
      </c>
      <c r="J54" s="302">
        <v>678.86666666666679</v>
      </c>
      <c r="K54" s="301">
        <v>658.2</v>
      </c>
      <c r="L54" s="301">
        <v>631.04999999999995</v>
      </c>
      <c r="M54" s="301">
        <v>59.602829999999997</v>
      </c>
      <c r="N54" s="1"/>
      <c r="O54" s="1"/>
    </row>
    <row r="55" spans="1:15" ht="12.75" customHeight="1">
      <c r="A55" s="30">
        <v>45</v>
      </c>
      <c r="B55" s="311" t="s">
        <v>62</v>
      </c>
      <c r="C55" s="301">
        <v>3658.2</v>
      </c>
      <c r="D55" s="302">
        <v>3676</v>
      </c>
      <c r="E55" s="302">
        <v>3615.2</v>
      </c>
      <c r="F55" s="302">
        <v>3572.2</v>
      </c>
      <c r="G55" s="302">
        <v>3511.3999999999996</v>
      </c>
      <c r="H55" s="302">
        <v>3719</v>
      </c>
      <c r="I55" s="302">
        <v>3779.8</v>
      </c>
      <c r="J55" s="302">
        <v>3822.8</v>
      </c>
      <c r="K55" s="301">
        <v>3736.8</v>
      </c>
      <c r="L55" s="301">
        <v>3633</v>
      </c>
      <c r="M55" s="301">
        <v>4.3859000000000004</v>
      </c>
      <c r="N55" s="1"/>
      <c r="O55" s="1"/>
    </row>
    <row r="56" spans="1:15" ht="12.75" customHeight="1">
      <c r="A56" s="30">
        <v>46</v>
      </c>
      <c r="B56" s="311" t="s">
        <v>311</v>
      </c>
      <c r="C56" s="301">
        <v>130.80000000000001</v>
      </c>
      <c r="D56" s="302">
        <v>131.36666666666667</v>
      </c>
      <c r="E56" s="302">
        <v>129.03333333333336</v>
      </c>
      <c r="F56" s="302">
        <v>127.26666666666668</v>
      </c>
      <c r="G56" s="302">
        <v>124.93333333333337</v>
      </c>
      <c r="H56" s="302">
        <v>133.13333333333335</v>
      </c>
      <c r="I56" s="302">
        <v>135.46666666666667</v>
      </c>
      <c r="J56" s="302">
        <v>137.23333333333335</v>
      </c>
      <c r="K56" s="301">
        <v>133.69999999999999</v>
      </c>
      <c r="L56" s="301">
        <v>129.6</v>
      </c>
      <c r="M56" s="301">
        <v>4.2654300000000003</v>
      </c>
      <c r="N56" s="1"/>
      <c r="O56" s="1"/>
    </row>
    <row r="57" spans="1:15" ht="12.75" customHeight="1">
      <c r="A57" s="30">
        <v>47</v>
      </c>
      <c r="B57" s="311" t="s">
        <v>312</v>
      </c>
      <c r="C57" s="301">
        <v>900.4</v>
      </c>
      <c r="D57" s="302">
        <v>913.83333333333337</v>
      </c>
      <c r="E57" s="302">
        <v>878.7166666666667</v>
      </c>
      <c r="F57" s="302">
        <v>857.0333333333333</v>
      </c>
      <c r="G57" s="302">
        <v>821.91666666666663</v>
      </c>
      <c r="H57" s="302">
        <v>935.51666666666677</v>
      </c>
      <c r="I57" s="302">
        <v>970.63333333333333</v>
      </c>
      <c r="J57" s="302">
        <v>992.31666666666683</v>
      </c>
      <c r="K57" s="301">
        <v>948.95</v>
      </c>
      <c r="L57" s="301">
        <v>892.15</v>
      </c>
      <c r="M57" s="301">
        <v>0.61080000000000001</v>
      </c>
      <c r="N57" s="1"/>
      <c r="O57" s="1"/>
    </row>
    <row r="58" spans="1:15" ht="12.75" customHeight="1">
      <c r="A58" s="30">
        <v>48</v>
      </c>
      <c r="B58" s="311" t="s">
        <v>64</v>
      </c>
      <c r="C58" s="301">
        <v>11471.9</v>
      </c>
      <c r="D58" s="302">
        <v>11650.916666666666</v>
      </c>
      <c r="E58" s="302">
        <v>11232.033333333333</v>
      </c>
      <c r="F58" s="302">
        <v>10992.166666666666</v>
      </c>
      <c r="G58" s="302">
        <v>10573.283333333333</v>
      </c>
      <c r="H58" s="302">
        <v>11890.783333333333</v>
      </c>
      <c r="I58" s="302">
        <v>12309.666666666668</v>
      </c>
      <c r="J58" s="302">
        <v>12549.533333333333</v>
      </c>
      <c r="K58" s="301">
        <v>12069.8</v>
      </c>
      <c r="L58" s="301">
        <v>11411.05</v>
      </c>
      <c r="M58" s="301">
        <v>3.94041</v>
      </c>
      <c r="N58" s="1"/>
      <c r="O58" s="1"/>
    </row>
    <row r="59" spans="1:15" ht="12" customHeight="1">
      <c r="A59" s="30">
        <v>49</v>
      </c>
      <c r="B59" s="311" t="s">
        <v>244</v>
      </c>
      <c r="C59" s="301">
        <v>4775.6499999999996</v>
      </c>
      <c r="D59" s="302">
        <v>4845.9666666666662</v>
      </c>
      <c r="E59" s="302">
        <v>4680.7833333333328</v>
      </c>
      <c r="F59" s="302">
        <v>4585.916666666667</v>
      </c>
      <c r="G59" s="302">
        <v>4420.7333333333336</v>
      </c>
      <c r="H59" s="302">
        <v>4940.8333333333321</v>
      </c>
      <c r="I59" s="302">
        <v>5106.0166666666646</v>
      </c>
      <c r="J59" s="302">
        <v>5200.8833333333314</v>
      </c>
      <c r="K59" s="301">
        <v>5011.1499999999996</v>
      </c>
      <c r="L59" s="301">
        <v>4751.1000000000004</v>
      </c>
      <c r="M59" s="301">
        <v>0.32071</v>
      </c>
      <c r="N59" s="1"/>
      <c r="O59" s="1"/>
    </row>
    <row r="60" spans="1:15" ht="12.75" customHeight="1">
      <c r="A60" s="30">
        <v>50</v>
      </c>
      <c r="B60" s="311" t="s">
        <v>65</v>
      </c>
      <c r="C60" s="301">
        <v>5283.9</v>
      </c>
      <c r="D60" s="302">
        <v>5384.5666666666666</v>
      </c>
      <c r="E60" s="302">
        <v>5154.1833333333334</v>
      </c>
      <c r="F60" s="302">
        <v>5024.4666666666672</v>
      </c>
      <c r="G60" s="302">
        <v>4794.0833333333339</v>
      </c>
      <c r="H60" s="302">
        <v>5514.2833333333328</v>
      </c>
      <c r="I60" s="302">
        <v>5744.6666666666661</v>
      </c>
      <c r="J60" s="302">
        <v>5874.3833333333323</v>
      </c>
      <c r="K60" s="301">
        <v>5614.95</v>
      </c>
      <c r="L60" s="301">
        <v>5254.85</v>
      </c>
      <c r="M60" s="301">
        <v>21.796859999999999</v>
      </c>
      <c r="N60" s="1"/>
      <c r="O60" s="1"/>
    </row>
    <row r="61" spans="1:15" ht="12.75" customHeight="1">
      <c r="A61" s="30">
        <v>51</v>
      </c>
      <c r="B61" s="311" t="s">
        <v>313</v>
      </c>
      <c r="C61" s="301">
        <v>2869.9</v>
      </c>
      <c r="D61" s="302">
        <v>2924.15</v>
      </c>
      <c r="E61" s="302">
        <v>2804.4</v>
      </c>
      <c r="F61" s="302">
        <v>2738.9</v>
      </c>
      <c r="G61" s="302">
        <v>2619.15</v>
      </c>
      <c r="H61" s="302">
        <v>2989.65</v>
      </c>
      <c r="I61" s="302">
        <v>3109.4</v>
      </c>
      <c r="J61" s="302">
        <v>3174.9</v>
      </c>
      <c r="K61" s="301">
        <v>3043.9</v>
      </c>
      <c r="L61" s="301">
        <v>2858.65</v>
      </c>
      <c r="M61" s="301">
        <v>0.54317000000000004</v>
      </c>
      <c r="N61" s="1"/>
      <c r="O61" s="1"/>
    </row>
    <row r="62" spans="1:15" ht="12.75" customHeight="1">
      <c r="A62" s="30">
        <v>52</v>
      </c>
      <c r="B62" s="311" t="s">
        <v>66</v>
      </c>
      <c r="C62" s="301">
        <v>2107.85</v>
      </c>
      <c r="D62" s="302">
        <v>2131.4333333333334</v>
      </c>
      <c r="E62" s="302">
        <v>2072.8666666666668</v>
      </c>
      <c r="F62" s="302">
        <v>2037.8833333333332</v>
      </c>
      <c r="G62" s="302">
        <v>1979.3166666666666</v>
      </c>
      <c r="H62" s="302">
        <v>2166.416666666667</v>
      </c>
      <c r="I62" s="302">
        <v>2224.9833333333336</v>
      </c>
      <c r="J62" s="302">
        <v>2259.9666666666672</v>
      </c>
      <c r="K62" s="301">
        <v>2190</v>
      </c>
      <c r="L62" s="301">
        <v>2096.4499999999998</v>
      </c>
      <c r="M62" s="301">
        <v>2.2168600000000001</v>
      </c>
      <c r="N62" s="1"/>
      <c r="O62" s="1"/>
    </row>
    <row r="63" spans="1:15" ht="12.75" customHeight="1">
      <c r="A63" s="30">
        <v>53</v>
      </c>
      <c r="B63" s="311" t="s">
        <v>314</v>
      </c>
      <c r="C63" s="301">
        <v>379.15</v>
      </c>
      <c r="D63" s="302">
        <v>387.88333333333338</v>
      </c>
      <c r="E63" s="302">
        <v>367.66666666666674</v>
      </c>
      <c r="F63" s="302">
        <v>356.18333333333334</v>
      </c>
      <c r="G63" s="302">
        <v>335.9666666666667</v>
      </c>
      <c r="H63" s="302">
        <v>399.36666666666679</v>
      </c>
      <c r="I63" s="302">
        <v>419.58333333333337</v>
      </c>
      <c r="J63" s="302">
        <v>431.06666666666683</v>
      </c>
      <c r="K63" s="301">
        <v>408.1</v>
      </c>
      <c r="L63" s="301">
        <v>376.4</v>
      </c>
      <c r="M63" s="301">
        <v>34.87209</v>
      </c>
      <c r="N63" s="1"/>
      <c r="O63" s="1"/>
    </row>
    <row r="64" spans="1:15" ht="12.75" customHeight="1">
      <c r="A64" s="30">
        <v>54</v>
      </c>
      <c r="B64" s="311" t="s">
        <v>67</v>
      </c>
      <c r="C64" s="301">
        <v>310.14999999999998</v>
      </c>
      <c r="D64" s="302">
        <v>313.88333333333333</v>
      </c>
      <c r="E64" s="302">
        <v>303.36666666666667</v>
      </c>
      <c r="F64" s="302">
        <v>296.58333333333337</v>
      </c>
      <c r="G64" s="302">
        <v>286.06666666666672</v>
      </c>
      <c r="H64" s="302">
        <v>320.66666666666663</v>
      </c>
      <c r="I64" s="302">
        <v>331.18333333333328</v>
      </c>
      <c r="J64" s="302">
        <v>337.96666666666658</v>
      </c>
      <c r="K64" s="301">
        <v>324.39999999999998</v>
      </c>
      <c r="L64" s="301">
        <v>307.10000000000002</v>
      </c>
      <c r="M64" s="301">
        <v>44.527349999999998</v>
      </c>
      <c r="N64" s="1"/>
      <c r="O64" s="1"/>
    </row>
    <row r="65" spans="1:15" ht="12.75" customHeight="1">
      <c r="A65" s="30">
        <v>55</v>
      </c>
      <c r="B65" s="311" t="s">
        <v>68</v>
      </c>
      <c r="C65" s="301">
        <v>97.5</v>
      </c>
      <c r="D65" s="302">
        <v>98.899999999999991</v>
      </c>
      <c r="E65" s="302">
        <v>95.649999999999977</v>
      </c>
      <c r="F65" s="302">
        <v>93.799999999999983</v>
      </c>
      <c r="G65" s="302">
        <v>90.549999999999969</v>
      </c>
      <c r="H65" s="302">
        <v>100.74999999999999</v>
      </c>
      <c r="I65" s="302">
        <v>104.00000000000001</v>
      </c>
      <c r="J65" s="302">
        <v>105.85</v>
      </c>
      <c r="K65" s="301">
        <v>102.15</v>
      </c>
      <c r="L65" s="301">
        <v>97.05</v>
      </c>
      <c r="M65" s="301">
        <v>243.22327999999999</v>
      </c>
      <c r="N65" s="1"/>
      <c r="O65" s="1"/>
    </row>
    <row r="66" spans="1:15" ht="12.75" customHeight="1">
      <c r="A66" s="30">
        <v>56</v>
      </c>
      <c r="B66" s="311" t="s">
        <v>245</v>
      </c>
      <c r="C66" s="301">
        <v>42.45</v>
      </c>
      <c r="D66" s="302">
        <v>43.266666666666673</v>
      </c>
      <c r="E66" s="302">
        <v>41.283333333333346</v>
      </c>
      <c r="F66" s="302">
        <v>40.116666666666674</v>
      </c>
      <c r="G66" s="302">
        <v>38.133333333333347</v>
      </c>
      <c r="H66" s="302">
        <v>44.433333333333344</v>
      </c>
      <c r="I66" s="302">
        <v>46.416666666666679</v>
      </c>
      <c r="J66" s="302">
        <v>47.583333333333343</v>
      </c>
      <c r="K66" s="301">
        <v>45.25</v>
      </c>
      <c r="L66" s="301">
        <v>42.1</v>
      </c>
      <c r="M66" s="301">
        <v>21.385929999999998</v>
      </c>
      <c r="N66" s="1"/>
      <c r="O66" s="1"/>
    </row>
    <row r="67" spans="1:15" ht="12.75" customHeight="1">
      <c r="A67" s="30">
        <v>57</v>
      </c>
      <c r="B67" s="311" t="s">
        <v>308</v>
      </c>
      <c r="C67" s="301">
        <v>2526.4</v>
      </c>
      <c r="D67" s="302">
        <v>2518.5499999999997</v>
      </c>
      <c r="E67" s="302">
        <v>2467.8499999999995</v>
      </c>
      <c r="F67" s="302">
        <v>2409.2999999999997</v>
      </c>
      <c r="G67" s="302">
        <v>2358.5999999999995</v>
      </c>
      <c r="H67" s="302">
        <v>2577.0999999999995</v>
      </c>
      <c r="I67" s="302">
        <v>2627.7999999999993</v>
      </c>
      <c r="J67" s="302">
        <v>2686.3499999999995</v>
      </c>
      <c r="K67" s="301">
        <v>2569.25</v>
      </c>
      <c r="L67" s="301">
        <v>2460</v>
      </c>
      <c r="M67" s="301">
        <v>0.17061000000000001</v>
      </c>
      <c r="N67" s="1"/>
      <c r="O67" s="1"/>
    </row>
    <row r="68" spans="1:15" ht="12.75" customHeight="1">
      <c r="A68" s="30">
        <v>58</v>
      </c>
      <c r="B68" s="311" t="s">
        <v>69</v>
      </c>
      <c r="C68" s="301">
        <v>1677.8</v>
      </c>
      <c r="D68" s="302">
        <v>1698.8333333333333</v>
      </c>
      <c r="E68" s="302">
        <v>1648.9666666666665</v>
      </c>
      <c r="F68" s="302">
        <v>1620.1333333333332</v>
      </c>
      <c r="G68" s="302">
        <v>1570.2666666666664</v>
      </c>
      <c r="H68" s="302">
        <v>1727.6666666666665</v>
      </c>
      <c r="I68" s="302">
        <v>1777.5333333333333</v>
      </c>
      <c r="J68" s="302">
        <v>1806.3666666666666</v>
      </c>
      <c r="K68" s="301">
        <v>1748.7</v>
      </c>
      <c r="L68" s="301">
        <v>1670</v>
      </c>
      <c r="M68" s="301">
        <v>1.57965</v>
      </c>
      <c r="N68" s="1"/>
      <c r="O68" s="1"/>
    </row>
    <row r="69" spans="1:15" ht="12.75" customHeight="1">
      <c r="A69" s="30">
        <v>59</v>
      </c>
      <c r="B69" s="311" t="s">
        <v>316</v>
      </c>
      <c r="C69" s="301">
        <v>5103.2</v>
      </c>
      <c r="D69" s="302">
        <v>5067.9666666666662</v>
      </c>
      <c r="E69" s="302">
        <v>4987.9833333333327</v>
      </c>
      <c r="F69" s="302">
        <v>4872.7666666666664</v>
      </c>
      <c r="G69" s="302">
        <v>4792.7833333333328</v>
      </c>
      <c r="H69" s="302">
        <v>5183.1833333333325</v>
      </c>
      <c r="I69" s="302">
        <v>5263.1666666666661</v>
      </c>
      <c r="J69" s="302">
        <v>5378.3833333333323</v>
      </c>
      <c r="K69" s="301">
        <v>5147.95</v>
      </c>
      <c r="L69" s="301">
        <v>4952.75</v>
      </c>
      <c r="M69" s="301">
        <v>0.10181</v>
      </c>
      <c r="N69" s="1"/>
      <c r="O69" s="1"/>
    </row>
    <row r="70" spans="1:15" ht="12.75" customHeight="1">
      <c r="A70" s="30">
        <v>60</v>
      </c>
      <c r="B70" s="311" t="s">
        <v>246</v>
      </c>
      <c r="C70" s="301">
        <v>883.5</v>
      </c>
      <c r="D70" s="302">
        <v>890.85</v>
      </c>
      <c r="E70" s="302">
        <v>867.65000000000009</v>
      </c>
      <c r="F70" s="302">
        <v>851.80000000000007</v>
      </c>
      <c r="G70" s="302">
        <v>828.60000000000014</v>
      </c>
      <c r="H70" s="302">
        <v>906.7</v>
      </c>
      <c r="I70" s="302">
        <v>929.90000000000009</v>
      </c>
      <c r="J70" s="302">
        <v>945.75</v>
      </c>
      <c r="K70" s="301">
        <v>914.05</v>
      </c>
      <c r="L70" s="301">
        <v>875</v>
      </c>
      <c r="M70" s="301">
        <v>0.31909999999999999</v>
      </c>
      <c r="N70" s="1"/>
      <c r="O70" s="1"/>
    </row>
    <row r="71" spans="1:15" ht="12.75" customHeight="1">
      <c r="A71" s="30">
        <v>61</v>
      </c>
      <c r="B71" s="311" t="s">
        <v>317</v>
      </c>
      <c r="C71" s="301">
        <v>786.6</v>
      </c>
      <c r="D71" s="302">
        <v>806.68333333333339</v>
      </c>
      <c r="E71" s="302">
        <v>760.01666666666677</v>
      </c>
      <c r="F71" s="302">
        <v>733.43333333333339</v>
      </c>
      <c r="G71" s="302">
        <v>686.76666666666677</v>
      </c>
      <c r="H71" s="302">
        <v>833.26666666666677</v>
      </c>
      <c r="I71" s="302">
        <v>879.93333333333328</v>
      </c>
      <c r="J71" s="302">
        <v>906.51666666666677</v>
      </c>
      <c r="K71" s="301">
        <v>853.35</v>
      </c>
      <c r="L71" s="301">
        <v>780.1</v>
      </c>
      <c r="M71" s="301">
        <v>43.356740000000002</v>
      </c>
      <c r="N71" s="1"/>
      <c r="O71" s="1"/>
    </row>
    <row r="72" spans="1:15" ht="12.75" customHeight="1">
      <c r="A72" s="30">
        <v>62</v>
      </c>
      <c r="B72" s="311" t="s">
        <v>71</v>
      </c>
      <c r="C72" s="301">
        <v>232.4</v>
      </c>
      <c r="D72" s="302">
        <v>235.79999999999998</v>
      </c>
      <c r="E72" s="302">
        <v>227.69999999999996</v>
      </c>
      <c r="F72" s="302">
        <v>222.99999999999997</v>
      </c>
      <c r="G72" s="302">
        <v>214.89999999999995</v>
      </c>
      <c r="H72" s="302">
        <v>240.49999999999997</v>
      </c>
      <c r="I72" s="302">
        <v>248.6</v>
      </c>
      <c r="J72" s="302">
        <v>253.29999999999998</v>
      </c>
      <c r="K72" s="301">
        <v>243.9</v>
      </c>
      <c r="L72" s="301">
        <v>231.1</v>
      </c>
      <c r="M72" s="301">
        <v>43.020099999999999</v>
      </c>
      <c r="N72" s="1"/>
      <c r="O72" s="1"/>
    </row>
    <row r="73" spans="1:15" ht="12.75" customHeight="1">
      <c r="A73" s="30">
        <v>63</v>
      </c>
      <c r="B73" s="311" t="s">
        <v>309</v>
      </c>
      <c r="C73" s="301">
        <v>1200.6500000000001</v>
      </c>
      <c r="D73" s="302">
        <v>1220.2166666666667</v>
      </c>
      <c r="E73" s="302">
        <v>1170.4333333333334</v>
      </c>
      <c r="F73" s="302">
        <v>1140.2166666666667</v>
      </c>
      <c r="G73" s="302">
        <v>1090.4333333333334</v>
      </c>
      <c r="H73" s="302">
        <v>1250.4333333333334</v>
      </c>
      <c r="I73" s="302">
        <v>1300.2166666666667</v>
      </c>
      <c r="J73" s="302">
        <v>1330.4333333333334</v>
      </c>
      <c r="K73" s="301">
        <v>1270</v>
      </c>
      <c r="L73" s="301">
        <v>1190</v>
      </c>
      <c r="M73" s="301">
        <v>1.34507</v>
      </c>
      <c r="N73" s="1"/>
      <c r="O73" s="1"/>
    </row>
    <row r="74" spans="1:15" ht="12.75" customHeight="1">
      <c r="A74" s="30">
        <v>64</v>
      </c>
      <c r="B74" s="311" t="s">
        <v>72</v>
      </c>
      <c r="C74" s="301">
        <v>568.6</v>
      </c>
      <c r="D74" s="302">
        <v>571.35</v>
      </c>
      <c r="E74" s="302">
        <v>560.95000000000005</v>
      </c>
      <c r="F74" s="302">
        <v>553.30000000000007</v>
      </c>
      <c r="G74" s="302">
        <v>542.90000000000009</v>
      </c>
      <c r="H74" s="302">
        <v>579</v>
      </c>
      <c r="I74" s="302">
        <v>589.39999999999986</v>
      </c>
      <c r="J74" s="302">
        <v>597.04999999999995</v>
      </c>
      <c r="K74" s="301">
        <v>581.75</v>
      </c>
      <c r="L74" s="301">
        <v>563.70000000000005</v>
      </c>
      <c r="M74" s="301">
        <v>5.5177100000000001</v>
      </c>
      <c r="N74" s="1"/>
      <c r="O74" s="1"/>
    </row>
    <row r="75" spans="1:15" ht="12.75" customHeight="1">
      <c r="A75" s="30">
        <v>65</v>
      </c>
      <c r="B75" s="311" t="s">
        <v>73</v>
      </c>
      <c r="C75" s="301">
        <v>633.20000000000005</v>
      </c>
      <c r="D75" s="302">
        <v>642.93333333333339</v>
      </c>
      <c r="E75" s="302">
        <v>620.26666666666677</v>
      </c>
      <c r="F75" s="302">
        <v>607.33333333333337</v>
      </c>
      <c r="G75" s="302">
        <v>584.66666666666674</v>
      </c>
      <c r="H75" s="302">
        <v>655.86666666666679</v>
      </c>
      <c r="I75" s="302">
        <v>678.5333333333333</v>
      </c>
      <c r="J75" s="302">
        <v>691.46666666666681</v>
      </c>
      <c r="K75" s="301">
        <v>665.6</v>
      </c>
      <c r="L75" s="301">
        <v>630</v>
      </c>
      <c r="M75" s="301">
        <v>14.388719999999999</v>
      </c>
      <c r="N75" s="1"/>
      <c r="O75" s="1"/>
    </row>
    <row r="76" spans="1:15" ht="12.75" customHeight="1">
      <c r="A76" s="30">
        <v>66</v>
      </c>
      <c r="B76" s="311" t="s">
        <v>318</v>
      </c>
      <c r="C76" s="301">
        <v>10413.700000000001</v>
      </c>
      <c r="D76" s="302">
        <v>10457.583333333334</v>
      </c>
      <c r="E76" s="302">
        <v>10265.166666666668</v>
      </c>
      <c r="F76" s="302">
        <v>10116.633333333333</v>
      </c>
      <c r="G76" s="302">
        <v>9924.2166666666672</v>
      </c>
      <c r="H76" s="302">
        <v>10606.116666666669</v>
      </c>
      <c r="I76" s="302">
        <v>10798.533333333336</v>
      </c>
      <c r="J76" s="302">
        <v>10947.066666666669</v>
      </c>
      <c r="K76" s="301">
        <v>10650</v>
      </c>
      <c r="L76" s="301">
        <v>10309.049999999999</v>
      </c>
      <c r="M76" s="301">
        <v>2.2669999999999999E-2</v>
      </c>
      <c r="N76" s="1"/>
      <c r="O76" s="1"/>
    </row>
    <row r="77" spans="1:15" ht="12.75" customHeight="1">
      <c r="A77" s="30">
        <v>67</v>
      </c>
      <c r="B77" s="311" t="s">
        <v>75</v>
      </c>
      <c r="C77" s="301">
        <v>654.20000000000005</v>
      </c>
      <c r="D77" s="302">
        <v>662.69999999999993</v>
      </c>
      <c r="E77" s="302">
        <v>641.49999999999989</v>
      </c>
      <c r="F77" s="302">
        <v>628.79999999999995</v>
      </c>
      <c r="G77" s="302">
        <v>607.59999999999991</v>
      </c>
      <c r="H77" s="302">
        <v>675.39999999999986</v>
      </c>
      <c r="I77" s="302">
        <v>696.59999999999991</v>
      </c>
      <c r="J77" s="302">
        <v>709.29999999999984</v>
      </c>
      <c r="K77" s="301">
        <v>683.9</v>
      </c>
      <c r="L77" s="301">
        <v>650</v>
      </c>
      <c r="M77" s="301">
        <v>95.255870000000002</v>
      </c>
      <c r="N77" s="1"/>
      <c r="O77" s="1"/>
    </row>
    <row r="78" spans="1:15" ht="12.75" customHeight="1">
      <c r="A78" s="30">
        <v>68</v>
      </c>
      <c r="B78" s="311" t="s">
        <v>76</v>
      </c>
      <c r="C78" s="301">
        <v>45.6</v>
      </c>
      <c r="D78" s="302">
        <v>46.366666666666674</v>
      </c>
      <c r="E78" s="302">
        <v>44.533333333333346</v>
      </c>
      <c r="F78" s="302">
        <v>43.466666666666669</v>
      </c>
      <c r="G78" s="302">
        <v>41.63333333333334</v>
      </c>
      <c r="H78" s="302">
        <v>47.433333333333351</v>
      </c>
      <c r="I78" s="302">
        <v>49.26666666666668</v>
      </c>
      <c r="J78" s="302">
        <v>50.333333333333357</v>
      </c>
      <c r="K78" s="301">
        <v>48.2</v>
      </c>
      <c r="L78" s="301">
        <v>45.3</v>
      </c>
      <c r="M78" s="301">
        <v>189.70106999999999</v>
      </c>
      <c r="N78" s="1"/>
      <c r="O78" s="1"/>
    </row>
    <row r="79" spans="1:15" ht="12.75" customHeight="1">
      <c r="A79" s="30">
        <v>69</v>
      </c>
      <c r="B79" s="311" t="s">
        <v>77</v>
      </c>
      <c r="C79" s="301">
        <v>321.75</v>
      </c>
      <c r="D79" s="302">
        <v>323.16666666666669</v>
      </c>
      <c r="E79" s="302">
        <v>316.93333333333339</v>
      </c>
      <c r="F79" s="302">
        <v>312.11666666666673</v>
      </c>
      <c r="G79" s="302">
        <v>305.88333333333344</v>
      </c>
      <c r="H79" s="302">
        <v>327.98333333333335</v>
      </c>
      <c r="I79" s="302">
        <v>334.21666666666658</v>
      </c>
      <c r="J79" s="302">
        <v>339.0333333333333</v>
      </c>
      <c r="K79" s="301">
        <v>329.4</v>
      </c>
      <c r="L79" s="301">
        <v>318.35000000000002</v>
      </c>
      <c r="M79" s="301">
        <v>14.564439999999999</v>
      </c>
      <c r="N79" s="1"/>
      <c r="O79" s="1"/>
    </row>
    <row r="80" spans="1:15" ht="12.75" customHeight="1">
      <c r="A80" s="30">
        <v>70</v>
      </c>
      <c r="B80" s="311" t="s">
        <v>319</v>
      </c>
      <c r="C80" s="301">
        <v>853.2</v>
      </c>
      <c r="D80" s="302">
        <v>862.66666666666663</v>
      </c>
      <c r="E80" s="302">
        <v>837.5333333333333</v>
      </c>
      <c r="F80" s="302">
        <v>821.86666666666667</v>
      </c>
      <c r="G80" s="302">
        <v>796.73333333333335</v>
      </c>
      <c r="H80" s="302">
        <v>878.33333333333326</v>
      </c>
      <c r="I80" s="302">
        <v>903.4666666666667</v>
      </c>
      <c r="J80" s="302">
        <v>919.13333333333321</v>
      </c>
      <c r="K80" s="301">
        <v>887.8</v>
      </c>
      <c r="L80" s="301">
        <v>847</v>
      </c>
      <c r="M80" s="301">
        <v>0.65715999999999997</v>
      </c>
      <c r="N80" s="1"/>
      <c r="O80" s="1"/>
    </row>
    <row r="81" spans="1:15" ht="12.75" customHeight="1">
      <c r="A81" s="30">
        <v>71</v>
      </c>
      <c r="B81" s="311" t="s">
        <v>321</v>
      </c>
      <c r="C81" s="301">
        <v>6754.3</v>
      </c>
      <c r="D81" s="302">
        <v>6740.333333333333</v>
      </c>
      <c r="E81" s="302">
        <v>6555.6666666666661</v>
      </c>
      <c r="F81" s="302">
        <v>6357.0333333333328</v>
      </c>
      <c r="G81" s="302">
        <v>6172.3666666666659</v>
      </c>
      <c r="H81" s="302">
        <v>6938.9666666666662</v>
      </c>
      <c r="I81" s="302">
        <v>7123.6333333333323</v>
      </c>
      <c r="J81" s="302">
        <v>7322.2666666666664</v>
      </c>
      <c r="K81" s="301">
        <v>6925</v>
      </c>
      <c r="L81" s="301">
        <v>6541.7</v>
      </c>
      <c r="M81" s="301">
        <v>0.10748000000000001</v>
      </c>
      <c r="N81" s="1"/>
      <c r="O81" s="1"/>
    </row>
    <row r="82" spans="1:15" ht="12.75" customHeight="1">
      <c r="A82" s="30">
        <v>72</v>
      </c>
      <c r="B82" s="311" t="s">
        <v>322</v>
      </c>
      <c r="C82" s="301">
        <v>933.15</v>
      </c>
      <c r="D82" s="302">
        <v>946.15</v>
      </c>
      <c r="E82" s="302">
        <v>909.3</v>
      </c>
      <c r="F82" s="302">
        <v>885.44999999999993</v>
      </c>
      <c r="G82" s="302">
        <v>848.59999999999991</v>
      </c>
      <c r="H82" s="302">
        <v>970</v>
      </c>
      <c r="I82" s="302">
        <v>1006.8500000000001</v>
      </c>
      <c r="J82" s="302">
        <v>1030.7</v>
      </c>
      <c r="K82" s="301">
        <v>983</v>
      </c>
      <c r="L82" s="301">
        <v>922.3</v>
      </c>
      <c r="M82" s="301">
        <v>0.44657000000000002</v>
      </c>
      <c r="N82" s="1"/>
      <c r="O82" s="1"/>
    </row>
    <row r="83" spans="1:15" ht="12.75" customHeight="1">
      <c r="A83" s="30">
        <v>73</v>
      </c>
      <c r="B83" s="311" t="s">
        <v>78</v>
      </c>
      <c r="C83" s="301">
        <v>13550.5</v>
      </c>
      <c r="D83" s="302">
        <v>13710.166666666666</v>
      </c>
      <c r="E83" s="302">
        <v>13340.333333333332</v>
      </c>
      <c r="F83" s="302">
        <v>13130.166666666666</v>
      </c>
      <c r="G83" s="302">
        <v>12760.333333333332</v>
      </c>
      <c r="H83" s="302">
        <v>13920.333333333332</v>
      </c>
      <c r="I83" s="302">
        <v>14290.166666666664</v>
      </c>
      <c r="J83" s="302">
        <v>14500.333333333332</v>
      </c>
      <c r="K83" s="301">
        <v>14080</v>
      </c>
      <c r="L83" s="301">
        <v>13500</v>
      </c>
      <c r="M83" s="301">
        <v>0.13252</v>
      </c>
      <c r="N83" s="1"/>
      <c r="O83" s="1"/>
    </row>
    <row r="84" spans="1:15" ht="12.75" customHeight="1">
      <c r="A84" s="30">
        <v>74</v>
      </c>
      <c r="B84" s="311" t="s">
        <v>80</v>
      </c>
      <c r="C84" s="301">
        <v>311.64999999999998</v>
      </c>
      <c r="D84" s="302">
        <v>313.91666666666669</v>
      </c>
      <c r="E84" s="302">
        <v>308.03333333333336</v>
      </c>
      <c r="F84" s="302">
        <v>304.41666666666669</v>
      </c>
      <c r="G84" s="302">
        <v>298.53333333333336</v>
      </c>
      <c r="H84" s="302">
        <v>317.53333333333336</v>
      </c>
      <c r="I84" s="302">
        <v>323.41666666666669</v>
      </c>
      <c r="J84" s="302">
        <v>327.03333333333336</v>
      </c>
      <c r="K84" s="301">
        <v>319.8</v>
      </c>
      <c r="L84" s="301">
        <v>310.3</v>
      </c>
      <c r="M84" s="301">
        <v>43.603589999999997</v>
      </c>
      <c r="N84" s="1"/>
      <c r="O84" s="1"/>
    </row>
    <row r="85" spans="1:15" ht="12.75" customHeight="1">
      <c r="A85" s="30">
        <v>75</v>
      </c>
      <c r="B85" s="311" t="s">
        <v>323</v>
      </c>
      <c r="C85" s="301">
        <v>453.7</v>
      </c>
      <c r="D85" s="302">
        <v>454.75</v>
      </c>
      <c r="E85" s="302">
        <v>443.95</v>
      </c>
      <c r="F85" s="302">
        <v>434.2</v>
      </c>
      <c r="G85" s="302">
        <v>423.4</v>
      </c>
      <c r="H85" s="302">
        <v>464.5</v>
      </c>
      <c r="I85" s="302">
        <v>475.29999999999995</v>
      </c>
      <c r="J85" s="302">
        <v>485.05</v>
      </c>
      <c r="K85" s="301">
        <v>465.55</v>
      </c>
      <c r="L85" s="301">
        <v>445</v>
      </c>
      <c r="M85" s="301">
        <v>6.4783499999999998</v>
      </c>
      <c r="N85" s="1"/>
      <c r="O85" s="1"/>
    </row>
    <row r="86" spans="1:15" ht="12.75" customHeight="1">
      <c r="A86" s="30">
        <v>76</v>
      </c>
      <c r="B86" s="311" t="s">
        <v>81</v>
      </c>
      <c r="C86" s="301">
        <v>3390.4</v>
      </c>
      <c r="D86" s="302">
        <v>3398.1166666666668</v>
      </c>
      <c r="E86" s="302">
        <v>3364.3333333333335</v>
      </c>
      <c r="F86" s="302">
        <v>3338.2666666666669</v>
      </c>
      <c r="G86" s="302">
        <v>3304.4833333333336</v>
      </c>
      <c r="H86" s="302">
        <v>3424.1833333333334</v>
      </c>
      <c r="I86" s="302">
        <v>3457.9666666666662</v>
      </c>
      <c r="J86" s="302">
        <v>3484.0333333333333</v>
      </c>
      <c r="K86" s="301">
        <v>3431.9</v>
      </c>
      <c r="L86" s="301">
        <v>3372.05</v>
      </c>
      <c r="M86" s="301">
        <v>4.8150700000000004</v>
      </c>
      <c r="N86" s="1"/>
      <c r="O86" s="1"/>
    </row>
    <row r="87" spans="1:15" ht="12.75" customHeight="1">
      <c r="A87" s="30">
        <v>77</v>
      </c>
      <c r="B87" s="311" t="s">
        <v>310</v>
      </c>
      <c r="C87" s="301">
        <v>626.04999999999995</v>
      </c>
      <c r="D87" s="302">
        <v>644.55000000000007</v>
      </c>
      <c r="E87" s="302">
        <v>601.50000000000011</v>
      </c>
      <c r="F87" s="302">
        <v>576.95000000000005</v>
      </c>
      <c r="G87" s="302">
        <v>533.90000000000009</v>
      </c>
      <c r="H87" s="302">
        <v>669.10000000000014</v>
      </c>
      <c r="I87" s="302">
        <v>712.15000000000009</v>
      </c>
      <c r="J87" s="302">
        <v>736.70000000000016</v>
      </c>
      <c r="K87" s="301">
        <v>687.6</v>
      </c>
      <c r="L87" s="301">
        <v>620</v>
      </c>
      <c r="M87" s="301">
        <v>17.403220000000001</v>
      </c>
      <c r="N87" s="1"/>
      <c r="O87" s="1"/>
    </row>
    <row r="88" spans="1:15" ht="12.75" customHeight="1">
      <c r="A88" s="30">
        <v>78</v>
      </c>
      <c r="B88" s="311" t="s">
        <v>320</v>
      </c>
      <c r="C88" s="301">
        <v>343.15</v>
      </c>
      <c r="D88" s="302">
        <v>349.43333333333334</v>
      </c>
      <c r="E88" s="302">
        <v>334.86666666666667</v>
      </c>
      <c r="F88" s="302">
        <v>326.58333333333331</v>
      </c>
      <c r="G88" s="302">
        <v>312.01666666666665</v>
      </c>
      <c r="H88" s="302">
        <v>357.7166666666667</v>
      </c>
      <c r="I88" s="302">
        <v>372.28333333333342</v>
      </c>
      <c r="J88" s="302">
        <v>380.56666666666672</v>
      </c>
      <c r="K88" s="301">
        <v>364</v>
      </c>
      <c r="L88" s="301">
        <v>341.15</v>
      </c>
      <c r="M88" s="301">
        <v>23.764959999999999</v>
      </c>
      <c r="N88" s="1"/>
      <c r="O88" s="1"/>
    </row>
    <row r="89" spans="1:15" ht="12.75" customHeight="1">
      <c r="A89" s="30">
        <v>79</v>
      </c>
      <c r="B89" s="311" t="s">
        <v>411</v>
      </c>
      <c r="C89" s="301">
        <v>605.6</v>
      </c>
      <c r="D89" s="302">
        <v>612.48333333333335</v>
      </c>
      <c r="E89" s="302">
        <v>588.11666666666667</v>
      </c>
      <c r="F89" s="302">
        <v>570.63333333333333</v>
      </c>
      <c r="G89" s="302">
        <v>546.26666666666665</v>
      </c>
      <c r="H89" s="302">
        <v>629.9666666666667</v>
      </c>
      <c r="I89" s="302">
        <v>654.33333333333348</v>
      </c>
      <c r="J89" s="302">
        <v>671.81666666666672</v>
      </c>
      <c r="K89" s="301">
        <v>636.85</v>
      </c>
      <c r="L89" s="301">
        <v>595</v>
      </c>
      <c r="M89" s="301">
        <v>5.8441400000000003</v>
      </c>
      <c r="N89" s="1"/>
      <c r="O89" s="1"/>
    </row>
    <row r="90" spans="1:15" ht="12.75" customHeight="1">
      <c r="A90" s="30">
        <v>80</v>
      </c>
      <c r="B90" s="311" t="s">
        <v>341</v>
      </c>
      <c r="C90" s="301">
        <v>2317.85</v>
      </c>
      <c r="D90" s="302">
        <v>2344.3833333333337</v>
      </c>
      <c r="E90" s="302">
        <v>2269.2666666666673</v>
      </c>
      <c r="F90" s="302">
        <v>2220.6833333333338</v>
      </c>
      <c r="G90" s="302">
        <v>2145.5666666666675</v>
      </c>
      <c r="H90" s="302">
        <v>2392.9666666666672</v>
      </c>
      <c r="I90" s="302">
        <v>2468.083333333333</v>
      </c>
      <c r="J90" s="302">
        <v>2516.666666666667</v>
      </c>
      <c r="K90" s="301">
        <v>2419.5</v>
      </c>
      <c r="L90" s="301">
        <v>2295.8000000000002</v>
      </c>
      <c r="M90" s="301">
        <v>0.89825999999999995</v>
      </c>
      <c r="N90" s="1"/>
      <c r="O90" s="1"/>
    </row>
    <row r="91" spans="1:15" ht="12.75" customHeight="1">
      <c r="A91" s="30">
        <v>81</v>
      </c>
      <c r="B91" s="311" t="s">
        <v>82</v>
      </c>
      <c r="C91" s="301">
        <v>181.05</v>
      </c>
      <c r="D91" s="302">
        <v>184.5</v>
      </c>
      <c r="E91" s="302">
        <v>176.6</v>
      </c>
      <c r="F91" s="302">
        <v>172.15</v>
      </c>
      <c r="G91" s="302">
        <v>164.25</v>
      </c>
      <c r="H91" s="302">
        <v>188.95</v>
      </c>
      <c r="I91" s="302">
        <v>196.84999999999997</v>
      </c>
      <c r="J91" s="302">
        <v>201.29999999999998</v>
      </c>
      <c r="K91" s="301">
        <v>192.4</v>
      </c>
      <c r="L91" s="301">
        <v>180.05</v>
      </c>
      <c r="M91" s="301">
        <v>95.604240000000004</v>
      </c>
      <c r="N91" s="1"/>
      <c r="O91" s="1"/>
    </row>
    <row r="92" spans="1:15" ht="12.75" customHeight="1">
      <c r="A92" s="30">
        <v>82</v>
      </c>
      <c r="B92" s="311" t="s">
        <v>327</v>
      </c>
      <c r="C92" s="301">
        <v>424.3</v>
      </c>
      <c r="D92" s="302">
        <v>434.06666666666661</v>
      </c>
      <c r="E92" s="302">
        <v>411.63333333333321</v>
      </c>
      <c r="F92" s="302">
        <v>398.96666666666658</v>
      </c>
      <c r="G92" s="302">
        <v>376.53333333333319</v>
      </c>
      <c r="H92" s="302">
        <v>446.73333333333323</v>
      </c>
      <c r="I92" s="302">
        <v>469.16666666666663</v>
      </c>
      <c r="J92" s="302">
        <v>481.83333333333326</v>
      </c>
      <c r="K92" s="301">
        <v>456.5</v>
      </c>
      <c r="L92" s="301">
        <v>421.4</v>
      </c>
      <c r="M92" s="301">
        <v>5.4419899999999997</v>
      </c>
      <c r="N92" s="1"/>
      <c r="O92" s="1"/>
    </row>
    <row r="93" spans="1:15" ht="12.75" customHeight="1">
      <c r="A93" s="30">
        <v>83</v>
      </c>
      <c r="B93" s="311" t="s">
        <v>328</v>
      </c>
      <c r="C93" s="301">
        <v>685.75</v>
      </c>
      <c r="D93" s="302">
        <v>692.80000000000007</v>
      </c>
      <c r="E93" s="302">
        <v>672.95000000000016</v>
      </c>
      <c r="F93" s="302">
        <v>660.15000000000009</v>
      </c>
      <c r="G93" s="302">
        <v>640.30000000000018</v>
      </c>
      <c r="H93" s="302">
        <v>705.60000000000014</v>
      </c>
      <c r="I93" s="302">
        <v>725.45</v>
      </c>
      <c r="J93" s="302">
        <v>738.25000000000011</v>
      </c>
      <c r="K93" s="301">
        <v>712.65</v>
      </c>
      <c r="L93" s="301">
        <v>680</v>
      </c>
      <c r="M93" s="301">
        <v>0.79525000000000001</v>
      </c>
      <c r="N93" s="1"/>
      <c r="O93" s="1"/>
    </row>
    <row r="94" spans="1:15" ht="12.75" customHeight="1">
      <c r="A94" s="30">
        <v>84</v>
      </c>
      <c r="B94" s="311" t="s">
        <v>330</v>
      </c>
      <c r="C94" s="301">
        <v>697.15</v>
      </c>
      <c r="D94" s="302">
        <v>694.4666666666667</v>
      </c>
      <c r="E94" s="302">
        <v>685.68333333333339</v>
      </c>
      <c r="F94" s="302">
        <v>674.2166666666667</v>
      </c>
      <c r="G94" s="302">
        <v>665.43333333333339</v>
      </c>
      <c r="H94" s="302">
        <v>705.93333333333339</v>
      </c>
      <c r="I94" s="302">
        <v>714.7166666666667</v>
      </c>
      <c r="J94" s="302">
        <v>726.18333333333339</v>
      </c>
      <c r="K94" s="301">
        <v>703.25</v>
      </c>
      <c r="L94" s="301">
        <v>683</v>
      </c>
      <c r="M94" s="301">
        <v>0.61256999999999995</v>
      </c>
      <c r="N94" s="1"/>
      <c r="O94" s="1"/>
    </row>
    <row r="95" spans="1:15" ht="12.75" customHeight="1">
      <c r="A95" s="30">
        <v>85</v>
      </c>
      <c r="B95" s="311" t="s">
        <v>248</v>
      </c>
      <c r="C95" s="301">
        <v>102.1</v>
      </c>
      <c r="D95" s="302">
        <v>102.68333333333334</v>
      </c>
      <c r="E95" s="302">
        <v>100.91666666666667</v>
      </c>
      <c r="F95" s="302">
        <v>99.733333333333334</v>
      </c>
      <c r="G95" s="302">
        <v>97.966666666666669</v>
      </c>
      <c r="H95" s="302">
        <v>103.86666666666667</v>
      </c>
      <c r="I95" s="302">
        <v>105.63333333333333</v>
      </c>
      <c r="J95" s="302">
        <v>106.81666666666668</v>
      </c>
      <c r="K95" s="301">
        <v>104.45</v>
      </c>
      <c r="L95" s="301">
        <v>101.5</v>
      </c>
      <c r="M95" s="301">
        <v>5.7390100000000004</v>
      </c>
      <c r="N95" s="1"/>
      <c r="O95" s="1"/>
    </row>
    <row r="96" spans="1:15" ht="12.75" customHeight="1">
      <c r="A96" s="30">
        <v>86</v>
      </c>
      <c r="B96" s="311" t="s">
        <v>324</v>
      </c>
      <c r="C96" s="301">
        <v>349.9</v>
      </c>
      <c r="D96" s="302">
        <v>352.13333333333338</v>
      </c>
      <c r="E96" s="302">
        <v>346.11666666666679</v>
      </c>
      <c r="F96" s="302">
        <v>342.33333333333343</v>
      </c>
      <c r="G96" s="302">
        <v>336.31666666666683</v>
      </c>
      <c r="H96" s="302">
        <v>355.91666666666674</v>
      </c>
      <c r="I96" s="302">
        <v>361.93333333333328</v>
      </c>
      <c r="J96" s="302">
        <v>365.7166666666667</v>
      </c>
      <c r="K96" s="301">
        <v>358.15</v>
      </c>
      <c r="L96" s="301">
        <v>348.35</v>
      </c>
      <c r="M96" s="301">
        <v>1.86833</v>
      </c>
      <c r="N96" s="1"/>
      <c r="O96" s="1"/>
    </row>
    <row r="97" spans="1:15" ht="12.75" customHeight="1">
      <c r="A97" s="30">
        <v>87</v>
      </c>
      <c r="B97" s="311" t="s">
        <v>333</v>
      </c>
      <c r="C97" s="301">
        <v>1107.5</v>
      </c>
      <c r="D97" s="302">
        <v>1119.9166666666667</v>
      </c>
      <c r="E97" s="302">
        <v>1087.7833333333335</v>
      </c>
      <c r="F97" s="302">
        <v>1068.0666666666668</v>
      </c>
      <c r="G97" s="302">
        <v>1035.9333333333336</v>
      </c>
      <c r="H97" s="302">
        <v>1139.6333333333334</v>
      </c>
      <c r="I97" s="302">
        <v>1171.7666666666667</v>
      </c>
      <c r="J97" s="302">
        <v>1191.4833333333333</v>
      </c>
      <c r="K97" s="301">
        <v>1152.05</v>
      </c>
      <c r="L97" s="301">
        <v>1100.2</v>
      </c>
      <c r="M97" s="301">
        <v>4.56745</v>
      </c>
      <c r="N97" s="1"/>
      <c r="O97" s="1"/>
    </row>
    <row r="98" spans="1:15" ht="12.75" customHeight="1">
      <c r="A98" s="30">
        <v>88</v>
      </c>
      <c r="B98" s="311" t="s">
        <v>331</v>
      </c>
      <c r="C98" s="301">
        <v>917.35</v>
      </c>
      <c r="D98" s="302">
        <v>929.7833333333333</v>
      </c>
      <c r="E98" s="302">
        <v>897.56666666666661</v>
      </c>
      <c r="F98" s="302">
        <v>877.7833333333333</v>
      </c>
      <c r="G98" s="302">
        <v>845.56666666666661</v>
      </c>
      <c r="H98" s="302">
        <v>949.56666666666661</v>
      </c>
      <c r="I98" s="302">
        <v>981.7833333333333</v>
      </c>
      <c r="J98" s="302">
        <v>1001.5666666666666</v>
      </c>
      <c r="K98" s="301">
        <v>962</v>
      </c>
      <c r="L98" s="301">
        <v>910</v>
      </c>
      <c r="M98" s="301">
        <v>1.1862699999999999</v>
      </c>
      <c r="N98" s="1"/>
      <c r="O98" s="1"/>
    </row>
    <row r="99" spans="1:15" ht="12.75" customHeight="1">
      <c r="A99" s="30">
        <v>89</v>
      </c>
      <c r="B99" s="311" t="s">
        <v>332</v>
      </c>
      <c r="C99" s="301">
        <v>16.45</v>
      </c>
      <c r="D99" s="302">
        <v>16.683333333333334</v>
      </c>
      <c r="E99" s="302">
        <v>16.066666666666666</v>
      </c>
      <c r="F99" s="302">
        <v>15.683333333333334</v>
      </c>
      <c r="G99" s="302">
        <v>15.066666666666666</v>
      </c>
      <c r="H99" s="302">
        <v>17.066666666666666</v>
      </c>
      <c r="I99" s="302">
        <v>17.683333333333334</v>
      </c>
      <c r="J99" s="302">
        <v>18.066666666666666</v>
      </c>
      <c r="K99" s="301">
        <v>17.3</v>
      </c>
      <c r="L99" s="301">
        <v>16.3</v>
      </c>
      <c r="M99" s="301">
        <v>21.600940000000001</v>
      </c>
      <c r="N99" s="1"/>
      <c r="O99" s="1"/>
    </row>
    <row r="100" spans="1:15" ht="12.75" customHeight="1">
      <c r="A100" s="30">
        <v>90</v>
      </c>
      <c r="B100" s="311" t="s">
        <v>334</v>
      </c>
      <c r="C100" s="301">
        <v>519.65</v>
      </c>
      <c r="D100" s="302">
        <v>523.58333333333337</v>
      </c>
      <c r="E100" s="302">
        <v>510.06666666666672</v>
      </c>
      <c r="F100" s="302">
        <v>500.48333333333335</v>
      </c>
      <c r="G100" s="302">
        <v>486.9666666666667</v>
      </c>
      <c r="H100" s="302">
        <v>533.16666666666674</v>
      </c>
      <c r="I100" s="302">
        <v>546.68333333333339</v>
      </c>
      <c r="J100" s="302">
        <v>556.26666666666677</v>
      </c>
      <c r="K100" s="301">
        <v>537.1</v>
      </c>
      <c r="L100" s="301">
        <v>514</v>
      </c>
      <c r="M100" s="301">
        <v>0.62444999999999995</v>
      </c>
      <c r="N100" s="1"/>
      <c r="O100" s="1"/>
    </row>
    <row r="101" spans="1:15" ht="12.75" customHeight="1">
      <c r="A101" s="30">
        <v>91</v>
      </c>
      <c r="B101" s="311" t="s">
        <v>335</v>
      </c>
      <c r="C101" s="301">
        <v>752.2</v>
      </c>
      <c r="D101" s="302">
        <v>761.43333333333339</v>
      </c>
      <c r="E101" s="302">
        <v>735.86666666666679</v>
      </c>
      <c r="F101" s="302">
        <v>719.53333333333342</v>
      </c>
      <c r="G101" s="302">
        <v>693.96666666666681</v>
      </c>
      <c r="H101" s="302">
        <v>777.76666666666677</v>
      </c>
      <c r="I101" s="302">
        <v>803.33333333333337</v>
      </c>
      <c r="J101" s="302">
        <v>819.66666666666674</v>
      </c>
      <c r="K101" s="301">
        <v>787</v>
      </c>
      <c r="L101" s="301">
        <v>745.1</v>
      </c>
      <c r="M101" s="301">
        <v>1.13714</v>
      </c>
      <c r="N101" s="1"/>
      <c r="O101" s="1"/>
    </row>
    <row r="102" spans="1:15" ht="12.75" customHeight="1">
      <c r="A102" s="30">
        <v>92</v>
      </c>
      <c r="B102" s="311" t="s">
        <v>336</v>
      </c>
      <c r="C102" s="301">
        <v>4082.7</v>
      </c>
      <c r="D102" s="302">
        <v>4109.3166666666666</v>
      </c>
      <c r="E102" s="302">
        <v>4008.6333333333332</v>
      </c>
      <c r="F102" s="302">
        <v>3934.5666666666666</v>
      </c>
      <c r="G102" s="302">
        <v>3833.8833333333332</v>
      </c>
      <c r="H102" s="302">
        <v>4183.3833333333332</v>
      </c>
      <c r="I102" s="302">
        <v>4284.0666666666657</v>
      </c>
      <c r="J102" s="302">
        <v>4358.1333333333332</v>
      </c>
      <c r="K102" s="301">
        <v>4210</v>
      </c>
      <c r="L102" s="301">
        <v>4035.25</v>
      </c>
      <c r="M102" s="301">
        <v>0.48956</v>
      </c>
      <c r="N102" s="1"/>
      <c r="O102" s="1"/>
    </row>
    <row r="103" spans="1:15" ht="12.75" customHeight="1">
      <c r="A103" s="30">
        <v>93</v>
      </c>
      <c r="B103" s="311" t="s">
        <v>247</v>
      </c>
      <c r="C103" s="301">
        <v>74.3</v>
      </c>
      <c r="D103" s="302">
        <v>74.833333333333329</v>
      </c>
      <c r="E103" s="302">
        <v>72.466666666666654</v>
      </c>
      <c r="F103" s="302">
        <v>70.633333333333326</v>
      </c>
      <c r="G103" s="302">
        <v>68.266666666666652</v>
      </c>
      <c r="H103" s="302">
        <v>76.666666666666657</v>
      </c>
      <c r="I103" s="302">
        <v>79.033333333333331</v>
      </c>
      <c r="J103" s="302">
        <v>80.86666666666666</v>
      </c>
      <c r="K103" s="301">
        <v>77.2</v>
      </c>
      <c r="L103" s="301">
        <v>73</v>
      </c>
      <c r="M103" s="301">
        <v>13.27703</v>
      </c>
      <c r="N103" s="1"/>
      <c r="O103" s="1"/>
    </row>
    <row r="104" spans="1:15" ht="12.75" customHeight="1">
      <c r="A104" s="30">
        <v>94</v>
      </c>
      <c r="B104" s="311" t="s">
        <v>329</v>
      </c>
      <c r="C104" s="301">
        <v>702.1</v>
      </c>
      <c r="D104" s="302">
        <v>700.69999999999993</v>
      </c>
      <c r="E104" s="302">
        <v>696.39999999999986</v>
      </c>
      <c r="F104" s="302">
        <v>690.69999999999993</v>
      </c>
      <c r="G104" s="302">
        <v>686.39999999999986</v>
      </c>
      <c r="H104" s="302">
        <v>706.39999999999986</v>
      </c>
      <c r="I104" s="302">
        <v>710.69999999999982</v>
      </c>
      <c r="J104" s="302">
        <v>716.39999999999986</v>
      </c>
      <c r="K104" s="301">
        <v>705</v>
      </c>
      <c r="L104" s="301">
        <v>695</v>
      </c>
      <c r="M104" s="301">
        <v>1.5122899999999999</v>
      </c>
      <c r="N104" s="1"/>
      <c r="O104" s="1"/>
    </row>
    <row r="105" spans="1:15" ht="12.75" customHeight="1">
      <c r="A105" s="30">
        <v>95</v>
      </c>
      <c r="B105" s="311" t="s">
        <v>826</v>
      </c>
      <c r="C105" s="301">
        <v>166.15</v>
      </c>
      <c r="D105" s="302">
        <v>168.23333333333335</v>
      </c>
      <c r="E105" s="302">
        <v>162.81666666666669</v>
      </c>
      <c r="F105" s="302">
        <v>159.48333333333335</v>
      </c>
      <c r="G105" s="302">
        <v>154.06666666666669</v>
      </c>
      <c r="H105" s="302">
        <v>171.56666666666669</v>
      </c>
      <c r="I105" s="302">
        <v>176.98333333333332</v>
      </c>
      <c r="J105" s="302">
        <v>180.31666666666669</v>
      </c>
      <c r="K105" s="301">
        <v>173.65</v>
      </c>
      <c r="L105" s="301">
        <v>164.9</v>
      </c>
      <c r="M105" s="301">
        <v>9.7121300000000002</v>
      </c>
      <c r="N105" s="1"/>
      <c r="O105" s="1"/>
    </row>
    <row r="106" spans="1:15" ht="12.75" customHeight="1">
      <c r="A106" s="30">
        <v>96</v>
      </c>
      <c r="B106" s="311" t="s">
        <v>337</v>
      </c>
      <c r="C106" s="301">
        <v>289.95</v>
      </c>
      <c r="D106" s="302">
        <v>291.65000000000003</v>
      </c>
      <c r="E106" s="302">
        <v>284.80000000000007</v>
      </c>
      <c r="F106" s="302">
        <v>279.65000000000003</v>
      </c>
      <c r="G106" s="302">
        <v>272.80000000000007</v>
      </c>
      <c r="H106" s="302">
        <v>296.80000000000007</v>
      </c>
      <c r="I106" s="302">
        <v>303.65000000000009</v>
      </c>
      <c r="J106" s="302">
        <v>308.80000000000007</v>
      </c>
      <c r="K106" s="301">
        <v>298.5</v>
      </c>
      <c r="L106" s="301">
        <v>286.5</v>
      </c>
      <c r="M106" s="301">
        <v>2.2315499999999999</v>
      </c>
      <c r="N106" s="1"/>
      <c r="O106" s="1"/>
    </row>
    <row r="107" spans="1:15" ht="12.75" customHeight="1">
      <c r="A107" s="30">
        <v>97</v>
      </c>
      <c r="B107" s="311" t="s">
        <v>338</v>
      </c>
      <c r="C107" s="301">
        <v>299.3</v>
      </c>
      <c r="D107" s="302">
        <v>307.46666666666664</v>
      </c>
      <c r="E107" s="302">
        <v>287.98333333333329</v>
      </c>
      <c r="F107" s="302">
        <v>276.66666666666663</v>
      </c>
      <c r="G107" s="302">
        <v>257.18333333333328</v>
      </c>
      <c r="H107" s="302">
        <v>318.7833333333333</v>
      </c>
      <c r="I107" s="302">
        <v>338.26666666666665</v>
      </c>
      <c r="J107" s="302">
        <v>349.58333333333331</v>
      </c>
      <c r="K107" s="301">
        <v>326.95</v>
      </c>
      <c r="L107" s="301">
        <v>296.14999999999998</v>
      </c>
      <c r="M107" s="301">
        <v>31.75591</v>
      </c>
      <c r="N107" s="1"/>
      <c r="O107" s="1"/>
    </row>
    <row r="108" spans="1:15" ht="12.75" customHeight="1">
      <c r="A108" s="30">
        <v>98</v>
      </c>
      <c r="B108" s="311" t="s">
        <v>83</v>
      </c>
      <c r="C108" s="301">
        <v>626.1</v>
      </c>
      <c r="D108" s="302">
        <v>634.18333333333328</v>
      </c>
      <c r="E108" s="302">
        <v>611.36666666666656</v>
      </c>
      <c r="F108" s="302">
        <v>596.63333333333333</v>
      </c>
      <c r="G108" s="302">
        <v>573.81666666666661</v>
      </c>
      <c r="H108" s="302">
        <v>648.91666666666652</v>
      </c>
      <c r="I108" s="302">
        <v>671.73333333333335</v>
      </c>
      <c r="J108" s="302">
        <v>686.46666666666647</v>
      </c>
      <c r="K108" s="301">
        <v>657</v>
      </c>
      <c r="L108" s="301">
        <v>619.45000000000005</v>
      </c>
      <c r="M108" s="301">
        <v>28.35716</v>
      </c>
      <c r="N108" s="1"/>
      <c r="O108" s="1"/>
    </row>
    <row r="109" spans="1:15" ht="12.75" customHeight="1">
      <c r="A109" s="30">
        <v>99</v>
      </c>
      <c r="B109" s="311" t="s">
        <v>339</v>
      </c>
      <c r="C109" s="301">
        <v>609.29999999999995</v>
      </c>
      <c r="D109" s="302">
        <v>612.26666666666665</v>
      </c>
      <c r="E109" s="302">
        <v>598.58333333333326</v>
      </c>
      <c r="F109" s="302">
        <v>587.86666666666656</v>
      </c>
      <c r="G109" s="302">
        <v>574.18333333333317</v>
      </c>
      <c r="H109" s="302">
        <v>622.98333333333335</v>
      </c>
      <c r="I109" s="302">
        <v>636.66666666666674</v>
      </c>
      <c r="J109" s="302">
        <v>647.38333333333344</v>
      </c>
      <c r="K109" s="301">
        <v>625.95000000000005</v>
      </c>
      <c r="L109" s="301">
        <v>601.54999999999995</v>
      </c>
      <c r="M109" s="301">
        <v>1.25237</v>
      </c>
      <c r="N109" s="1"/>
      <c r="O109" s="1"/>
    </row>
    <row r="110" spans="1:15" ht="12.75" customHeight="1">
      <c r="A110" s="30">
        <v>100</v>
      </c>
      <c r="B110" s="311" t="s">
        <v>84</v>
      </c>
      <c r="C110" s="301">
        <v>940.95</v>
      </c>
      <c r="D110" s="302">
        <v>948.83333333333337</v>
      </c>
      <c r="E110" s="302">
        <v>919.91666666666674</v>
      </c>
      <c r="F110" s="302">
        <v>898.88333333333333</v>
      </c>
      <c r="G110" s="302">
        <v>869.9666666666667</v>
      </c>
      <c r="H110" s="302">
        <v>969.86666666666679</v>
      </c>
      <c r="I110" s="302">
        <v>998.78333333333353</v>
      </c>
      <c r="J110" s="302">
        <v>1019.8166666666668</v>
      </c>
      <c r="K110" s="301">
        <v>977.75</v>
      </c>
      <c r="L110" s="301">
        <v>927.8</v>
      </c>
      <c r="M110" s="301">
        <v>18.981940000000002</v>
      </c>
      <c r="N110" s="1"/>
      <c r="O110" s="1"/>
    </row>
    <row r="111" spans="1:15" ht="12.75" customHeight="1">
      <c r="A111" s="30">
        <v>101</v>
      </c>
      <c r="B111" s="311" t="s">
        <v>85</v>
      </c>
      <c r="C111" s="301">
        <v>179.9</v>
      </c>
      <c r="D111" s="302">
        <v>183.93333333333337</v>
      </c>
      <c r="E111" s="302">
        <v>175.06666666666672</v>
      </c>
      <c r="F111" s="302">
        <v>170.23333333333335</v>
      </c>
      <c r="G111" s="302">
        <v>161.3666666666667</v>
      </c>
      <c r="H111" s="302">
        <v>188.76666666666674</v>
      </c>
      <c r="I111" s="302">
        <v>197.63333333333335</v>
      </c>
      <c r="J111" s="302">
        <v>202.46666666666675</v>
      </c>
      <c r="K111" s="301">
        <v>192.8</v>
      </c>
      <c r="L111" s="301">
        <v>179.1</v>
      </c>
      <c r="M111" s="301">
        <v>144.90961999999999</v>
      </c>
      <c r="N111" s="1"/>
      <c r="O111" s="1"/>
    </row>
    <row r="112" spans="1:15" ht="12.75" customHeight="1">
      <c r="A112" s="30">
        <v>102</v>
      </c>
      <c r="B112" s="311" t="s">
        <v>340</v>
      </c>
      <c r="C112" s="301">
        <v>310.7</v>
      </c>
      <c r="D112" s="302">
        <v>310.45</v>
      </c>
      <c r="E112" s="302">
        <v>305.25</v>
      </c>
      <c r="F112" s="302">
        <v>299.8</v>
      </c>
      <c r="G112" s="302">
        <v>294.60000000000002</v>
      </c>
      <c r="H112" s="302">
        <v>315.89999999999998</v>
      </c>
      <c r="I112" s="302">
        <v>321.09999999999991</v>
      </c>
      <c r="J112" s="302">
        <v>326.54999999999995</v>
      </c>
      <c r="K112" s="301">
        <v>315.64999999999998</v>
      </c>
      <c r="L112" s="301">
        <v>305</v>
      </c>
      <c r="M112" s="301">
        <v>1.3452200000000001</v>
      </c>
      <c r="N112" s="1"/>
      <c r="O112" s="1"/>
    </row>
    <row r="113" spans="1:15" ht="12.75" customHeight="1">
      <c r="A113" s="30">
        <v>103</v>
      </c>
      <c r="B113" s="311" t="s">
        <v>87</v>
      </c>
      <c r="C113" s="301">
        <v>3295.95</v>
      </c>
      <c r="D113" s="302">
        <v>3315.7333333333336</v>
      </c>
      <c r="E113" s="302">
        <v>3241.4666666666672</v>
      </c>
      <c r="F113" s="302">
        <v>3186.9833333333336</v>
      </c>
      <c r="G113" s="302">
        <v>3112.7166666666672</v>
      </c>
      <c r="H113" s="302">
        <v>3370.2166666666672</v>
      </c>
      <c r="I113" s="302">
        <v>3444.4833333333336</v>
      </c>
      <c r="J113" s="302">
        <v>3498.9666666666672</v>
      </c>
      <c r="K113" s="301">
        <v>3390</v>
      </c>
      <c r="L113" s="301">
        <v>3261.25</v>
      </c>
      <c r="M113" s="301">
        <v>4.7521000000000004</v>
      </c>
      <c r="N113" s="1"/>
      <c r="O113" s="1"/>
    </row>
    <row r="114" spans="1:15" ht="12.75" customHeight="1">
      <c r="A114" s="30">
        <v>104</v>
      </c>
      <c r="B114" s="311" t="s">
        <v>88</v>
      </c>
      <c r="C114" s="301">
        <v>1514.65</v>
      </c>
      <c r="D114" s="302">
        <v>1515.5666666666666</v>
      </c>
      <c r="E114" s="302">
        <v>1504.0833333333333</v>
      </c>
      <c r="F114" s="302">
        <v>1493.5166666666667</v>
      </c>
      <c r="G114" s="302">
        <v>1482.0333333333333</v>
      </c>
      <c r="H114" s="302">
        <v>1526.1333333333332</v>
      </c>
      <c r="I114" s="302">
        <v>1537.6166666666668</v>
      </c>
      <c r="J114" s="302">
        <v>1548.1833333333332</v>
      </c>
      <c r="K114" s="301">
        <v>1527.05</v>
      </c>
      <c r="L114" s="301">
        <v>1505</v>
      </c>
      <c r="M114" s="301">
        <v>2.73678</v>
      </c>
      <c r="N114" s="1"/>
      <c r="O114" s="1"/>
    </row>
    <row r="115" spans="1:15" ht="12.75" customHeight="1">
      <c r="A115" s="30">
        <v>105</v>
      </c>
      <c r="B115" s="311" t="s">
        <v>89</v>
      </c>
      <c r="C115" s="301">
        <v>618.45000000000005</v>
      </c>
      <c r="D115" s="302">
        <v>624.01666666666677</v>
      </c>
      <c r="E115" s="302">
        <v>608.28333333333353</v>
      </c>
      <c r="F115" s="302">
        <v>598.11666666666679</v>
      </c>
      <c r="G115" s="302">
        <v>582.38333333333355</v>
      </c>
      <c r="H115" s="302">
        <v>634.18333333333351</v>
      </c>
      <c r="I115" s="302">
        <v>649.91666666666686</v>
      </c>
      <c r="J115" s="302">
        <v>660.08333333333348</v>
      </c>
      <c r="K115" s="301">
        <v>639.75</v>
      </c>
      <c r="L115" s="301">
        <v>613.85</v>
      </c>
      <c r="M115" s="301">
        <v>10.28787</v>
      </c>
      <c r="N115" s="1"/>
      <c r="O115" s="1"/>
    </row>
    <row r="116" spans="1:15" ht="12.75" customHeight="1">
      <c r="A116" s="30">
        <v>106</v>
      </c>
      <c r="B116" s="311" t="s">
        <v>90</v>
      </c>
      <c r="C116" s="301">
        <v>927.7</v>
      </c>
      <c r="D116" s="302">
        <v>939.13333333333333</v>
      </c>
      <c r="E116" s="302">
        <v>909.16666666666663</v>
      </c>
      <c r="F116" s="302">
        <v>890.63333333333333</v>
      </c>
      <c r="G116" s="302">
        <v>860.66666666666663</v>
      </c>
      <c r="H116" s="302">
        <v>957.66666666666663</v>
      </c>
      <c r="I116" s="302">
        <v>987.63333333333333</v>
      </c>
      <c r="J116" s="302">
        <v>1006.1666666666666</v>
      </c>
      <c r="K116" s="301">
        <v>969.1</v>
      </c>
      <c r="L116" s="301">
        <v>920.6</v>
      </c>
      <c r="M116" s="301">
        <v>6.7281199999999997</v>
      </c>
      <c r="N116" s="1"/>
      <c r="O116" s="1"/>
    </row>
    <row r="117" spans="1:15" ht="12.75" customHeight="1">
      <c r="A117" s="30">
        <v>107</v>
      </c>
      <c r="B117" s="311" t="s">
        <v>342</v>
      </c>
      <c r="C117" s="301">
        <v>1015.75</v>
      </c>
      <c r="D117" s="302">
        <v>1035.3999999999999</v>
      </c>
      <c r="E117" s="302">
        <v>986.89999999999964</v>
      </c>
      <c r="F117" s="302">
        <v>958.04999999999973</v>
      </c>
      <c r="G117" s="302">
        <v>909.5499999999995</v>
      </c>
      <c r="H117" s="302">
        <v>1064.2499999999998</v>
      </c>
      <c r="I117" s="302">
        <v>1112.7500000000002</v>
      </c>
      <c r="J117" s="302">
        <v>1141.5999999999999</v>
      </c>
      <c r="K117" s="301">
        <v>1083.9000000000001</v>
      </c>
      <c r="L117" s="301">
        <v>1006.55</v>
      </c>
      <c r="M117" s="301">
        <v>1.17245</v>
      </c>
      <c r="N117" s="1"/>
      <c r="O117" s="1"/>
    </row>
    <row r="118" spans="1:15" ht="12.75" customHeight="1">
      <c r="A118" s="30">
        <v>108</v>
      </c>
      <c r="B118" s="311" t="s">
        <v>325</v>
      </c>
      <c r="C118" s="301">
        <v>3199.3</v>
      </c>
      <c r="D118" s="302">
        <v>3219.2999999999997</v>
      </c>
      <c r="E118" s="302">
        <v>3161.8499999999995</v>
      </c>
      <c r="F118" s="302">
        <v>3124.3999999999996</v>
      </c>
      <c r="G118" s="302">
        <v>3066.9499999999994</v>
      </c>
      <c r="H118" s="302">
        <v>3256.7499999999995</v>
      </c>
      <c r="I118" s="302">
        <v>3314.1999999999994</v>
      </c>
      <c r="J118" s="302">
        <v>3351.6499999999996</v>
      </c>
      <c r="K118" s="301">
        <v>3276.75</v>
      </c>
      <c r="L118" s="301">
        <v>3181.85</v>
      </c>
      <c r="M118" s="301">
        <v>1.3996200000000001</v>
      </c>
      <c r="N118" s="1"/>
      <c r="O118" s="1"/>
    </row>
    <row r="119" spans="1:15" ht="12.75" customHeight="1">
      <c r="A119" s="30">
        <v>109</v>
      </c>
      <c r="B119" s="311" t="s">
        <v>249</v>
      </c>
      <c r="C119" s="301">
        <v>318.05</v>
      </c>
      <c r="D119" s="302">
        <v>321.31666666666666</v>
      </c>
      <c r="E119" s="302">
        <v>312.63333333333333</v>
      </c>
      <c r="F119" s="302">
        <v>307.21666666666664</v>
      </c>
      <c r="G119" s="302">
        <v>298.5333333333333</v>
      </c>
      <c r="H119" s="302">
        <v>326.73333333333335</v>
      </c>
      <c r="I119" s="302">
        <v>335.41666666666663</v>
      </c>
      <c r="J119" s="302">
        <v>340.83333333333337</v>
      </c>
      <c r="K119" s="301">
        <v>330</v>
      </c>
      <c r="L119" s="301">
        <v>315.89999999999998</v>
      </c>
      <c r="M119" s="301">
        <v>18.526630000000001</v>
      </c>
      <c r="N119" s="1"/>
      <c r="O119" s="1"/>
    </row>
    <row r="120" spans="1:15" ht="12.75" customHeight="1">
      <c r="A120" s="30">
        <v>110</v>
      </c>
      <c r="B120" s="311" t="s">
        <v>326</v>
      </c>
      <c r="C120" s="301">
        <v>179.95</v>
      </c>
      <c r="D120" s="302">
        <v>181.98333333333335</v>
      </c>
      <c r="E120" s="302">
        <v>177.4666666666667</v>
      </c>
      <c r="F120" s="302">
        <v>174.98333333333335</v>
      </c>
      <c r="G120" s="302">
        <v>170.4666666666667</v>
      </c>
      <c r="H120" s="302">
        <v>184.4666666666667</v>
      </c>
      <c r="I120" s="302">
        <v>188.98333333333335</v>
      </c>
      <c r="J120" s="302">
        <v>191.4666666666667</v>
      </c>
      <c r="K120" s="301">
        <v>186.5</v>
      </c>
      <c r="L120" s="301">
        <v>179.5</v>
      </c>
      <c r="M120" s="301">
        <v>2.5855899999999998</v>
      </c>
      <c r="N120" s="1"/>
      <c r="O120" s="1"/>
    </row>
    <row r="121" spans="1:15" ht="12.75" customHeight="1">
      <c r="A121" s="30">
        <v>111</v>
      </c>
      <c r="B121" s="311" t="s">
        <v>91</v>
      </c>
      <c r="C121" s="301">
        <v>130.4</v>
      </c>
      <c r="D121" s="302">
        <v>132.01666666666668</v>
      </c>
      <c r="E121" s="302">
        <v>127.93333333333337</v>
      </c>
      <c r="F121" s="302">
        <v>125.4666666666667</v>
      </c>
      <c r="G121" s="302">
        <v>121.38333333333338</v>
      </c>
      <c r="H121" s="302">
        <v>134.48333333333335</v>
      </c>
      <c r="I121" s="302">
        <v>138.56666666666666</v>
      </c>
      <c r="J121" s="302">
        <v>141.03333333333333</v>
      </c>
      <c r="K121" s="301">
        <v>136.1</v>
      </c>
      <c r="L121" s="301">
        <v>129.55000000000001</v>
      </c>
      <c r="M121" s="301">
        <v>19.368379999999998</v>
      </c>
      <c r="N121" s="1"/>
      <c r="O121" s="1"/>
    </row>
    <row r="122" spans="1:15" ht="12.75" customHeight="1">
      <c r="A122" s="30">
        <v>112</v>
      </c>
      <c r="B122" s="311" t="s">
        <v>92</v>
      </c>
      <c r="C122" s="301">
        <v>975.5</v>
      </c>
      <c r="D122" s="302">
        <v>982.75</v>
      </c>
      <c r="E122" s="302">
        <v>959.55</v>
      </c>
      <c r="F122" s="302">
        <v>943.59999999999991</v>
      </c>
      <c r="G122" s="302">
        <v>920.39999999999986</v>
      </c>
      <c r="H122" s="302">
        <v>998.7</v>
      </c>
      <c r="I122" s="302">
        <v>1021.9000000000001</v>
      </c>
      <c r="J122" s="302">
        <v>1037.8500000000001</v>
      </c>
      <c r="K122" s="301">
        <v>1005.95</v>
      </c>
      <c r="L122" s="301">
        <v>966.8</v>
      </c>
      <c r="M122" s="301">
        <v>4.6545899999999998</v>
      </c>
      <c r="N122" s="1"/>
      <c r="O122" s="1"/>
    </row>
    <row r="123" spans="1:15" ht="12.75" customHeight="1">
      <c r="A123" s="30">
        <v>113</v>
      </c>
      <c r="B123" s="311" t="s">
        <v>343</v>
      </c>
      <c r="C123" s="301">
        <v>775.1</v>
      </c>
      <c r="D123" s="302">
        <v>788.0333333333333</v>
      </c>
      <c r="E123" s="302">
        <v>752.06666666666661</v>
      </c>
      <c r="F123" s="302">
        <v>729.0333333333333</v>
      </c>
      <c r="G123" s="302">
        <v>693.06666666666661</v>
      </c>
      <c r="H123" s="302">
        <v>811.06666666666661</v>
      </c>
      <c r="I123" s="302">
        <v>847.0333333333333</v>
      </c>
      <c r="J123" s="302">
        <v>870.06666666666661</v>
      </c>
      <c r="K123" s="301">
        <v>824</v>
      </c>
      <c r="L123" s="301">
        <v>765</v>
      </c>
      <c r="M123" s="301">
        <v>1.5133700000000001</v>
      </c>
      <c r="N123" s="1"/>
      <c r="O123" s="1"/>
    </row>
    <row r="124" spans="1:15" ht="12.75" customHeight="1">
      <c r="A124" s="30">
        <v>114</v>
      </c>
      <c r="B124" s="311" t="s">
        <v>93</v>
      </c>
      <c r="C124" s="301">
        <v>497</v>
      </c>
      <c r="D124" s="302">
        <v>497.18333333333334</v>
      </c>
      <c r="E124" s="302">
        <v>492.51666666666665</v>
      </c>
      <c r="F124" s="302">
        <v>488.0333333333333</v>
      </c>
      <c r="G124" s="302">
        <v>483.36666666666662</v>
      </c>
      <c r="H124" s="302">
        <v>501.66666666666669</v>
      </c>
      <c r="I124" s="302">
        <v>506.33333333333331</v>
      </c>
      <c r="J124" s="302">
        <v>510.81666666666672</v>
      </c>
      <c r="K124" s="301">
        <v>501.85</v>
      </c>
      <c r="L124" s="301">
        <v>492.7</v>
      </c>
      <c r="M124" s="301">
        <v>17.78349</v>
      </c>
      <c r="N124" s="1"/>
      <c r="O124" s="1"/>
    </row>
    <row r="125" spans="1:15" ht="12.75" customHeight="1">
      <c r="A125" s="30">
        <v>115</v>
      </c>
      <c r="B125" s="311" t="s">
        <v>250</v>
      </c>
      <c r="C125" s="301">
        <v>1252.3499999999999</v>
      </c>
      <c r="D125" s="302">
        <v>1263.6333333333332</v>
      </c>
      <c r="E125" s="302">
        <v>1227.4166666666665</v>
      </c>
      <c r="F125" s="302">
        <v>1202.4833333333333</v>
      </c>
      <c r="G125" s="302">
        <v>1166.2666666666667</v>
      </c>
      <c r="H125" s="302">
        <v>1288.5666666666664</v>
      </c>
      <c r="I125" s="302">
        <v>1324.7833333333331</v>
      </c>
      <c r="J125" s="302">
        <v>1349.7166666666662</v>
      </c>
      <c r="K125" s="301">
        <v>1299.8499999999999</v>
      </c>
      <c r="L125" s="301">
        <v>1238.7</v>
      </c>
      <c r="M125" s="301">
        <v>1.4198900000000001</v>
      </c>
      <c r="N125" s="1"/>
      <c r="O125" s="1"/>
    </row>
    <row r="126" spans="1:15" ht="12.75" customHeight="1">
      <c r="A126" s="30">
        <v>116</v>
      </c>
      <c r="B126" s="311" t="s">
        <v>348</v>
      </c>
      <c r="C126" s="301">
        <v>204.9</v>
      </c>
      <c r="D126" s="302">
        <v>209.63333333333333</v>
      </c>
      <c r="E126" s="302">
        <v>198.26666666666665</v>
      </c>
      <c r="F126" s="302">
        <v>191.63333333333333</v>
      </c>
      <c r="G126" s="302">
        <v>180.26666666666665</v>
      </c>
      <c r="H126" s="302">
        <v>216.26666666666665</v>
      </c>
      <c r="I126" s="302">
        <v>227.63333333333333</v>
      </c>
      <c r="J126" s="302">
        <v>234.26666666666665</v>
      </c>
      <c r="K126" s="301">
        <v>221</v>
      </c>
      <c r="L126" s="301">
        <v>203</v>
      </c>
      <c r="M126" s="301">
        <v>3.5230800000000002</v>
      </c>
      <c r="N126" s="1"/>
      <c r="O126" s="1"/>
    </row>
    <row r="127" spans="1:15" ht="12.75" customHeight="1">
      <c r="A127" s="30">
        <v>117</v>
      </c>
      <c r="B127" s="311" t="s">
        <v>344</v>
      </c>
      <c r="C127" s="301">
        <v>75.7</v>
      </c>
      <c r="D127" s="302">
        <v>76.683333333333323</v>
      </c>
      <c r="E127" s="302">
        <v>73.866666666666646</v>
      </c>
      <c r="F127" s="302">
        <v>72.033333333333317</v>
      </c>
      <c r="G127" s="302">
        <v>69.21666666666664</v>
      </c>
      <c r="H127" s="302">
        <v>78.516666666666652</v>
      </c>
      <c r="I127" s="302">
        <v>81.333333333333343</v>
      </c>
      <c r="J127" s="302">
        <v>83.166666666666657</v>
      </c>
      <c r="K127" s="301">
        <v>79.5</v>
      </c>
      <c r="L127" s="301">
        <v>74.849999999999994</v>
      </c>
      <c r="M127" s="301">
        <v>5.5069699999999999</v>
      </c>
      <c r="N127" s="1"/>
      <c r="O127" s="1"/>
    </row>
    <row r="128" spans="1:15" ht="12.75" customHeight="1">
      <c r="A128" s="30">
        <v>118</v>
      </c>
      <c r="B128" s="311" t="s">
        <v>345</v>
      </c>
      <c r="C128" s="301">
        <v>946.8</v>
      </c>
      <c r="D128" s="302">
        <v>960.19999999999993</v>
      </c>
      <c r="E128" s="302">
        <v>923.64999999999986</v>
      </c>
      <c r="F128" s="302">
        <v>900.49999999999989</v>
      </c>
      <c r="G128" s="302">
        <v>863.94999999999982</v>
      </c>
      <c r="H128" s="302">
        <v>983.34999999999991</v>
      </c>
      <c r="I128" s="302">
        <v>1019.8999999999999</v>
      </c>
      <c r="J128" s="302">
        <v>1043.05</v>
      </c>
      <c r="K128" s="301">
        <v>996.75</v>
      </c>
      <c r="L128" s="301">
        <v>937.05</v>
      </c>
      <c r="M128" s="301">
        <v>0.84182000000000001</v>
      </c>
      <c r="N128" s="1"/>
      <c r="O128" s="1"/>
    </row>
    <row r="129" spans="1:15" ht="12.75" customHeight="1">
      <c r="A129" s="30">
        <v>119</v>
      </c>
      <c r="B129" s="311" t="s">
        <v>94</v>
      </c>
      <c r="C129" s="301">
        <v>1841.8</v>
      </c>
      <c r="D129" s="302">
        <v>1865.0833333333333</v>
      </c>
      <c r="E129" s="302">
        <v>1800.2666666666664</v>
      </c>
      <c r="F129" s="302">
        <v>1758.7333333333331</v>
      </c>
      <c r="G129" s="302">
        <v>1693.9166666666663</v>
      </c>
      <c r="H129" s="302">
        <v>1906.6166666666666</v>
      </c>
      <c r="I129" s="302">
        <v>1971.4333333333336</v>
      </c>
      <c r="J129" s="302">
        <v>2012.9666666666667</v>
      </c>
      <c r="K129" s="301">
        <v>1929.9</v>
      </c>
      <c r="L129" s="301">
        <v>1823.55</v>
      </c>
      <c r="M129" s="301">
        <v>14.55522</v>
      </c>
      <c r="N129" s="1"/>
      <c r="O129" s="1"/>
    </row>
    <row r="130" spans="1:15" ht="12.75" customHeight="1">
      <c r="A130" s="30">
        <v>120</v>
      </c>
      <c r="B130" s="311" t="s">
        <v>346</v>
      </c>
      <c r="C130" s="301">
        <v>163.9</v>
      </c>
      <c r="D130" s="302">
        <v>168.28333333333333</v>
      </c>
      <c r="E130" s="302">
        <v>157.71666666666667</v>
      </c>
      <c r="F130" s="302">
        <v>151.53333333333333</v>
      </c>
      <c r="G130" s="302">
        <v>140.96666666666667</v>
      </c>
      <c r="H130" s="302">
        <v>174.46666666666667</v>
      </c>
      <c r="I130" s="302">
        <v>185.03333333333333</v>
      </c>
      <c r="J130" s="302">
        <v>191.21666666666667</v>
      </c>
      <c r="K130" s="301">
        <v>178.85</v>
      </c>
      <c r="L130" s="301">
        <v>162.1</v>
      </c>
      <c r="M130" s="301">
        <v>76.532229999999998</v>
      </c>
      <c r="N130" s="1"/>
      <c r="O130" s="1"/>
    </row>
    <row r="131" spans="1:15" ht="12.75" customHeight="1">
      <c r="A131" s="30">
        <v>121</v>
      </c>
      <c r="B131" s="311" t="s">
        <v>251</v>
      </c>
      <c r="C131" s="301">
        <v>37.75</v>
      </c>
      <c r="D131" s="302">
        <v>38.65</v>
      </c>
      <c r="E131" s="302">
        <v>36.849999999999994</v>
      </c>
      <c r="F131" s="302">
        <v>35.949999999999996</v>
      </c>
      <c r="G131" s="302">
        <v>34.149999999999991</v>
      </c>
      <c r="H131" s="302">
        <v>39.549999999999997</v>
      </c>
      <c r="I131" s="302">
        <v>41.349999999999994</v>
      </c>
      <c r="J131" s="302">
        <v>42.25</v>
      </c>
      <c r="K131" s="301">
        <v>40.450000000000003</v>
      </c>
      <c r="L131" s="301">
        <v>37.75</v>
      </c>
      <c r="M131" s="301">
        <v>20.52666</v>
      </c>
      <c r="N131" s="1"/>
      <c r="O131" s="1"/>
    </row>
    <row r="132" spans="1:15" ht="12.75" customHeight="1">
      <c r="A132" s="30">
        <v>122</v>
      </c>
      <c r="B132" s="311" t="s">
        <v>347</v>
      </c>
      <c r="C132" s="301">
        <v>693.75</v>
      </c>
      <c r="D132" s="302">
        <v>699.98333333333323</v>
      </c>
      <c r="E132" s="302">
        <v>683.96666666666647</v>
      </c>
      <c r="F132" s="302">
        <v>674.18333333333328</v>
      </c>
      <c r="G132" s="302">
        <v>658.16666666666652</v>
      </c>
      <c r="H132" s="302">
        <v>709.76666666666642</v>
      </c>
      <c r="I132" s="302">
        <v>725.78333333333308</v>
      </c>
      <c r="J132" s="302">
        <v>735.56666666666638</v>
      </c>
      <c r="K132" s="301">
        <v>716</v>
      </c>
      <c r="L132" s="301">
        <v>690.2</v>
      </c>
      <c r="M132" s="301">
        <v>0.15014</v>
      </c>
      <c r="N132" s="1"/>
      <c r="O132" s="1"/>
    </row>
    <row r="133" spans="1:15" ht="12.75" customHeight="1">
      <c r="A133" s="30">
        <v>123</v>
      </c>
      <c r="B133" s="311" t="s">
        <v>95</v>
      </c>
      <c r="C133" s="301">
        <v>3564.9</v>
      </c>
      <c r="D133" s="302">
        <v>3575.3666666666663</v>
      </c>
      <c r="E133" s="302">
        <v>3522.7333333333327</v>
      </c>
      <c r="F133" s="302">
        <v>3480.5666666666662</v>
      </c>
      <c r="G133" s="302">
        <v>3427.9333333333325</v>
      </c>
      <c r="H133" s="302">
        <v>3617.5333333333328</v>
      </c>
      <c r="I133" s="302">
        <v>3670.166666666667</v>
      </c>
      <c r="J133" s="302">
        <v>3712.333333333333</v>
      </c>
      <c r="K133" s="301">
        <v>3628</v>
      </c>
      <c r="L133" s="301">
        <v>3533.2</v>
      </c>
      <c r="M133" s="301">
        <v>5.21488</v>
      </c>
      <c r="N133" s="1"/>
      <c r="O133" s="1"/>
    </row>
    <row r="134" spans="1:15" ht="12.75" customHeight="1">
      <c r="A134" s="30">
        <v>124</v>
      </c>
      <c r="B134" s="311" t="s">
        <v>252</v>
      </c>
      <c r="C134" s="301">
        <v>3350.65</v>
      </c>
      <c r="D134" s="302">
        <v>3400.6333333333332</v>
      </c>
      <c r="E134" s="302">
        <v>3244.2666666666664</v>
      </c>
      <c r="F134" s="302">
        <v>3137.8833333333332</v>
      </c>
      <c r="G134" s="302">
        <v>2981.5166666666664</v>
      </c>
      <c r="H134" s="302">
        <v>3507.0166666666664</v>
      </c>
      <c r="I134" s="302">
        <v>3663.3833333333332</v>
      </c>
      <c r="J134" s="302">
        <v>3769.7666666666664</v>
      </c>
      <c r="K134" s="301">
        <v>3557</v>
      </c>
      <c r="L134" s="301">
        <v>3294.25</v>
      </c>
      <c r="M134" s="301">
        <v>3.2383000000000002</v>
      </c>
      <c r="N134" s="1"/>
      <c r="O134" s="1"/>
    </row>
    <row r="135" spans="1:15" ht="12.75" customHeight="1">
      <c r="A135" s="30">
        <v>125</v>
      </c>
      <c r="B135" s="311" t="s">
        <v>97</v>
      </c>
      <c r="C135" s="301">
        <v>304.05</v>
      </c>
      <c r="D135" s="302">
        <v>309.78333333333336</v>
      </c>
      <c r="E135" s="302">
        <v>296.91666666666674</v>
      </c>
      <c r="F135" s="302">
        <v>289.78333333333336</v>
      </c>
      <c r="G135" s="302">
        <v>276.91666666666674</v>
      </c>
      <c r="H135" s="302">
        <v>316.91666666666674</v>
      </c>
      <c r="I135" s="302">
        <v>329.78333333333342</v>
      </c>
      <c r="J135" s="302">
        <v>336.91666666666674</v>
      </c>
      <c r="K135" s="301">
        <v>322.64999999999998</v>
      </c>
      <c r="L135" s="301">
        <v>302.64999999999998</v>
      </c>
      <c r="M135" s="301">
        <v>65.748069999999998</v>
      </c>
      <c r="N135" s="1"/>
      <c r="O135" s="1"/>
    </row>
    <row r="136" spans="1:15" ht="12.75" customHeight="1">
      <c r="A136" s="30">
        <v>126</v>
      </c>
      <c r="B136" s="311" t="s">
        <v>243</v>
      </c>
      <c r="C136" s="301">
        <v>3682.6</v>
      </c>
      <c r="D136" s="302">
        <v>3660.8333333333335</v>
      </c>
      <c r="E136" s="302">
        <v>3583.7666666666669</v>
      </c>
      <c r="F136" s="302">
        <v>3484.9333333333334</v>
      </c>
      <c r="G136" s="302">
        <v>3407.8666666666668</v>
      </c>
      <c r="H136" s="302">
        <v>3759.666666666667</v>
      </c>
      <c r="I136" s="302">
        <v>3836.7333333333336</v>
      </c>
      <c r="J136" s="302">
        <v>3935.5666666666671</v>
      </c>
      <c r="K136" s="301">
        <v>3737.9</v>
      </c>
      <c r="L136" s="301">
        <v>3562</v>
      </c>
      <c r="M136" s="301">
        <v>4.0856300000000001</v>
      </c>
      <c r="N136" s="1"/>
      <c r="O136" s="1"/>
    </row>
    <row r="137" spans="1:15" ht="12.75" customHeight="1">
      <c r="A137" s="30">
        <v>127</v>
      </c>
      <c r="B137" s="311" t="s">
        <v>98</v>
      </c>
      <c r="C137" s="301">
        <v>4287.5</v>
      </c>
      <c r="D137" s="302">
        <v>4307.4833333333327</v>
      </c>
      <c r="E137" s="302">
        <v>4255.6666666666652</v>
      </c>
      <c r="F137" s="302">
        <v>4223.8333333333321</v>
      </c>
      <c r="G137" s="302">
        <v>4172.0166666666646</v>
      </c>
      <c r="H137" s="302">
        <v>4339.3166666666657</v>
      </c>
      <c r="I137" s="302">
        <v>4391.1333333333332</v>
      </c>
      <c r="J137" s="302">
        <v>4422.9666666666662</v>
      </c>
      <c r="K137" s="301">
        <v>4359.3</v>
      </c>
      <c r="L137" s="301">
        <v>4275.6499999999996</v>
      </c>
      <c r="M137" s="301">
        <v>3.50007</v>
      </c>
      <c r="N137" s="1"/>
      <c r="O137" s="1"/>
    </row>
    <row r="138" spans="1:15" ht="12.75" customHeight="1">
      <c r="A138" s="30">
        <v>128</v>
      </c>
      <c r="B138" s="311" t="s">
        <v>560</v>
      </c>
      <c r="C138" s="301">
        <v>1917.05</v>
      </c>
      <c r="D138" s="302">
        <v>1960.5166666666667</v>
      </c>
      <c r="E138" s="302">
        <v>1829.5333333333333</v>
      </c>
      <c r="F138" s="302">
        <v>1742.0166666666667</v>
      </c>
      <c r="G138" s="302">
        <v>1611.0333333333333</v>
      </c>
      <c r="H138" s="302">
        <v>2048.0333333333333</v>
      </c>
      <c r="I138" s="302">
        <v>2179.0166666666664</v>
      </c>
      <c r="J138" s="302">
        <v>2266.5333333333333</v>
      </c>
      <c r="K138" s="301">
        <v>2091.5</v>
      </c>
      <c r="L138" s="301">
        <v>1873</v>
      </c>
      <c r="M138" s="301">
        <v>1.2608900000000001</v>
      </c>
      <c r="N138" s="1"/>
      <c r="O138" s="1"/>
    </row>
    <row r="139" spans="1:15" ht="12.75" customHeight="1">
      <c r="A139" s="30">
        <v>129</v>
      </c>
      <c r="B139" s="311" t="s">
        <v>352</v>
      </c>
      <c r="C139" s="301">
        <v>50.85</v>
      </c>
      <c r="D139" s="302">
        <v>51.883333333333326</v>
      </c>
      <c r="E139" s="302">
        <v>49.016666666666652</v>
      </c>
      <c r="F139" s="302">
        <v>47.183333333333323</v>
      </c>
      <c r="G139" s="302">
        <v>44.316666666666649</v>
      </c>
      <c r="H139" s="302">
        <v>53.716666666666654</v>
      </c>
      <c r="I139" s="302">
        <v>56.583333333333329</v>
      </c>
      <c r="J139" s="302">
        <v>58.416666666666657</v>
      </c>
      <c r="K139" s="301">
        <v>54.75</v>
      </c>
      <c r="L139" s="301">
        <v>50.05</v>
      </c>
      <c r="M139" s="301">
        <v>8.8746799999999997</v>
      </c>
      <c r="N139" s="1"/>
      <c r="O139" s="1"/>
    </row>
    <row r="140" spans="1:15" ht="12.75" customHeight="1">
      <c r="A140" s="30">
        <v>130</v>
      </c>
      <c r="B140" s="311" t="s">
        <v>99</v>
      </c>
      <c r="C140" s="301">
        <v>2652.5</v>
      </c>
      <c r="D140" s="302">
        <v>2677.5833333333335</v>
      </c>
      <c r="E140" s="302">
        <v>2606.166666666667</v>
      </c>
      <c r="F140" s="302">
        <v>2559.8333333333335</v>
      </c>
      <c r="G140" s="302">
        <v>2488.416666666667</v>
      </c>
      <c r="H140" s="302">
        <v>2723.916666666667</v>
      </c>
      <c r="I140" s="302">
        <v>2795.3333333333339</v>
      </c>
      <c r="J140" s="302">
        <v>2841.666666666667</v>
      </c>
      <c r="K140" s="301">
        <v>2749</v>
      </c>
      <c r="L140" s="301">
        <v>2631.25</v>
      </c>
      <c r="M140" s="301">
        <v>5.4247800000000002</v>
      </c>
      <c r="N140" s="1"/>
      <c r="O140" s="1"/>
    </row>
    <row r="141" spans="1:15" ht="12.75" customHeight="1">
      <c r="A141" s="30">
        <v>131</v>
      </c>
      <c r="B141" s="311" t="s">
        <v>349</v>
      </c>
      <c r="C141" s="301">
        <v>516.65</v>
      </c>
      <c r="D141" s="302">
        <v>522.7166666666667</v>
      </c>
      <c r="E141" s="302">
        <v>501.43333333333339</v>
      </c>
      <c r="F141" s="302">
        <v>486.2166666666667</v>
      </c>
      <c r="G141" s="302">
        <v>464.93333333333339</v>
      </c>
      <c r="H141" s="302">
        <v>537.93333333333339</v>
      </c>
      <c r="I141" s="302">
        <v>559.2166666666667</v>
      </c>
      <c r="J141" s="302">
        <v>574.43333333333339</v>
      </c>
      <c r="K141" s="301">
        <v>544</v>
      </c>
      <c r="L141" s="301">
        <v>507.5</v>
      </c>
      <c r="M141" s="301">
        <v>3.0447299999999999</v>
      </c>
      <c r="N141" s="1"/>
      <c r="O141" s="1"/>
    </row>
    <row r="142" spans="1:15" ht="12.75" customHeight="1">
      <c r="A142" s="30">
        <v>132</v>
      </c>
      <c r="B142" s="311" t="s">
        <v>350</v>
      </c>
      <c r="C142" s="301">
        <v>129.65</v>
      </c>
      <c r="D142" s="302">
        <v>129.93333333333334</v>
      </c>
      <c r="E142" s="302">
        <v>126.71666666666667</v>
      </c>
      <c r="F142" s="302">
        <v>123.78333333333333</v>
      </c>
      <c r="G142" s="302">
        <v>120.56666666666666</v>
      </c>
      <c r="H142" s="302">
        <v>132.86666666666667</v>
      </c>
      <c r="I142" s="302">
        <v>136.08333333333337</v>
      </c>
      <c r="J142" s="302">
        <v>139.01666666666668</v>
      </c>
      <c r="K142" s="301">
        <v>133.15</v>
      </c>
      <c r="L142" s="301">
        <v>127</v>
      </c>
      <c r="M142" s="301">
        <v>2.09727</v>
      </c>
      <c r="N142" s="1"/>
      <c r="O142" s="1"/>
    </row>
    <row r="143" spans="1:15" ht="12.75" customHeight="1">
      <c r="A143" s="30">
        <v>133</v>
      </c>
      <c r="B143" s="311" t="s">
        <v>353</v>
      </c>
      <c r="C143" s="301">
        <v>380.2</v>
      </c>
      <c r="D143" s="302">
        <v>384.13333333333338</v>
      </c>
      <c r="E143" s="302">
        <v>361.26666666666677</v>
      </c>
      <c r="F143" s="302">
        <v>342.33333333333337</v>
      </c>
      <c r="G143" s="302">
        <v>319.46666666666675</v>
      </c>
      <c r="H143" s="302">
        <v>403.06666666666678</v>
      </c>
      <c r="I143" s="302">
        <v>425.93333333333345</v>
      </c>
      <c r="J143" s="302">
        <v>444.86666666666679</v>
      </c>
      <c r="K143" s="301">
        <v>407</v>
      </c>
      <c r="L143" s="301">
        <v>365.2</v>
      </c>
      <c r="M143" s="301">
        <v>2.6819199999999999</v>
      </c>
      <c r="N143" s="1"/>
      <c r="O143" s="1"/>
    </row>
    <row r="144" spans="1:15" ht="12.75" customHeight="1">
      <c r="A144" s="30">
        <v>134</v>
      </c>
      <c r="B144" s="311" t="s">
        <v>253</v>
      </c>
      <c r="C144" s="301">
        <v>411.35</v>
      </c>
      <c r="D144" s="302">
        <v>413.7833333333333</v>
      </c>
      <c r="E144" s="302">
        <v>405.56666666666661</v>
      </c>
      <c r="F144" s="302">
        <v>399.7833333333333</v>
      </c>
      <c r="G144" s="302">
        <v>391.56666666666661</v>
      </c>
      <c r="H144" s="302">
        <v>419.56666666666661</v>
      </c>
      <c r="I144" s="302">
        <v>427.7833333333333</v>
      </c>
      <c r="J144" s="302">
        <v>433.56666666666661</v>
      </c>
      <c r="K144" s="301">
        <v>422</v>
      </c>
      <c r="L144" s="301">
        <v>408</v>
      </c>
      <c r="M144" s="301">
        <v>9.6467200000000002</v>
      </c>
      <c r="N144" s="1"/>
      <c r="O144" s="1"/>
    </row>
    <row r="145" spans="1:15" ht="12.75" customHeight="1">
      <c r="A145" s="30">
        <v>135</v>
      </c>
      <c r="B145" s="311" t="s">
        <v>254</v>
      </c>
      <c r="C145" s="301">
        <v>1268.0999999999999</v>
      </c>
      <c r="D145" s="302">
        <v>1265.25</v>
      </c>
      <c r="E145" s="302">
        <v>1245.5</v>
      </c>
      <c r="F145" s="302">
        <v>1222.9000000000001</v>
      </c>
      <c r="G145" s="302">
        <v>1203.1500000000001</v>
      </c>
      <c r="H145" s="302">
        <v>1287.8499999999999</v>
      </c>
      <c r="I145" s="302">
        <v>1307.5999999999999</v>
      </c>
      <c r="J145" s="302">
        <v>1330.1999999999998</v>
      </c>
      <c r="K145" s="301">
        <v>1285</v>
      </c>
      <c r="L145" s="301">
        <v>1242.6500000000001</v>
      </c>
      <c r="M145" s="301">
        <v>0.65908</v>
      </c>
      <c r="N145" s="1"/>
      <c r="O145" s="1"/>
    </row>
    <row r="146" spans="1:15" ht="12.75" customHeight="1">
      <c r="A146" s="30">
        <v>136</v>
      </c>
      <c r="B146" s="311" t="s">
        <v>354</v>
      </c>
      <c r="C146" s="301">
        <v>57.95</v>
      </c>
      <c r="D146" s="302">
        <v>58.533333333333331</v>
      </c>
      <c r="E146" s="302">
        <v>56.916666666666664</v>
      </c>
      <c r="F146" s="302">
        <v>55.883333333333333</v>
      </c>
      <c r="G146" s="302">
        <v>54.266666666666666</v>
      </c>
      <c r="H146" s="302">
        <v>59.566666666666663</v>
      </c>
      <c r="I146" s="302">
        <v>61.183333333333337</v>
      </c>
      <c r="J146" s="302">
        <v>62.216666666666661</v>
      </c>
      <c r="K146" s="301">
        <v>60.15</v>
      </c>
      <c r="L146" s="301">
        <v>57.5</v>
      </c>
      <c r="M146" s="301">
        <v>8.2675800000000006</v>
      </c>
      <c r="N146" s="1"/>
      <c r="O146" s="1"/>
    </row>
    <row r="147" spans="1:15" ht="12.75" customHeight="1">
      <c r="A147" s="30">
        <v>137</v>
      </c>
      <c r="B147" s="311" t="s">
        <v>351</v>
      </c>
      <c r="C147" s="301">
        <v>153.19999999999999</v>
      </c>
      <c r="D147" s="302">
        <v>153.54999999999998</v>
      </c>
      <c r="E147" s="302">
        <v>151.39999999999998</v>
      </c>
      <c r="F147" s="302">
        <v>149.6</v>
      </c>
      <c r="G147" s="302">
        <v>147.44999999999999</v>
      </c>
      <c r="H147" s="302">
        <v>155.34999999999997</v>
      </c>
      <c r="I147" s="302">
        <v>157.5</v>
      </c>
      <c r="J147" s="302">
        <v>159.29999999999995</v>
      </c>
      <c r="K147" s="301">
        <v>155.69999999999999</v>
      </c>
      <c r="L147" s="301">
        <v>151.75</v>
      </c>
      <c r="M147" s="301">
        <v>1.6000099999999999</v>
      </c>
      <c r="N147" s="1"/>
      <c r="O147" s="1"/>
    </row>
    <row r="148" spans="1:15" ht="12.75" customHeight="1">
      <c r="A148" s="30">
        <v>138</v>
      </c>
      <c r="B148" s="311" t="s">
        <v>355</v>
      </c>
      <c r="C148" s="301">
        <v>79</v>
      </c>
      <c r="D148" s="302">
        <v>78.899999999999991</v>
      </c>
      <c r="E148" s="302">
        <v>75.09999999999998</v>
      </c>
      <c r="F148" s="302">
        <v>71.199999999999989</v>
      </c>
      <c r="G148" s="302">
        <v>67.399999999999977</v>
      </c>
      <c r="H148" s="302">
        <v>82.799999999999983</v>
      </c>
      <c r="I148" s="302">
        <v>86.6</v>
      </c>
      <c r="J148" s="302">
        <v>90.499999999999986</v>
      </c>
      <c r="K148" s="301">
        <v>82.7</v>
      </c>
      <c r="L148" s="301">
        <v>75</v>
      </c>
      <c r="M148" s="301">
        <v>15.84243</v>
      </c>
      <c r="N148" s="1"/>
      <c r="O148" s="1"/>
    </row>
    <row r="149" spans="1:15" ht="12.75" customHeight="1">
      <c r="A149" s="30">
        <v>139</v>
      </c>
      <c r="B149" s="311" t="s">
        <v>827</v>
      </c>
      <c r="C149" s="301">
        <v>38.75</v>
      </c>
      <c r="D149" s="302">
        <v>38.833333333333336</v>
      </c>
      <c r="E149" s="302">
        <v>37.516666666666673</v>
      </c>
      <c r="F149" s="302">
        <v>36.283333333333339</v>
      </c>
      <c r="G149" s="302">
        <v>34.966666666666676</v>
      </c>
      <c r="H149" s="302">
        <v>40.06666666666667</v>
      </c>
      <c r="I149" s="302">
        <v>41.383333333333333</v>
      </c>
      <c r="J149" s="302">
        <v>42.616666666666667</v>
      </c>
      <c r="K149" s="301">
        <v>40.15</v>
      </c>
      <c r="L149" s="301">
        <v>37.6</v>
      </c>
      <c r="M149" s="301">
        <v>14.03049</v>
      </c>
      <c r="N149" s="1"/>
      <c r="O149" s="1"/>
    </row>
    <row r="150" spans="1:15" ht="12.75" customHeight="1">
      <c r="A150" s="30">
        <v>140</v>
      </c>
      <c r="B150" s="311" t="s">
        <v>356</v>
      </c>
      <c r="C150" s="301">
        <v>639.65</v>
      </c>
      <c r="D150" s="302">
        <v>646.96666666666658</v>
      </c>
      <c r="E150" s="302">
        <v>630.98333333333312</v>
      </c>
      <c r="F150" s="302">
        <v>622.31666666666649</v>
      </c>
      <c r="G150" s="302">
        <v>606.33333333333303</v>
      </c>
      <c r="H150" s="302">
        <v>655.63333333333321</v>
      </c>
      <c r="I150" s="302">
        <v>671.61666666666656</v>
      </c>
      <c r="J150" s="302">
        <v>680.2833333333333</v>
      </c>
      <c r="K150" s="301">
        <v>662.95</v>
      </c>
      <c r="L150" s="301">
        <v>638.29999999999995</v>
      </c>
      <c r="M150" s="301">
        <v>0.69762999999999997</v>
      </c>
      <c r="N150" s="1"/>
      <c r="O150" s="1"/>
    </row>
    <row r="151" spans="1:15" ht="12.75" customHeight="1">
      <c r="A151" s="30">
        <v>141</v>
      </c>
      <c r="B151" s="311" t="s">
        <v>100</v>
      </c>
      <c r="C151" s="301">
        <v>1559.75</v>
      </c>
      <c r="D151" s="302">
        <v>1570.8499999999997</v>
      </c>
      <c r="E151" s="302">
        <v>1536.9999999999993</v>
      </c>
      <c r="F151" s="302">
        <v>1514.2499999999995</v>
      </c>
      <c r="G151" s="302">
        <v>1480.3999999999992</v>
      </c>
      <c r="H151" s="302">
        <v>1593.5999999999995</v>
      </c>
      <c r="I151" s="302">
        <v>1627.4499999999998</v>
      </c>
      <c r="J151" s="302">
        <v>1650.1999999999996</v>
      </c>
      <c r="K151" s="301">
        <v>1604.7</v>
      </c>
      <c r="L151" s="301">
        <v>1548.1</v>
      </c>
      <c r="M151" s="301">
        <v>2.8191600000000001</v>
      </c>
      <c r="N151" s="1"/>
      <c r="O151" s="1"/>
    </row>
    <row r="152" spans="1:15" ht="12.75" customHeight="1">
      <c r="A152" s="30">
        <v>142</v>
      </c>
      <c r="B152" s="311" t="s">
        <v>101</v>
      </c>
      <c r="C152" s="301">
        <v>138.4</v>
      </c>
      <c r="D152" s="302">
        <v>139.83333333333334</v>
      </c>
      <c r="E152" s="302">
        <v>136.56666666666669</v>
      </c>
      <c r="F152" s="302">
        <v>134.73333333333335</v>
      </c>
      <c r="G152" s="302">
        <v>131.4666666666667</v>
      </c>
      <c r="H152" s="302">
        <v>141.66666666666669</v>
      </c>
      <c r="I152" s="302">
        <v>144.93333333333334</v>
      </c>
      <c r="J152" s="302">
        <v>146.76666666666668</v>
      </c>
      <c r="K152" s="301">
        <v>143.1</v>
      </c>
      <c r="L152" s="301">
        <v>138</v>
      </c>
      <c r="M152" s="301">
        <v>11.975429999999999</v>
      </c>
      <c r="N152" s="1"/>
      <c r="O152" s="1"/>
    </row>
    <row r="153" spans="1:15" ht="12.75" customHeight="1">
      <c r="A153" s="30">
        <v>143</v>
      </c>
      <c r="B153" s="311" t="s">
        <v>828</v>
      </c>
      <c r="C153" s="301">
        <v>110.4</v>
      </c>
      <c r="D153" s="302">
        <v>112.33333333333333</v>
      </c>
      <c r="E153" s="302">
        <v>107.96666666666665</v>
      </c>
      <c r="F153" s="302">
        <v>105.53333333333333</v>
      </c>
      <c r="G153" s="302">
        <v>101.16666666666666</v>
      </c>
      <c r="H153" s="302">
        <v>114.76666666666665</v>
      </c>
      <c r="I153" s="302">
        <v>119.13333333333333</v>
      </c>
      <c r="J153" s="302">
        <v>121.56666666666665</v>
      </c>
      <c r="K153" s="301">
        <v>116.7</v>
      </c>
      <c r="L153" s="301">
        <v>109.9</v>
      </c>
      <c r="M153" s="301">
        <v>1.0204599999999999</v>
      </c>
      <c r="N153" s="1"/>
      <c r="O153" s="1"/>
    </row>
    <row r="154" spans="1:15" ht="12.75" customHeight="1">
      <c r="A154" s="30">
        <v>144</v>
      </c>
      <c r="B154" s="311" t="s">
        <v>357</v>
      </c>
      <c r="C154" s="301">
        <v>235.15</v>
      </c>
      <c r="D154" s="302">
        <v>235.63333333333333</v>
      </c>
      <c r="E154" s="302">
        <v>233.41666666666666</v>
      </c>
      <c r="F154" s="302">
        <v>231.68333333333334</v>
      </c>
      <c r="G154" s="302">
        <v>229.46666666666667</v>
      </c>
      <c r="H154" s="302">
        <v>237.36666666666665</v>
      </c>
      <c r="I154" s="302">
        <v>239.58333333333334</v>
      </c>
      <c r="J154" s="302">
        <v>241.31666666666663</v>
      </c>
      <c r="K154" s="301">
        <v>237.85</v>
      </c>
      <c r="L154" s="301">
        <v>233.9</v>
      </c>
      <c r="M154" s="301">
        <v>0.57330000000000003</v>
      </c>
      <c r="N154" s="1"/>
      <c r="O154" s="1"/>
    </row>
    <row r="155" spans="1:15" ht="12.75" customHeight="1">
      <c r="A155" s="30">
        <v>145</v>
      </c>
      <c r="B155" s="311" t="s">
        <v>102</v>
      </c>
      <c r="C155" s="301">
        <v>86.9</v>
      </c>
      <c r="D155" s="302">
        <v>87.983333333333334</v>
      </c>
      <c r="E155" s="302">
        <v>85.216666666666669</v>
      </c>
      <c r="F155" s="302">
        <v>83.533333333333331</v>
      </c>
      <c r="G155" s="302">
        <v>80.766666666666666</v>
      </c>
      <c r="H155" s="302">
        <v>89.666666666666671</v>
      </c>
      <c r="I155" s="302">
        <v>92.433333333333351</v>
      </c>
      <c r="J155" s="302">
        <v>94.116666666666674</v>
      </c>
      <c r="K155" s="301">
        <v>90.75</v>
      </c>
      <c r="L155" s="301">
        <v>86.3</v>
      </c>
      <c r="M155" s="301">
        <v>102.32041</v>
      </c>
      <c r="N155" s="1"/>
      <c r="O155" s="1"/>
    </row>
    <row r="156" spans="1:15" ht="12.75" customHeight="1">
      <c r="A156" s="30">
        <v>146</v>
      </c>
      <c r="B156" s="311" t="s">
        <v>359</v>
      </c>
      <c r="C156" s="301">
        <v>360.3</v>
      </c>
      <c r="D156" s="302">
        <v>365.36666666666662</v>
      </c>
      <c r="E156" s="302">
        <v>346.33333333333326</v>
      </c>
      <c r="F156" s="302">
        <v>332.36666666666662</v>
      </c>
      <c r="G156" s="302">
        <v>313.33333333333326</v>
      </c>
      <c r="H156" s="302">
        <v>379.33333333333326</v>
      </c>
      <c r="I156" s="302">
        <v>398.36666666666667</v>
      </c>
      <c r="J156" s="302">
        <v>412.33333333333326</v>
      </c>
      <c r="K156" s="301">
        <v>384.4</v>
      </c>
      <c r="L156" s="301">
        <v>351.4</v>
      </c>
      <c r="M156" s="301">
        <v>2.1785100000000002</v>
      </c>
      <c r="N156" s="1"/>
      <c r="O156" s="1"/>
    </row>
    <row r="157" spans="1:15" ht="12.75" customHeight="1">
      <c r="A157" s="30">
        <v>147</v>
      </c>
      <c r="B157" s="311" t="s">
        <v>358</v>
      </c>
      <c r="C157" s="301">
        <v>5027.95</v>
      </c>
      <c r="D157" s="302">
        <v>5039.7666666666673</v>
      </c>
      <c r="E157" s="302">
        <v>4929.5333333333347</v>
      </c>
      <c r="F157" s="302">
        <v>4831.1166666666677</v>
      </c>
      <c r="G157" s="302">
        <v>4720.883333333335</v>
      </c>
      <c r="H157" s="302">
        <v>5138.1833333333343</v>
      </c>
      <c r="I157" s="302">
        <v>5248.4166666666661</v>
      </c>
      <c r="J157" s="302">
        <v>5346.8333333333339</v>
      </c>
      <c r="K157" s="301">
        <v>5150</v>
      </c>
      <c r="L157" s="301">
        <v>4941.3500000000004</v>
      </c>
      <c r="M157" s="301">
        <v>1.07443</v>
      </c>
      <c r="N157" s="1"/>
      <c r="O157" s="1"/>
    </row>
    <row r="158" spans="1:15" ht="12.75" customHeight="1">
      <c r="A158" s="30">
        <v>148</v>
      </c>
      <c r="B158" s="311" t="s">
        <v>360</v>
      </c>
      <c r="C158" s="301">
        <v>138.19999999999999</v>
      </c>
      <c r="D158" s="302">
        <v>148.03333333333333</v>
      </c>
      <c r="E158" s="302">
        <v>127.16666666666666</v>
      </c>
      <c r="F158" s="302">
        <v>116.13333333333333</v>
      </c>
      <c r="G158" s="302">
        <v>95.266666666666652</v>
      </c>
      <c r="H158" s="302">
        <v>159.06666666666666</v>
      </c>
      <c r="I158" s="302">
        <v>179.93333333333334</v>
      </c>
      <c r="J158" s="302">
        <v>190.96666666666667</v>
      </c>
      <c r="K158" s="301">
        <v>168.9</v>
      </c>
      <c r="L158" s="301">
        <v>137</v>
      </c>
      <c r="M158" s="301">
        <v>7.0377099999999997</v>
      </c>
      <c r="N158" s="1"/>
      <c r="O158" s="1"/>
    </row>
    <row r="159" spans="1:15" ht="12.75" customHeight="1">
      <c r="A159" s="30">
        <v>149</v>
      </c>
      <c r="B159" s="311" t="s">
        <v>377</v>
      </c>
      <c r="C159" s="301">
        <v>2589</v>
      </c>
      <c r="D159" s="302">
        <v>2636.0666666666666</v>
      </c>
      <c r="E159" s="302">
        <v>2512.9333333333334</v>
      </c>
      <c r="F159" s="302">
        <v>2436.8666666666668</v>
      </c>
      <c r="G159" s="302">
        <v>2313.7333333333336</v>
      </c>
      <c r="H159" s="302">
        <v>2712.1333333333332</v>
      </c>
      <c r="I159" s="302">
        <v>2835.2666666666664</v>
      </c>
      <c r="J159" s="302">
        <v>2911.333333333333</v>
      </c>
      <c r="K159" s="301">
        <v>2759.2</v>
      </c>
      <c r="L159" s="301">
        <v>2560</v>
      </c>
      <c r="M159" s="301">
        <v>0.47058</v>
      </c>
      <c r="N159" s="1"/>
      <c r="O159" s="1"/>
    </row>
    <row r="160" spans="1:15" ht="12.75" customHeight="1">
      <c r="A160" s="30">
        <v>150</v>
      </c>
      <c r="B160" s="311" t="s">
        <v>255</v>
      </c>
      <c r="C160" s="301">
        <v>228</v>
      </c>
      <c r="D160" s="302">
        <v>229.9</v>
      </c>
      <c r="E160" s="302">
        <v>223.8</v>
      </c>
      <c r="F160" s="302">
        <v>219.6</v>
      </c>
      <c r="G160" s="302">
        <v>213.5</v>
      </c>
      <c r="H160" s="302">
        <v>234.10000000000002</v>
      </c>
      <c r="I160" s="302">
        <v>240.2</v>
      </c>
      <c r="J160" s="302">
        <v>244.40000000000003</v>
      </c>
      <c r="K160" s="301">
        <v>236</v>
      </c>
      <c r="L160" s="301">
        <v>225.7</v>
      </c>
      <c r="M160" s="301">
        <v>5.0715199999999996</v>
      </c>
      <c r="N160" s="1"/>
      <c r="O160" s="1"/>
    </row>
    <row r="161" spans="1:15" ht="12.75" customHeight="1">
      <c r="A161" s="30">
        <v>151</v>
      </c>
      <c r="B161" s="311" t="s">
        <v>363</v>
      </c>
      <c r="C161" s="301">
        <v>8.8000000000000007</v>
      </c>
      <c r="D161" s="302">
        <v>9.1</v>
      </c>
      <c r="E161" s="302">
        <v>8.5</v>
      </c>
      <c r="F161" s="302">
        <v>8.2000000000000011</v>
      </c>
      <c r="G161" s="302">
        <v>7.6000000000000014</v>
      </c>
      <c r="H161" s="302">
        <v>9.3999999999999986</v>
      </c>
      <c r="I161" s="302">
        <v>9.9999999999999964</v>
      </c>
      <c r="J161" s="302">
        <v>10.299999999999997</v>
      </c>
      <c r="K161" s="301">
        <v>9.6999999999999993</v>
      </c>
      <c r="L161" s="301">
        <v>8.8000000000000007</v>
      </c>
      <c r="M161" s="301">
        <v>134.93732</v>
      </c>
      <c r="N161" s="1"/>
      <c r="O161" s="1"/>
    </row>
    <row r="162" spans="1:15" ht="12.75" customHeight="1">
      <c r="A162" s="30">
        <v>152</v>
      </c>
      <c r="B162" s="311" t="s">
        <v>361</v>
      </c>
      <c r="C162" s="301">
        <v>97.9</v>
      </c>
      <c r="D162" s="302">
        <v>99.583333333333329</v>
      </c>
      <c r="E162" s="302">
        <v>95.316666666666663</v>
      </c>
      <c r="F162" s="302">
        <v>92.733333333333334</v>
      </c>
      <c r="G162" s="302">
        <v>88.466666666666669</v>
      </c>
      <c r="H162" s="302">
        <v>102.16666666666666</v>
      </c>
      <c r="I162" s="302">
        <v>106.43333333333334</v>
      </c>
      <c r="J162" s="302">
        <v>109.01666666666665</v>
      </c>
      <c r="K162" s="301">
        <v>103.85</v>
      </c>
      <c r="L162" s="301">
        <v>97</v>
      </c>
      <c r="M162" s="301">
        <v>32.337919999999997</v>
      </c>
      <c r="N162" s="1"/>
      <c r="O162" s="1"/>
    </row>
    <row r="163" spans="1:15" ht="12.75" customHeight="1">
      <c r="A163" s="30">
        <v>153</v>
      </c>
      <c r="B163" s="311" t="s">
        <v>376</v>
      </c>
      <c r="C163" s="301">
        <v>267.64999999999998</v>
      </c>
      <c r="D163" s="302">
        <v>275.68333333333334</v>
      </c>
      <c r="E163" s="302">
        <v>256.9666666666667</v>
      </c>
      <c r="F163" s="302">
        <v>246.28333333333336</v>
      </c>
      <c r="G163" s="302">
        <v>227.56666666666672</v>
      </c>
      <c r="H163" s="302">
        <v>286.36666666666667</v>
      </c>
      <c r="I163" s="302">
        <v>305.08333333333326</v>
      </c>
      <c r="J163" s="302">
        <v>315.76666666666665</v>
      </c>
      <c r="K163" s="301">
        <v>294.39999999999998</v>
      </c>
      <c r="L163" s="301">
        <v>265</v>
      </c>
      <c r="M163" s="301">
        <v>4.6585200000000002</v>
      </c>
      <c r="N163" s="1"/>
      <c r="O163" s="1"/>
    </row>
    <row r="164" spans="1:15" ht="12.75" customHeight="1">
      <c r="A164" s="30">
        <v>154</v>
      </c>
      <c r="B164" s="311" t="s">
        <v>103</v>
      </c>
      <c r="C164" s="301">
        <v>140.5</v>
      </c>
      <c r="D164" s="302">
        <v>143.31666666666666</v>
      </c>
      <c r="E164" s="302">
        <v>137.23333333333332</v>
      </c>
      <c r="F164" s="302">
        <v>133.96666666666667</v>
      </c>
      <c r="G164" s="302">
        <v>127.88333333333333</v>
      </c>
      <c r="H164" s="302">
        <v>146.58333333333331</v>
      </c>
      <c r="I164" s="302">
        <v>152.66666666666669</v>
      </c>
      <c r="J164" s="302">
        <v>155.93333333333331</v>
      </c>
      <c r="K164" s="301">
        <v>149.4</v>
      </c>
      <c r="L164" s="301">
        <v>140.05000000000001</v>
      </c>
      <c r="M164" s="301">
        <v>98.222570000000005</v>
      </c>
      <c r="N164" s="1"/>
      <c r="O164" s="1"/>
    </row>
    <row r="165" spans="1:15" ht="12.75" customHeight="1">
      <c r="A165" s="30">
        <v>155</v>
      </c>
      <c r="B165" s="311" t="s">
        <v>365</v>
      </c>
      <c r="C165" s="301">
        <v>2906.7</v>
      </c>
      <c r="D165" s="302">
        <v>2912.0499999999997</v>
      </c>
      <c r="E165" s="302">
        <v>2866.6499999999996</v>
      </c>
      <c r="F165" s="302">
        <v>2826.6</v>
      </c>
      <c r="G165" s="302">
        <v>2781.2</v>
      </c>
      <c r="H165" s="302">
        <v>2952.0999999999995</v>
      </c>
      <c r="I165" s="302">
        <v>2997.5</v>
      </c>
      <c r="J165" s="302">
        <v>3037.5499999999993</v>
      </c>
      <c r="K165" s="301">
        <v>2957.45</v>
      </c>
      <c r="L165" s="301">
        <v>2872</v>
      </c>
      <c r="M165" s="301">
        <v>1.12174</v>
      </c>
      <c r="N165" s="1"/>
      <c r="O165" s="1"/>
    </row>
    <row r="166" spans="1:15" ht="12.75" customHeight="1">
      <c r="A166" s="30">
        <v>156</v>
      </c>
      <c r="B166" s="311" t="s">
        <v>366</v>
      </c>
      <c r="C166" s="301">
        <v>2891.5</v>
      </c>
      <c r="D166" s="302">
        <v>2952.9</v>
      </c>
      <c r="E166" s="302">
        <v>2800.8</v>
      </c>
      <c r="F166" s="302">
        <v>2710.1</v>
      </c>
      <c r="G166" s="302">
        <v>2558</v>
      </c>
      <c r="H166" s="302">
        <v>3043.6000000000004</v>
      </c>
      <c r="I166" s="302">
        <v>3195.7</v>
      </c>
      <c r="J166" s="302">
        <v>3286.4000000000005</v>
      </c>
      <c r="K166" s="301">
        <v>3105</v>
      </c>
      <c r="L166" s="301">
        <v>2862.2</v>
      </c>
      <c r="M166" s="301">
        <v>0.10927000000000001</v>
      </c>
      <c r="N166" s="1"/>
      <c r="O166" s="1"/>
    </row>
    <row r="167" spans="1:15" ht="12.75" customHeight="1">
      <c r="A167" s="30">
        <v>157</v>
      </c>
      <c r="B167" s="311" t="s">
        <v>372</v>
      </c>
      <c r="C167" s="301">
        <v>382.5</v>
      </c>
      <c r="D167" s="302">
        <v>386.25</v>
      </c>
      <c r="E167" s="302">
        <v>371.25</v>
      </c>
      <c r="F167" s="302">
        <v>360</v>
      </c>
      <c r="G167" s="302">
        <v>345</v>
      </c>
      <c r="H167" s="302">
        <v>397.5</v>
      </c>
      <c r="I167" s="302">
        <v>412.5</v>
      </c>
      <c r="J167" s="302">
        <v>423.75</v>
      </c>
      <c r="K167" s="301">
        <v>401.25</v>
      </c>
      <c r="L167" s="301">
        <v>375</v>
      </c>
      <c r="M167" s="301">
        <v>1.7956000000000001</v>
      </c>
      <c r="N167" s="1"/>
      <c r="O167" s="1"/>
    </row>
    <row r="168" spans="1:15" ht="12.75" customHeight="1">
      <c r="A168" s="30">
        <v>158</v>
      </c>
      <c r="B168" s="311" t="s">
        <v>367</v>
      </c>
      <c r="C168" s="301">
        <v>115.85</v>
      </c>
      <c r="D168" s="302">
        <v>115.28333333333335</v>
      </c>
      <c r="E168" s="302">
        <v>113.06666666666669</v>
      </c>
      <c r="F168" s="302">
        <v>110.28333333333335</v>
      </c>
      <c r="G168" s="302">
        <v>108.06666666666669</v>
      </c>
      <c r="H168" s="302">
        <v>118.06666666666669</v>
      </c>
      <c r="I168" s="302">
        <v>120.28333333333336</v>
      </c>
      <c r="J168" s="302">
        <v>123.06666666666669</v>
      </c>
      <c r="K168" s="301">
        <v>117.5</v>
      </c>
      <c r="L168" s="301">
        <v>112.5</v>
      </c>
      <c r="M168" s="301">
        <v>11.256779999999999</v>
      </c>
      <c r="N168" s="1"/>
      <c r="O168" s="1"/>
    </row>
    <row r="169" spans="1:15" ht="12.75" customHeight="1">
      <c r="A169" s="30">
        <v>159</v>
      </c>
      <c r="B169" s="311" t="s">
        <v>368</v>
      </c>
      <c r="C169" s="301">
        <v>4949.5</v>
      </c>
      <c r="D169" s="302">
        <v>4936.4833333333336</v>
      </c>
      <c r="E169" s="302">
        <v>4887.9666666666672</v>
      </c>
      <c r="F169" s="302">
        <v>4826.4333333333334</v>
      </c>
      <c r="G169" s="302">
        <v>4777.916666666667</v>
      </c>
      <c r="H169" s="302">
        <v>4998.0166666666673</v>
      </c>
      <c r="I169" s="302">
        <v>5046.5333333333338</v>
      </c>
      <c r="J169" s="302">
        <v>5108.0666666666675</v>
      </c>
      <c r="K169" s="301">
        <v>4985</v>
      </c>
      <c r="L169" s="301">
        <v>4874.95</v>
      </c>
      <c r="M169" s="301">
        <v>0.11484999999999999</v>
      </c>
      <c r="N169" s="1"/>
      <c r="O169" s="1"/>
    </row>
    <row r="170" spans="1:15" ht="12.75" customHeight="1">
      <c r="A170" s="30">
        <v>160</v>
      </c>
      <c r="B170" s="311" t="s">
        <v>256</v>
      </c>
      <c r="C170" s="301">
        <v>2652</v>
      </c>
      <c r="D170" s="302">
        <v>2663.6</v>
      </c>
      <c r="E170" s="302">
        <v>2617.1999999999998</v>
      </c>
      <c r="F170" s="302">
        <v>2582.4</v>
      </c>
      <c r="G170" s="302">
        <v>2536</v>
      </c>
      <c r="H170" s="302">
        <v>2698.3999999999996</v>
      </c>
      <c r="I170" s="302">
        <v>2744.8</v>
      </c>
      <c r="J170" s="302">
        <v>2779.5999999999995</v>
      </c>
      <c r="K170" s="301">
        <v>2710</v>
      </c>
      <c r="L170" s="301">
        <v>2628.8</v>
      </c>
      <c r="M170" s="301">
        <v>1.76224</v>
      </c>
      <c r="N170" s="1"/>
      <c r="O170" s="1"/>
    </row>
    <row r="171" spans="1:15" ht="12.75" customHeight="1">
      <c r="A171" s="30">
        <v>161</v>
      </c>
      <c r="B171" s="311" t="s">
        <v>369</v>
      </c>
      <c r="C171" s="301">
        <v>1500.15</v>
      </c>
      <c r="D171" s="302">
        <v>1511.9166666666667</v>
      </c>
      <c r="E171" s="302">
        <v>1473.8333333333335</v>
      </c>
      <c r="F171" s="302">
        <v>1447.5166666666667</v>
      </c>
      <c r="G171" s="302">
        <v>1409.4333333333334</v>
      </c>
      <c r="H171" s="302">
        <v>1538.2333333333336</v>
      </c>
      <c r="I171" s="302">
        <v>1576.3166666666671</v>
      </c>
      <c r="J171" s="302">
        <v>1602.6333333333337</v>
      </c>
      <c r="K171" s="301">
        <v>1550</v>
      </c>
      <c r="L171" s="301">
        <v>1485.6</v>
      </c>
      <c r="M171" s="301">
        <v>0.33545999999999998</v>
      </c>
      <c r="N171" s="1"/>
      <c r="O171" s="1"/>
    </row>
    <row r="172" spans="1:15" ht="12.75" customHeight="1">
      <c r="A172" s="30">
        <v>162</v>
      </c>
      <c r="B172" s="311" t="s">
        <v>104</v>
      </c>
      <c r="C172" s="301">
        <v>363.8</v>
      </c>
      <c r="D172" s="302">
        <v>371.25</v>
      </c>
      <c r="E172" s="302">
        <v>355.35</v>
      </c>
      <c r="F172" s="302">
        <v>346.90000000000003</v>
      </c>
      <c r="G172" s="302">
        <v>331.00000000000006</v>
      </c>
      <c r="H172" s="302">
        <v>379.7</v>
      </c>
      <c r="I172" s="302">
        <v>395.59999999999997</v>
      </c>
      <c r="J172" s="302">
        <v>404.04999999999995</v>
      </c>
      <c r="K172" s="301">
        <v>387.15</v>
      </c>
      <c r="L172" s="301">
        <v>362.8</v>
      </c>
      <c r="M172" s="301">
        <v>8.3908199999999997</v>
      </c>
      <c r="N172" s="1"/>
      <c r="O172" s="1"/>
    </row>
    <row r="173" spans="1:15" ht="12.75" customHeight="1">
      <c r="A173" s="30">
        <v>163</v>
      </c>
      <c r="B173" s="311" t="s">
        <v>364</v>
      </c>
      <c r="C173" s="301">
        <v>3903.25</v>
      </c>
      <c r="D173" s="302">
        <v>3907.75</v>
      </c>
      <c r="E173" s="302">
        <v>3845.5</v>
      </c>
      <c r="F173" s="302">
        <v>3787.75</v>
      </c>
      <c r="G173" s="302">
        <v>3725.5</v>
      </c>
      <c r="H173" s="302">
        <v>3965.5</v>
      </c>
      <c r="I173" s="302">
        <v>4027.75</v>
      </c>
      <c r="J173" s="302">
        <v>4085.5</v>
      </c>
      <c r="K173" s="301">
        <v>3970</v>
      </c>
      <c r="L173" s="301">
        <v>3850</v>
      </c>
      <c r="M173" s="301">
        <v>0.22578999999999999</v>
      </c>
      <c r="N173" s="1"/>
      <c r="O173" s="1"/>
    </row>
    <row r="174" spans="1:15" ht="12.75" customHeight="1">
      <c r="A174" s="30">
        <v>164</v>
      </c>
      <c r="B174" s="311" t="s">
        <v>378</v>
      </c>
      <c r="C174" s="301">
        <v>600.5</v>
      </c>
      <c r="D174" s="302">
        <v>607.56666666666672</v>
      </c>
      <c r="E174" s="302">
        <v>588.13333333333344</v>
      </c>
      <c r="F174" s="302">
        <v>575.76666666666677</v>
      </c>
      <c r="G174" s="302">
        <v>556.33333333333348</v>
      </c>
      <c r="H174" s="302">
        <v>619.93333333333339</v>
      </c>
      <c r="I174" s="302">
        <v>639.36666666666656</v>
      </c>
      <c r="J174" s="302">
        <v>651.73333333333335</v>
      </c>
      <c r="K174" s="301">
        <v>627</v>
      </c>
      <c r="L174" s="301">
        <v>595.20000000000005</v>
      </c>
      <c r="M174" s="301">
        <v>22.338550000000001</v>
      </c>
      <c r="N174" s="1"/>
      <c r="O174" s="1"/>
    </row>
    <row r="175" spans="1:15" ht="12.75" customHeight="1">
      <c r="A175" s="30">
        <v>165</v>
      </c>
      <c r="B175" s="311" t="s">
        <v>370</v>
      </c>
      <c r="C175" s="301">
        <v>1127.3</v>
      </c>
      <c r="D175" s="302">
        <v>1147.2833333333335</v>
      </c>
      <c r="E175" s="302">
        <v>1096.0666666666671</v>
      </c>
      <c r="F175" s="302">
        <v>1064.8333333333335</v>
      </c>
      <c r="G175" s="302">
        <v>1013.616666666667</v>
      </c>
      <c r="H175" s="302">
        <v>1178.5166666666671</v>
      </c>
      <c r="I175" s="302">
        <v>1229.7333333333338</v>
      </c>
      <c r="J175" s="302">
        <v>1260.9666666666672</v>
      </c>
      <c r="K175" s="301">
        <v>1198.5</v>
      </c>
      <c r="L175" s="301">
        <v>1116.05</v>
      </c>
      <c r="M175" s="301">
        <v>0.14652000000000001</v>
      </c>
      <c r="N175" s="1"/>
      <c r="O175" s="1"/>
    </row>
    <row r="176" spans="1:15" ht="12.75" customHeight="1">
      <c r="A176" s="30">
        <v>166</v>
      </c>
      <c r="B176" s="311" t="s">
        <v>257</v>
      </c>
      <c r="C176" s="301">
        <v>515.6</v>
      </c>
      <c r="D176" s="302">
        <v>514.2833333333333</v>
      </c>
      <c r="E176" s="302">
        <v>508.66666666666663</v>
      </c>
      <c r="F176" s="302">
        <v>501.73333333333335</v>
      </c>
      <c r="G176" s="302">
        <v>496.11666666666667</v>
      </c>
      <c r="H176" s="302">
        <v>521.21666666666658</v>
      </c>
      <c r="I176" s="302">
        <v>526.83333333333337</v>
      </c>
      <c r="J176" s="302">
        <v>533.76666666666654</v>
      </c>
      <c r="K176" s="301">
        <v>519.9</v>
      </c>
      <c r="L176" s="301">
        <v>507.35</v>
      </c>
      <c r="M176" s="301">
        <v>1.5936999999999999</v>
      </c>
      <c r="N176" s="1"/>
      <c r="O176" s="1"/>
    </row>
    <row r="177" spans="1:15" ht="12.75" customHeight="1">
      <c r="A177" s="30">
        <v>167</v>
      </c>
      <c r="B177" s="311" t="s">
        <v>107</v>
      </c>
      <c r="C177" s="301">
        <v>741.9</v>
      </c>
      <c r="D177" s="302">
        <v>739.88333333333321</v>
      </c>
      <c r="E177" s="302">
        <v>732.06666666666638</v>
      </c>
      <c r="F177" s="302">
        <v>722.23333333333312</v>
      </c>
      <c r="G177" s="302">
        <v>714.41666666666629</v>
      </c>
      <c r="H177" s="302">
        <v>749.71666666666647</v>
      </c>
      <c r="I177" s="302">
        <v>757.5333333333333</v>
      </c>
      <c r="J177" s="302">
        <v>767.36666666666656</v>
      </c>
      <c r="K177" s="301">
        <v>747.7</v>
      </c>
      <c r="L177" s="301">
        <v>730.05</v>
      </c>
      <c r="M177" s="301">
        <v>10.78506</v>
      </c>
      <c r="N177" s="1"/>
      <c r="O177" s="1"/>
    </row>
    <row r="178" spans="1:15" ht="12.75" customHeight="1">
      <c r="A178" s="30">
        <v>168</v>
      </c>
      <c r="B178" s="311" t="s">
        <v>258</v>
      </c>
      <c r="C178" s="301">
        <v>438.95</v>
      </c>
      <c r="D178" s="302">
        <v>441.65000000000003</v>
      </c>
      <c r="E178" s="302">
        <v>430.30000000000007</v>
      </c>
      <c r="F178" s="302">
        <v>421.65000000000003</v>
      </c>
      <c r="G178" s="302">
        <v>410.30000000000007</v>
      </c>
      <c r="H178" s="302">
        <v>450.30000000000007</v>
      </c>
      <c r="I178" s="302">
        <v>461.65000000000009</v>
      </c>
      <c r="J178" s="302">
        <v>470.30000000000007</v>
      </c>
      <c r="K178" s="301">
        <v>453</v>
      </c>
      <c r="L178" s="301">
        <v>433</v>
      </c>
      <c r="M178" s="301">
        <v>0.48</v>
      </c>
      <c r="N178" s="1"/>
      <c r="O178" s="1"/>
    </row>
    <row r="179" spans="1:15" ht="12.75" customHeight="1">
      <c r="A179" s="30">
        <v>169</v>
      </c>
      <c r="B179" s="311" t="s">
        <v>108</v>
      </c>
      <c r="C179" s="301">
        <v>1197.55</v>
      </c>
      <c r="D179" s="302">
        <v>1220.1833333333332</v>
      </c>
      <c r="E179" s="302">
        <v>1170.9666666666662</v>
      </c>
      <c r="F179" s="302">
        <v>1144.383333333333</v>
      </c>
      <c r="G179" s="302">
        <v>1095.1666666666661</v>
      </c>
      <c r="H179" s="302">
        <v>1246.7666666666664</v>
      </c>
      <c r="I179" s="302">
        <v>1295.9833333333331</v>
      </c>
      <c r="J179" s="302">
        <v>1322.5666666666666</v>
      </c>
      <c r="K179" s="301">
        <v>1269.4000000000001</v>
      </c>
      <c r="L179" s="301">
        <v>1193.5999999999999</v>
      </c>
      <c r="M179" s="301">
        <v>5.7294</v>
      </c>
      <c r="N179" s="1"/>
      <c r="O179" s="1"/>
    </row>
    <row r="180" spans="1:15" ht="12.75" customHeight="1">
      <c r="A180" s="30">
        <v>170</v>
      </c>
      <c r="B180" s="311" t="s">
        <v>379</v>
      </c>
      <c r="C180" s="301">
        <v>76.900000000000006</v>
      </c>
      <c r="D180" s="302">
        <v>76.816666666666677</v>
      </c>
      <c r="E180" s="302">
        <v>76.183333333333351</v>
      </c>
      <c r="F180" s="302">
        <v>75.466666666666669</v>
      </c>
      <c r="G180" s="302">
        <v>74.833333333333343</v>
      </c>
      <c r="H180" s="302">
        <v>77.53333333333336</v>
      </c>
      <c r="I180" s="302">
        <v>78.166666666666686</v>
      </c>
      <c r="J180" s="302">
        <v>78.883333333333368</v>
      </c>
      <c r="K180" s="301">
        <v>77.45</v>
      </c>
      <c r="L180" s="301">
        <v>76.099999999999994</v>
      </c>
      <c r="M180" s="301">
        <v>7.3843800000000002</v>
      </c>
      <c r="N180" s="1"/>
      <c r="O180" s="1"/>
    </row>
    <row r="181" spans="1:15" ht="12.75" customHeight="1">
      <c r="A181" s="30">
        <v>171</v>
      </c>
      <c r="B181" s="311" t="s">
        <v>109</v>
      </c>
      <c r="C181" s="301">
        <v>239.45</v>
      </c>
      <c r="D181" s="302">
        <v>245.38333333333333</v>
      </c>
      <c r="E181" s="302">
        <v>231.76666666666665</v>
      </c>
      <c r="F181" s="302">
        <v>224.08333333333331</v>
      </c>
      <c r="G181" s="302">
        <v>210.46666666666664</v>
      </c>
      <c r="H181" s="302">
        <v>253.06666666666666</v>
      </c>
      <c r="I181" s="302">
        <v>266.68333333333334</v>
      </c>
      <c r="J181" s="302">
        <v>274.36666666666667</v>
      </c>
      <c r="K181" s="301">
        <v>259</v>
      </c>
      <c r="L181" s="301">
        <v>237.7</v>
      </c>
      <c r="M181" s="301">
        <v>9.8640500000000007</v>
      </c>
      <c r="N181" s="1"/>
      <c r="O181" s="1"/>
    </row>
    <row r="182" spans="1:15" ht="12.75" customHeight="1">
      <c r="A182" s="30">
        <v>172</v>
      </c>
      <c r="B182" s="311" t="s">
        <v>371</v>
      </c>
      <c r="C182" s="301">
        <v>388.15</v>
      </c>
      <c r="D182" s="302">
        <v>395.25</v>
      </c>
      <c r="E182" s="302">
        <v>374.9</v>
      </c>
      <c r="F182" s="302">
        <v>361.65</v>
      </c>
      <c r="G182" s="302">
        <v>341.29999999999995</v>
      </c>
      <c r="H182" s="302">
        <v>408.5</v>
      </c>
      <c r="I182" s="302">
        <v>428.85</v>
      </c>
      <c r="J182" s="302">
        <v>442.1</v>
      </c>
      <c r="K182" s="301">
        <v>415.6</v>
      </c>
      <c r="L182" s="301">
        <v>382</v>
      </c>
      <c r="M182" s="301">
        <v>3.99762</v>
      </c>
      <c r="N182" s="1"/>
      <c r="O182" s="1"/>
    </row>
    <row r="183" spans="1:15" ht="12.75" customHeight="1">
      <c r="A183" s="30">
        <v>173</v>
      </c>
      <c r="B183" s="311" t="s">
        <v>110</v>
      </c>
      <c r="C183" s="301">
        <v>1285.05</v>
      </c>
      <c r="D183" s="302">
        <v>1303.6666666666667</v>
      </c>
      <c r="E183" s="302">
        <v>1259.4333333333334</v>
      </c>
      <c r="F183" s="302">
        <v>1233.8166666666666</v>
      </c>
      <c r="G183" s="302">
        <v>1189.5833333333333</v>
      </c>
      <c r="H183" s="302">
        <v>1329.2833333333335</v>
      </c>
      <c r="I183" s="302">
        <v>1373.5166666666667</v>
      </c>
      <c r="J183" s="302">
        <v>1399.1333333333337</v>
      </c>
      <c r="K183" s="301">
        <v>1347.9</v>
      </c>
      <c r="L183" s="301">
        <v>1278.05</v>
      </c>
      <c r="M183" s="301">
        <v>9.5082199999999997</v>
      </c>
      <c r="N183" s="1"/>
      <c r="O183" s="1"/>
    </row>
    <row r="184" spans="1:15" ht="12.75" customHeight="1">
      <c r="A184" s="30">
        <v>174</v>
      </c>
      <c r="B184" s="311" t="s">
        <v>373</v>
      </c>
      <c r="C184" s="301">
        <v>137.44999999999999</v>
      </c>
      <c r="D184" s="302">
        <v>140.33333333333334</v>
      </c>
      <c r="E184" s="302">
        <v>134.11666666666667</v>
      </c>
      <c r="F184" s="302">
        <v>130.78333333333333</v>
      </c>
      <c r="G184" s="302">
        <v>124.56666666666666</v>
      </c>
      <c r="H184" s="302">
        <v>143.66666666666669</v>
      </c>
      <c r="I184" s="302">
        <v>149.88333333333333</v>
      </c>
      <c r="J184" s="302">
        <v>153.2166666666667</v>
      </c>
      <c r="K184" s="301">
        <v>146.55000000000001</v>
      </c>
      <c r="L184" s="301">
        <v>137</v>
      </c>
      <c r="M184" s="301">
        <v>14.280379999999999</v>
      </c>
      <c r="N184" s="1"/>
      <c r="O184" s="1"/>
    </row>
    <row r="185" spans="1:15" ht="12.75" customHeight="1">
      <c r="A185" s="30">
        <v>175</v>
      </c>
      <c r="B185" s="311" t="s">
        <v>374</v>
      </c>
      <c r="C185" s="301">
        <v>1577.15</v>
      </c>
      <c r="D185" s="302">
        <v>1590.3833333333332</v>
      </c>
      <c r="E185" s="302">
        <v>1547.7666666666664</v>
      </c>
      <c r="F185" s="302">
        <v>1518.3833333333332</v>
      </c>
      <c r="G185" s="302">
        <v>1475.7666666666664</v>
      </c>
      <c r="H185" s="302">
        <v>1619.7666666666664</v>
      </c>
      <c r="I185" s="302">
        <v>1662.3833333333332</v>
      </c>
      <c r="J185" s="302">
        <v>1691.7666666666664</v>
      </c>
      <c r="K185" s="301">
        <v>1633</v>
      </c>
      <c r="L185" s="301">
        <v>1561</v>
      </c>
      <c r="M185" s="301">
        <v>0.19356000000000001</v>
      </c>
      <c r="N185" s="1"/>
      <c r="O185" s="1"/>
    </row>
    <row r="186" spans="1:15" ht="12.75" customHeight="1">
      <c r="A186" s="30">
        <v>176</v>
      </c>
      <c r="B186" s="311" t="s">
        <v>380</v>
      </c>
      <c r="C186" s="301">
        <v>132.80000000000001</v>
      </c>
      <c r="D186" s="302">
        <v>134.6</v>
      </c>
      <c r="E186" s="302">
        <v>129.19999999999999</v>
      </c>
      <c r="F186" s="302">
        <v>125.6</v>
      </c>
      <c r="G186" s="302">
        <v>120.19999999999999</v>
      </c>
      <c r="H186" s="302">
        <v>138.19999999999999</v>
      </c>
      <c r="I186" s="302">
        <v>143.60000000000002</v>
      </c>
      <c r="J186" s="302">
        <v>147.19999999999999</v>
      </c>
      <c r="K186" s="301">
        <v>140</v>
      </c>
      <c r="L186" s="301">
        <v>131</v>
      </c>
      <c r="M186" s="301">
        <v>16.397469999999998</v>
      </c>
      <c r="N186" s="1"/>
      <c r="O186" s="1"/>
    </row>
    <row r="187" spans="1:15" ht="12.75" customHeight="1">
      <c r="A187" s="30">
        <v>177</v>
      </c>
      <c r="B187" s="311" t="s">
        <v>259</v>
      </c>
      <c r="C187" s="301">
        <v>224.3</v>
      </c>
      <c r="D187" s="302">
        <v>227.79999999999998</v>
      </c>
      <c r="E187" s="302">
        <v>219.34999999999997</v>
      </c>
      <c r="F187" s="302">
        <v>214.39999999999998</v>
      </c>
      <c r="G187" s="302">
        <v>205.94999999999996</v>
      </c>
      <c r="H187" s="302">
        <v>232.74999999999997</v>
      </c>
      <c r="I187" s="302">
        <v>241.19999999999996</v>
      </c>
      <c r="J187" s="302">
        <v>246.14999999999998</v>
      </c>
      <c r="K187" s="301">
        <v>236.25</v>
      </c>
      <c r="L187" s="301">
        <v>222.85</v>
      </c>
      <c r="M187" s="301">
        <v>5.26851</v>
      </c>
      <c r="N187" s="1"/>
      <c r="O187" s="1"/>
    </row>
    <row r="188" spans="1:15" ht="12.75" customHeight="1">
      <c r="A188" s="30">
        <v>178</v>
      </c>
      <c r="B188" s="311" t="s">
        <v>375</v>
      </c>
      <c r="C188" s="301">
        <v>731.95</v>
      </c>
      <c r="D188" s="302">
        <v>728.51666666666677</v>
      </c>
      <c r="E188" s="302">
        <v>714.53333333333353</v>
      </c>
      <c r="F188" s="302">
        <v>697.11666666666679</v>
      </c>
      <c r="G188" s="302">
        <v>683.13333333333355</v>
      </c>
      <c r="H188" s="302">
        <v>745.93333333333351</v>
      </c>
      <c r="I188" s="302">
        <v>759.91666666666686</v>
      </c>
      <c r="J188" s="302">
        <v>777.33333333333348</v>
      </c>
      <c r="K188" s="301">
        <v>742.5</v>
      </c>
      <c r="L188" s="301">
        <v>711.1</v>
      </c>
      <c r="M188" s="301">
        <v>7.4227400000000001</v>
      </c>
      <c r="N188" s="1"/>
      <c r="O188" s="1"/>
    </row>
    <row r="189" spans="1:15" ht="12.75" customHeight="1">
      <c r="A189" s="30">
        <v>179</v>
      </c>
      <c r="B189" s="311" t="s">
        <v>111</v>
      </c>
      <c r="C189" s="301">
        <v>424.2</v>
      </c>
      <c r="D189" s="302">
        <v>433.91666666666669</v>
      </c>
      <c r="E189" s="302">
        <v>412.28333333333336</v>
      </c>
      <c r="F189" s="302">
        <v>400.36666666666667</v>
      </c>
      <c r="G189" s="302">
        <v>378.73333333333335</v>
      </c>
      <c r="H189" s="302">
        <v>445.83333333333337</v>
      </c>
      <c r="I189" s="302">
        <v>467.4666666666667</v>
      </c>
      <c r="J189" s="302">
        <v>479.38333333333338</v>
      </c>
      <c r="K189" s="301">
        <v>455.55</v>
      </c>
      <c r="L189" s="301">
        <v>422</v>
      </c>
      <c r="M189" s="301">
        <v>24.868200000000002</v>
      </c>
      <c r="N189" s="1"/>
      <c r="O189" s="1"/>
    </row>
    <row r="190" spans="1:15" ht="12.75" customHeight="1">
      <c r="A190" s="30">
        <v>180</v>
      </c>
      <c r="B190" s="311" t="s">
        <v>260</v>
      </c>
      <c r="C190" s="301">
        <v>1797.1</v>
      </c>
      <c r="D190" s="302">
        <v>1822.6833333333334</v>
      </c>
      <c r="E190" s="302">
        <v>1755.4166666666667</v>
      </c>
      <c r="F190" s="302">
        <v>1713.7333333333333</v>
      </c>
      <c r="G190" s="302">
        <v>1646.4666666666667</v>
      </c>
      <c r="H190" s="302">
        <v>1864.3666666666668</v>
      </c>
      <c r="I190" s="302">
        <v>1931.6333333333332</v>
      </c>
      <c r="J190" s="302">
        <v>1973.3166666666668</v>
      </c>
      <c r="K190" s="301">
        <v>1889.95</v>
      </c>
      <c r="L190" s="301">
        <v>1781</v>
      </c>
      <c r="M190" s="301">
        <v>7.8198600000000003</v>
      </c>
      <c r="N190" s="1"/>
      <c r="O190" s="1"/>
    </row>
    <row r="191" spans="1:15" ht="12.75" customHeight="1">
      <c r="A191" s="30">
        <v>181</v>
      </c>
      <c r="B191" s="311" t="s">
        <v>384</v>
      </c>
      <c r="C191" s="301">
        <v>861.35</v>
      </c>
      <c r="D191" s="302">
        <v>871.85</v>
      </c>
      <c r="E191" s="302">
        <v>843.75</v>
      </c>
      <c r="F191" s="302">
        <v>826.15</v>
      </c>
      <c r="G191" s="302">
        <v>798.05</v>
      </c>
      <c r="H191" s="302">
        <v>889.45</v>
      </c>
      <c r="I191" s="302">
        <v>917.55000000000018</v>
      </c>
      <c r="J191" s="302">
        <v>935.15000000000009</v>
      </c>
      <c r="K191" s="301">
        <v>899.95</v>
      </c>
      <c r="L191" s="301">
        <v>854.25</v>
      </c>
      <c r="M191" s="301">
        <v>2.5961799999999999</v>
      </c>
      <c r="N191" s="1"/>
      <c r="O191" s="1"/>
    </row>
    <row r="192" spans="1:15" ht="12.75" customHeight="1">
      <c r="A192" s="30">
        <v>182</v>
      </c>
      <c r="B192" s="311" t="s">
        <v>829</v>
      </c>
      <c r="C192" s="301">
        <v>16.55</v>
      </c>
      <c r="D192" s="302">
        <v>16.8</v>
      </c>
      <c r="E192" s="302">
        <v>16.25</v>
      </c>
      <c r="F192" s="302">
        <v>15.95</v>
      </c>
      <c r="G192" s="302">
        <v>15.399999999999999</v>
      </c>
      <c r="H192" s="302">
        <v>17.100000000000001</v>
      </c>
      <c r="I192" s="302">
        <v>17.650000000000006</v>
      </c>
      <c r="J192" s="302">
        <v>17.950000000000003</v>
      </c>
      <c r="K192" s="301">
        <v>17.350000000000001</v>
      </c>
      <c r="L192" s="301">
        <v>16.5</v>
      </c>
      <c r="M192" s="301">
        <v>12.02679</v>
      </c>
      <c r="N192" s="1"/>
      <c r="O192" s="1"/>
    </row>
    <row r="193" spans="1:15" ht="12.75" customHeight="1">
      <c r="A193" s="30">
        <v>183</v>
      </c>
      <c r="B193" s="311" t="s">
        <v>385</v>
      </c>
      <c r="C193" s="301">
        <v>854.1</v>
      </c>
      <c r="D193" s="302">
        <v>862.93333333333339</v>
      </c>
      <c r="E193" s="302">
        <v>831.16666666666674</v>
      </c>
      <c r="F193" s="302">
        <v>808.23333333333335</v>
      </c>
      <c r="G193" s="302">
        <v>776.4666666666667</v>
      </c>
      <c r="H193" s="302">
        <v>885.86666666666679</v>
      </c>
      <c r="I193" s="302">
        <v>917.63333333333344</v>
      </c>
      <c r="J193" s="302">
        <v>940.56666666666683</v>
      </c>
      <c r="K193" s="301">
        <v>894.7</v>
      </c>
      <c r="L193" s="301">
        <v>840</v>
      </c>
      <c r="M193" s="301">
        <v>0.13195000000000001</v>
      </c>
      <c r="N193" s="1"/>
      <c r="O193" s="1"/>
    </row>
    <row r="194" spans="1:15" ht="12.75" customHeight="1">
      <c r="A194" s="30">
        <v>184</v>
      </c>
      <c r="B194" s="311" t="s">
        <v>112</v>
      </c>
      <c r="C194" s="301">
        <v>1093.4000000000001</v>
      </c>
      <c r="D194" s="302">
        <v>1102.1666666666667</v>
      </c>
      <c r="E194" s="302">
        <v>1076.5333333333335</v>
      </c>
      <c r="F194" s="302">
        <v>1059.6666666666667</v>
      </c>
      <c r="G194" s="302">
        <v>1034.0333333333335</v>
      </c>
      <c r="H194" s="302">
        <v>1119.0333333333335</v>
      </c>
      <c r="I194" s="302">
        <v>1144.6666666666667</v>
      </c>
      <c r="J194" s="302">
        <v>1161.5333333333335</v>
      </c>
      <c r="K194" s="301">
        <v>1127.8</v>
      </c>
      <c r="L194" s="301">
        <v>1085.3</v>
      </c>
      <c r="M194" s="301">
        <v>4.7812000000000001</v>
      </c>
      <c r="N194" s="1"/>
      <c r="O194" s="1"/>
    </row>
    <row r="195" spans="1:15" ht="12.75" customHeight="1">
      <c r="A195" s="30">
        <v>185</v>
      </c>
      <c r="B195" s="311" t="s">
        <v>113</v>
      </c>
      <c r="C195" s="301">
        <v>964.95</v>
      </c>
      <c r="D195" s="302">
        <v>977.86666666666667</v>
      </c>
      <c r="E195" s="302">
        <v>948.73333333333335</v>
      </c>
      <c r="F195" s="302">
        <v>932.51666666666665</v>
      </c>
      <c r="G195" s="302">
        <v>903.38333333333333</v>
      </c>
      <c r="H195" s="302">
        <v>994.08333333333337</v>
      </c>
      <c r="I195" s="302">
        <v>1023.2166666666668</v>
      </c>
      <c r="J195" s="302">
        <v>1039.4333333333334</v>
      </c>
      <c r="K195" s="301">
        <v>1007</v>
      </c>
      <c r="L195" s="301">
        <v>961.65</v>
      </c>
      <c r="M195" s="301">
        <v>31.986180000000001</v>
      </c>
      <c r="N195" s="1"/>
      <c r="O195" s="1"/>
    </row>
    <row r="196" spans="1:15" ht="12.75" customHeight="1">
      <c r="A196" s="30">
        <v>186</v>
      </c>
      <c r="B196" s="311" t="s">
        <v>114</v>
      </c>
      <c r="C196" s="301">
        <v>2056.5</v>
      </c>
      <c r="D196" s="302">
        <v>2080.1</v>
      </c>
      <c r="E196" s="302">
        <v>2026.3999999999996</v>
      </c>
      <c r="F196" s="302">
        <v>1996.2999999999997</v>
      </c>
      <c r="G196" s="302">
        <v>1942.5999999999995</v>
      </c>
      <c r="H196" s="302">
        <v>2110.1999999999998</v>
      </c>
      <c r="I196" s="302">
        <v>2163.8999999999996</v>
      </c>
      <c r="J196" s="302">
        <v>2194</v>
      </c>
      <c r="K196" s="301">
        <v>2133.8000000000002</v>
      </c>
      <c r="L196" s="301">
        <v>2050</v>
      </c>
      <c r="M196" s="301">
        <v>31.892510000000001</v>
      </c>
      <c r="N196" s="1"/>
      <c r="O196" s="1"/>
    </row>
    <row r="197" spans="1:15" ht="12.75" customHeight="1">
      <c r="A197" s="30">
        <v>187</v>
      </c>
      <c r="B197" s="311" t="s">
        <v>115</v>
      </c>
      <c r="C197" s="301">
        <v>1784.95</v>
      </c>
      <c r="D197" s="302">
        <v>1805.9166666666667</v>
      </c>
      <c r="E197" s="302">
        <v>1755.1333333333334</v>
      </c>
      <c r="F197" s="302">
        <v>1725.3166666666666</v>
      </c>
      <c r="G197" s="302">
        <v>1674.5333333333333</v>
      </c>
      <c r="H197" s="302">
        <v>1835.7333333333336</v>
      </c>
      <c r="I197" s="302">
        <v>1886.5166666666669</v>
      </c>
      <c r="J197" s="302">
        <v>1916.3333333333337</v>
      </c>
      <c r="K197" s="301">
        <v>1856.7</v>
      </c>
      <c r="L197" s="301">
        <v>1776.1</v>
      </c>
      <c r="M197" s="301">
        <v>5.8358999999999996</v>
      </c>
      <c r="N197" s="1"/>
      <c r="O197" s="1"/>
    </row>
    <row r="198" spans="1:15" ht="12.75" customHeight="1">
      <c r="A198" s="30">
        <v>188</v>
      </c>
      <c r="B198" s="311" t="s">
        <v>116</v>
      </c>
      <c r="C198" s="301">
        <v>1281.3</v>
      </c>
      <c r="D198" s="302">
        <v>1293.2833333333333</v>
      </c>
      <c r="E198" s="302">
        <v>1266.0166666666667</v>
      </c>
      <c r="F198" s="302">
        <v>1250.7333333333333</v>
      </c>
      <c r="G198" s="302">
        <v>1223.4666666666667</v>
      </c>
      <c r="H198" s="302">
        <v>1308.5666666666666</v>
      </c>
      <c r="I198" s="302">
        <v>1335.833333333333</v>
      </c>
      <c r="J198" s="302">
        <v>1351.1166666666666</v>
      </c>
      <c r="K198" s="301">
        <v>1320.55</v>
      </c>
      <c r="L198" s="301">
        <v>1278</v>
      </c>
      <c r="M198" s="301">
        <v>60.845959999999998</v>
      </c>
      <c r="N198" s="1"/>
      <c r="O198" s="1"/>
    </row>
    <row r="199" spans="1:15" ht="12.75" customHeight="1">
      <c r="A199" s="30">
        <v>189</v>
      </c>
      <c r="B199" s="311" t="s">
        <v>117</v>
      </c>
      <c r="C199" s="301">
        <v>570.54999999999995</v>
      </c>
      <c r="D199" s="302">
        <v>574.68333333333339</v>
      </c>
      <c r="E199" s="302">
        <v>563.51666666666677</v>
      </c>
      <c r="F199" s="302">
        <v>556.48333333333335</v>
      </c>
      <c r="G199" s="302">
        <v>545.31666666666672</v>
      </c>
      <c r="H199" s="302">
        <v>581.71666666666681</v>
      </c>
      <c r="I199" s="302">
        <v>592.88333333333333</v>
      </c>
      <c r="J199" s="302">
        <v>599.91666666666686</v>
      </c>
      <c r="K199" s="301">
        <v>585.85</v>
      </c>
      <c r="L199" s="301">
        <v>567.65</v>
      </c>
      <c r="M199" s="301">
        <v>23.66283</v>
      </c>
      <c r="N199" s="1"/>
      <c r="O199" s="1"/>
    </row>
    <row r="200" spans="1:15" ht="12.75" customHeight="1">
      <c r="A200" s="30">
        <v>190</v>
      </c>
      <c r="B200" s="311" t="s">
        <v>382</v>
      </c>
      <c r="C200" s="301">
        <v>979.55</v>
      </c>
      <c r="D200" s="302">
        <v>993.21666666666658</v>
      </c>
      <c r="E200" s="302">
        <v>961.33333333333326</v>
      </c>
      <c r="F200" s="302">
        <v>943.11666666666667</v>
      </c>
      <c r="G200" s="302">
        <v>911.23333333333335</v>
      </c>
      <c r="H200" s="302">
        <v>1011.4333333333332</v>
      </c>
      <c r="I200" s="302">
        <v>1043.3166666666666</v>
      </c>
      <c r="J200" s="302">
        <v>1061.5333333333331</v>
      </c>
      <c r="K200" s="301">
        <v>1025.0999999999999</v>
      </c>
      <c r="L200" s="301">
        <v>975</v>
      </c>
      <c r="M200" s="301">
        <v>1.2236899999999999</v>
      </c>
      <c r="N200" s="1"/>
      <c r="O200" s="1"/>
    </row>
    <row r="201" spans="1:15" ht="12.75" customHeight="1">
      <c r="A201" s="30">
        <v>191</v>
      </c>
      <c r="B201" s="311" t="s">
        <v>386</v>
      </c>
      <c r="C201" s="301">
        <v>173.5</v>
      </c>
      <c r="D201" s="302">
        <v>175.08333333333334</v>
      </c>
      <c r="E201" s="302">
        <v>170.51666666666668</v>
      </c>
      <c r="F201" s="302">
        <v>167.53333333333333</v>
      </c>
      <c r="G201" s="302">
        <v>162.96666666666667</v>
      </c>
      <c r="H201" s="302">
        <v>178.06666666666669</v>
      </c>
      <c r="I201" s="302">
        <v>182.63333333333335</v>
      </c>
      <c r="J201" s="302">
        <v>185.6166666666667</v>
      </c>
      <c r="K201" s="301">
        <v>179.65</v>
      </c>
      <c r="L201" s="301">
        <v>172.1</v>
      </c>
      <c r="M201" s="301">
        <v>9.6432500000000001</v>
      </c>
      <c r="N201" s="1"/>
      <c r="O201" s="1"/>
    </row>
    <row r="202" spans="1:15" ht="12.75" customHeight="1">
      <c r="A202" s="30">
        <v>192</v>
      </c>
      <c r="B202" s="311" t="s">
        <v>387</v>
      </c>
      <c r="C202" s="301">
        <v>102.25</v>
      </c>
      <c r="D202" s="302">
        <v>102.86666666666667</v>
      </c>
      <c r="E202" s="302">
        <v>99.483333333333348</v>
      </c>
      <c r="F202" s="302">
        <v>96.716666666666669</v>
      </c>
      <c r="G202" s="302">
        <v>93.333333333333343</v>
      </c>
      <c r="H202" s="302">
        <v>105.63333333333335</v>
      </c>
      <c r="I202" s="302">
        <v>109.01666666666668</v>
      </c>
      <c r="J202" s="302">
        <v>111.78333333333336</v>
      </c>
      <c r="K202" s="301">
        <v>106.25</v>
      </c>
      <c r="L202" s="301">
        <v>100.1</v>
      </c>
      <c r="M202" s="301">
        <v>8.2408400000000004</v>
      </c>
      <c r="N202" s="1"/>
      <c r="O202" s="1"/>
    </row>
    <row r="203" spans="1:15" ht="12.75" customHeight="1">
      <c r="A203" s="30">
        <v>193</v>
      </c>
      <c r="B203" s="311" t="s">
        <v>118</v>
      </c>
      <c r="C203" s="301">
        <v>2519.0500000000002</v>
      </c>
      <c r="D203" s="302">
        <v>2551.4500000000003</v>
      </c>
      <c r="E203" s="302">
        <v>2478.6500000000005</v>
      </c>
      <c r="F203" s="302">
        <v>2438.2500000000005</v>
      </c>
      <c r="G203" s="302">
        <v>2365.4500000000007</v>
      </c>
      <c r="H203" s="302">
        <v>2591.8500000000004</v>
      </c>
      <c r="I203" s="302">
        <v>2664.6500000000005</v>
      </c>
      <c r="J203" s="302">
        <v>2705.05</v>
      </c>
      <c r="K203" s="301">
        <v>2624.25</v>
      </c>
      <c r="L203" s="301">
        <v>2511.0500000000002</v>
      </c>
      <c r="M203" s="301">
        <v>4.9382400000000004</v>
      </c>
      <c r="N203" s="1"/>
      <c r="O203" s="1"/>
    </row>
    <row r="204" spans="1:15" ht="12.75" customHeight="1">
      <c r="A204" s="30">
        <v>194</v>
      </c>
      <c r="B204" s="311" t="s">
        <v>383</v>
      </c>
      <c r="C204" s="301">
        <v>58.6</v>
      </c>
      <c r="D204" s="302">
        <v>59.866666666666667</v>
      </c>
      <c r="E204" s="302">
        <v>56.833333333333336</v>
      </c>
      <c r="F204" s="302">
        <v>55.06666666666667</v>
      </c>
      <c r="G204" s="302">
        <v>52.033333333333339</v>
      </c>
      <c r="H204" s="302">
        <v>61.633333333333333</v>
      </c>
      <c r="I204" s="302">
        <v>64.666666666666657</v>
      </c>
      <c r="J204" s="302">
        <v>66.433333333333337</v>
      </c>
      <c r="K204" s="301">
        <v>62.9</v>
      </c>
      <c r="L204" s="301">
        <v>58.1</v>
      </c>
      <c r="M204" s="301">
        <v>75.937359999999998</v>
      </c>
      <c r="N204" s="1"/>
      <c r="O204" s="1"/>
    </row>
    <row r="205" spans="1:15" ht="12.75" customHeight="1">
      <c r="A205" s="30">
        <v>195</v>
      </c>
      <c r="B205" s="311" t="s">
        <v>830</v>
      </c>
      <c r="C205" s="301">
        <v>953.25</v>
      </c>
      <c r="D205" s="302">
        <v>960.80000000000007</v>
      </c>
      <c r="E205" s="302">
        <v>934.60000000000014</v>
      </c>
      <c r="F205" s="302">
        <v>915.95</v>
      </c>
      <c r="G205" s="302">
        <v>889.75000000000011</v>
      </c>
      <c r="H205" s="302">
        <v>979.45000000000016</v>
      </c>
      <c r="I205" s="302">
        <v>1005.6500000000002</v>
      </c>
      <c r="J205" s="302">
        <v>1024.3000000000002</v>
      </c>
      <c r="K205" s="301">
        <v>987</v>
      </c>
      <c r="L205" s="301">
        <v>942.15</v>
      </c>
      <c r="M205" s="301">
        <v>0.92281000000000002</v>
      </c>
      <c r="N205" s="1"/>
      <c r="O205" s="1"/>
    </row>
    <row r="206" spans="1:15" ht="12.75" customHeight="1">
      <c r="A206" s="30">
        <v>196</v>
      </c>
      <c r="B206" s="311" t="s">
        <v>819</v>
      </c>
      <c r="C206" s="301">
        <v>235.2</v>
      </c>
      <c r="D206" s="302">
        <v>239.81666666666669</v>
      </c>
      <c r="E206" s="302">
        <v>228.13333333333338</v>
      </c>
      <c r="F206" s="302">
        <v>221.06666666666669</v>
      </c>
      <c r="G206" s="302">
        <v>209.38333333333338</v>
      </c>
      <c r="H206" s="302">
        <v>246.88333333333338</v>
      </c>
      <c r="I206" s="302">
        <v>258.56666666666672</v>
      </c>
      <c r="J206" s="302">
        <v>265.63333333333338</v>
      </c>
      <c r="K206" s="301">
        <v>251.5</v>
      </c>
      <c r="L206" s="301">
        <v>232.75</v>
      </c>
      <c r="M206" s="301">
        <v>4.1730200000000002</v>
      </c>
      <c r="N206" s="1"/>
      <c r="O206" s="1"/>
    </row>
    <row r="207" spans="1:15" ht="12.75" customHeight="1">
      <c r="A207" s="30">
        <v>197</v>
      </c>
      <c r="B207" s="311" t="s">
        <v>120</v>
      </c>
      <c r="C207" s="301">
        <v>336.1</v>
      </c>
      <c r="D207" s="302">
        <v>344.05</v>
      </c>
      <c r="E207" s="302">
        <v>324.35000000000002</v>
      </c>
      <c r="F207" s="302">
        <v>312.60000000000002</v>
      </c>
      <c r="G207" s="302">
        <v>292.90000000000003</v>
      </c>
      <c r="H207" s="302">
        <v>355.8</v>
      </c>
      <c r="I207" s="302">
        <v>375.49999999999994</v>
      </c>
      <c r="J207" s="302">
        <v>387.25</v>
      </c>
      <c r="K207" s="301">
        <v>363.75</v>
      </c>
      <c r="L207" s="301">
        <v>332.3</v>
      </c>
      <c r="M207" s="301">
        <v>166.14474999999999</v>
      </c>
      <c r="N207" s="1"/>
      <c r="O207" s="1"/>
    </row>
    <row r="208" spans="1:15" ht="12.75" customHeight="1">
      <c r="A208" s="30">
        <v>198</v>
      </c>
      <c r="B208" s="311" t="s">
        <v>388</v>
      </c>
      <c r="C208" s="301">
        <v>92.1</v>
      </c>
      <c r="D208" s="302">
        <v>94.016666666666666</v>
      </c>
      <c r="E208" s="302">
        <v>89.283333333333331</v>
      </c>
      <c r="F208" s="302">
        <v>86.466666666666669</v>
      </c>
      <c r="G208" s="302">
        <v>81.733333333333334</v>
      </c>
      <c r="H208" s="302">
        <v>96.833333333333329</v>
      </c>
      <c r="I208" s="302">
        <v>101.56666666666665</v>
      </c>
      <c r="J208" s="302">
        <v>104.38333333333333</v>
      </c>
      <c r="K208" s="301">
        <v>98.75</v>
      </c>
      <c r="L208" s="301">
        <v>91.2</v>
      </c>
      <c r="M208" s="301">
        <v>29.252669999999998</v>
      </c>
      <c r="N208" s="1"/>
      <c r="O208" s="1"/>
    </row>
    <row r="209" spans="1:15" ht="12.75" customHeight="1">
      <c r="A209" s="30">
        <v>199</v>
      </c>
      <c r="B209" s="311" t="s">
        <v>121</v>
      </c>
      <c r="C209" s="301">
        <v>211.95</v>
      </c>
      <c r="D209" s="302">
        <v>214.35</v>
      </c>
      <c r="E209" s="302">
        <v>209.04999999999998</v>
      </c>
      <c r="F209" s="302">
        <v>206.14999999999998</v>
      </c>
      <c r="G209" s="302">
        <v>200.84999999999997</v>
      </c>
      <c r="H209" s="302">
        <v>217.25</v>
      </c>
      <c r="I209" s="302">
        <v>222.55</v>
      </c>
      <c r="J209" s="302">
        <v>225.45000000000002</v>
      </c>
      <c r="K209" s="301">
        <v>219.65</v>
      </c>
      <c r="L209" s="301">
        <v>211.45</v>
      </c>
      <c r="M209" s="301">
        <v>42.482790000000001</v>
      </c>
      <c r="N209" s="1"/>
      <c r="O209" s="1"/>
    </row>
    <row r="210" spans="1:15" ht="12.75" customHeight="1">
      <c r="A210" s="30">
        <v>200</v>
      </c>
      <c r="B210" s="311" t="s">
        <v>122</v>
      </c>
      <c r="C210" s="301">
        <v>2146.6999999999998</v>
      </c>
      <c r="D210" s="302">
        <v>2148.5833333333335</v>
      </c>
      <c r="E210" s="302">
        <v>2133.166666666667</v>
      </c>
      <c r="F210" s="302">
        <v>2119.6333333333337</v>
      </c>
      <c r="G210" s="302">
        <v>2104.2166666666672</v>
      </c>
      <c r="H210" s="302">
        <v>2162.1166666666668</v>
      </c>
      <c r="I210" s="302">
        <v>2177.5333333333338</v>
      </c>
      <c r="J210" s="302">
        <v>2191.0666666666666</v>
      </c>
      <c r="K210" s="301">
        <v>2164</v>
      </c>
      <c r="L210" s="301">
        <v>2135.0500000000002</v>
      </c>
      <c r="M210" s="301">
        <v>13.53485</v>
      </c>
      <c r="N210" s="1"/>
      <c r="O210" s="1"/>
    </row>
    <row r="211" spans="1:15" ht="12.75" customHeight="1">
      <c r="A211" s="30">
        <v>201</v>
      </c>
      <c r="B211" s="311" t="s">
        <v>261</v>
      </c>
      <c r="C211" s="301">
        <v>275.05</v>
      </c>
      <c r="D211" s="302">
        <v>278.63333333333338</v>
      </c>
      <c r="E211" s="302">
        <v>266.41666666666674</v>
      </c>
      <c r="F211" s="302">
        <v>257.78333333333336</v>
      </c>
      <c r="G211" s="302">
        <v>245.56666666666672</v>
      </c>
      <c r="H211" s="302">
        <v>287.26666666666677</v>
      </c>
      <c r="I211" s="302">
        <v>299.48333333333335</v>
      </c>
      <c r="J211" s="302">
        <v>308.11666666666679</v>
      </c>
      <c r="K211" s="301">
        <v>290.85000000000002</v>
      </c>
      <c r="L211" s="301">
        <v>270</v>
      </c>
      <c r="M211" s="301">
        <v>9.6936999999999998</v>
      </c>
      <c r="N211" s="1"/>
      <c r="O211" s="1"/>
    </row>
    <row r="212" spans="1:15" ht="12.75" customHeight="1">
      <c r="A212" s="30">
        <v>202</v>
      </c>
      <c r="B212" s="311" t="s">
        <v>831</v>
      </c>
      <c r="C212" s="301">
        <v>721.5</v>
      </c>
      <c r="D212" s="302">
        <v>728.0333333333333</v>
      </c>
      <c r="E212" s="302">
        <v>696.36666666666656</v>
      </c>
      <c r="F212" s="302">
        <v>671.23333333333323</v>
      </c>
      <c r="G212" s="302">
        <v>639.56666666666649</v>
      </c>
      <c r="H212" s="302">
        <v>753.16666666666663</v>
      </c>
      <c r="I212" s="302">
        <v>784.83333333333337</v>
      </c>
      <c r="J212" s="302">
        <v>809.9666666666667</v>
      </c>
      <c r="K212" s="301">
        <v>759.7</v>
      </c>
      <c r="L212" s="301">
        <v>702.9</v>
      </c>
      <c r="M212" s="301">
        <v>0.57277999999999996</v>
      </c>
      <c r="N212" s="1"/>
      <c r="O212" s="1"/>
    </row>
    <row r="213" spans="1:15" ht="12.75" customHeight="1">
      <c r="A213" s="30">
        <v>203</v>
      </c>
      <c r="B213" s="311" t="s">
        <v>389</v>
      </c>
      <c r="C213" s="301">
        <v>32932.300000000003</v>
      </c>
      <c r="D213" s="302">
        <v>33058.299999999996</v>
      </c>
      <c r="E213" s="302">
        <v>32233.649999999994</v>
      </c>
      <c r="F213" s="302">
        <v>31535</v>
      </c>
      <c r="G213" s="302">
        <v>30710.35</v>
      </c>
      <c r="H213" s="302">
        <v>33756.94999999999</v>
      </c>
      <c r="I213" s="302">
        <v>34581.599999999999</v>
      </c>
      <c r="J213" s="302">
        <v>35280.249999999985</v>
      </c>
      <c r="K213" s="301">
        <v>33882.949999999997</v>
      </c>
      <c r="L213" s="301">
        <v>32359.65</v>
      </c>
      <c r="M213" s="301">
        <v>5.4800000000000001E-2</v>
      </c>
      <c r="N213" s="1"/>
      <c r="O213" s="1"/>
    </row>
    <row r="214" spans="1:15" ht="12.75" customHeight="1">
      <c r="A214" s="30">
        <v>204</v>
      </c>
      <c r="B214" s="311" t="s">
        <v>390</v>
      </c>
      <c r="C214" s="301">
        <v>33.75</v>
      </c>
      <c r="D214" s="302">
        <v>34.266666666666666</v>
      </c>
      <c r="E214" s="302">
        <v>33.033333333333331</v>
      </c>
      <c r="F214" s="302">
        <v>32.316666666666663</v>
      </c>
      <c r="G214" s="302">
        <v>31.083333333333329</v>
      </c>
      <c r="H214" s="302">
        <v>34.983333333333334</v>
      </c>
      <c r="I214" s="302">
        <v>36.216666666666669</v>
      </c>
      <c r="J214" s="302">
        <v>36.933333333333337</v>
      </c>
      <c r="K214" s="301">
        <v>35.5</v>
      </c>
      <c r="L214" s="301">
        <v>33.549999999999997</v>
      </c>
      <c r="M214" s="301">
        <v>10.922969999999999</v>
      </c>
      <c r="N214" s="1"/>
      <c r="O214" s="1"/>
    </row>
    <row r="215" spans="1:15" ht="12.75" customHeight="1">
      <c r="A215" s="30">
        <v>205</v>
      </c>
      <c r="B215" s="311" t="s">
        <v>402</v>
      </c>
      <c r="C215" s="301">
        <v>62.65</v>
      </c>
      <c r="D215" s="302">
        <v>63.716666666666661</v>
      </c>
      <c r="E215" s="302">
        <v>60.73333333333332</v>
      </c>
      <c r="F215" s="302">
        <v>58.816666666666656</v>
      </c>
      <c r="G215" s="302">
        <v>55.833333333333314</v>
      </c>
      <c r="H215" s="302">
        <v>65.633333333333326</v>
      </c>
      <c r="I215" s="302">
        <v>68.61666666666666</v>
      </c>
      <c r="J215" s="302">
        <v>70.533333333333331</v>
      </c>
      <c r="K215" s="301">
        <v>66.7</v>
      </c>
      <c r="L215" s="301">
        <v>61.8</v>
      </c>
      <c r="M215" s="301">
        <v>83.918369999999996</v>
      </c>
      <c r="N215" s="1"/>
      <c r="O215" s="1"/>
    </row>
    <row r="216" spans="1:15" ht="12.75" customHeight="1">
      <c r="A216" s="30">
        <v>206</v>
      </c>
      <c r="B216" s="311" t="s">
        <v>123</v>
      </c>
      <c r="C216" s="301">
        <v>97.35</v>
      </c>
      <c r="D216" s="302">
        <v>99.316666666666663</v>
      </c>
      <c r="E216" s="302">
        <v>93.833333333333329</v>
      </c>
      <c r="F216" s="302">
        <v>90.316666666666663</v>
      </c>
      <c r="G216" s="302">
        <v>84.833333333333329</v>
      </c>
      <c r="H216" s="302">
        <v>102.83333333333333</v>
      </c>
      <c r="I216" s="302">
        <v>108.31666666666668</v>
      </c>
      <c r="J216" s="302">
        <v>111.83333333333333</v>
      </c>
      <c r="K216" s="301">
        <v>104.8</v>
      </c>
      <c r="L216" s="301">
        <v>95.8</v>
      </c>
      <c r="M216" s="301">
        <v>177.17131000000001</v>
      </c>
      <c r="N216" s="1"/>
      <c r="O216" s="1"/>
    </row>
    <row r="217" spans="1:15" ht="12.75" customHeight="1">
      <c r="A217" s="30">
        <v>207</v>
      </c>
      <c r="B217" s="311" t="s">
        <v>124</v>
      </c>
      <c r="C217" s="301">
        <v>678.5</v>
      </c>
      <c r="D217" s="302">
        <v>684.94999999999993</v>
      </c>
      <c r="E217" s="302">
        <v>669.84999999999991</v>
      </c>
      <c r="F217" s="302">
        <v>661.19999999999993</v>
      </c>
      <c r="G217" s="302">
        <v>646.09999999999991</v>
      </c>
      <c r="H217" s="302">
        <v>693.59999999999991</v>
      </c>
      <c r="I217" s="302">
        <v>708.7</v>
      </c>
      <c r="J217" s="302">
        <v>717.34999999999991</v>
      </c>
      <c r="K217" s="301">
        <v>700.05</v>
      </c>
      <c r="L217" s="301">
        <v>676.3</v>
      </c>
      <c r="M217" s="301">
        <v>132.37239</v>
      </c>
      <c r="N217" s="1"/>
      <c r="O217" s="1"/>
    </row>
    <row r="218" spans="1:15" ht="12.75" customHeight="1">
      <c r="A218" s="30">
        <v>208</v>
      </c>
      <c r="B218" s="311" t="s">
        <v>125</v>
      </c>
      <c r="C218" s="301">
        <v>1131.8499999999999</v>
      </c>
      <c r="D218" s="302">
        <v>1138.0833333333333</v>
      </c>
      <c r="E218" s="302">
        <v>1113.7666666666664</v>
      </c>
      <c r="F218" s="302">
        <v>1095.6833333333332</v>
      </c>
      <c r="G218" s="302">
        <v>1071.3666666666663</v>
      </c>
      <c r="H218" s="302">
        <v>1156.1666666666665</v>
      </c>
      <c r="I218" s="302">
        <v>1180.4833333333336</v>
      </c>
      <c r="J218" s="302">
        <v>1198.5666666666666</v>
      </c>
      <c r="K218" s="301">
        <v>1162.4000000000001</v>
      </c>
      <c r="L218" s="301">
        <v>1120</v>
      </c>
      <c r="M218" s="301">
        <v>6.7251500000000002</v>
      </c>
      <c r="N218" s="1"/>
      <c r="O218" s="1"/>
    </row>
    <row r="219" spans="1:15" ht="12.75" customHeight="1">
      <c r="A219" s="30">
        <v>209</v>
      </c>
      <c r="B219" s="311" t="s">
        <v>126</v>
      </c>
      <c r="C219" s="301">
        <v>519.79999999999995</v>
      </c>
      <c r="D219" s="302">
        <v>519.43333333333328</v>
      </c>
      <c r="E219" s="302">
        <v>509.86666666666656</v>
      </c>
      <c r="F219" s="302">
        <v>499.93333333333328</v>
      </c>
      <c r="G219" s="302">
        <v>490.36666666666656</v>
      </c>
      <c r="H219" s="302">
        <v>529.36666666666656</v>
      </c>
      <c r="I219" s="302">
        <v>538.93333333333339</v>
      </c>
      <c r="J219" s="302">
        <v>548.86666666666656</v>
      </c>
      <c r="K219" s="301">
        <v>529</v>
      </c>
      <c r="L219" s="301">
        <v>509.5</v>
      </c>
      <c r="M219" s="301">
        <v>16.294910000000002</v>
      </c>
      <c r="N219" s="1"/>
      <c r="O219" s="1"/>
    </row>
    <row r="220" spans="1:15" ht="12.75" customHeight="1">
      <c r="A220" s="30">
        <v>210</v>
      </c>
      <c r="B220" s="311" t="s">
        <v>406</v>
      </c>
      <c r="C220" s="301">
        <v>128</v>
      </c>
      <c r="D220" s="302">
        <v>130.66666666666666</v>
      </c>
      <c r="E220" s="302">
        <v>124.33333333333331</v>
      </c>
      <c r="F220" s="302">
        <v>120.66666666666666</v>
      </c>
      <c r="G220" s="302">
        <v>114.33333333333331</v>
      </c>
      <c r="H220" s="302">
        <v>134.33333333333331</v>
      </c>
      <c r="I220" s="302">
        <v>140.66666666666663</v>
      </c>
      <c r="J220" s="302">
        <v>144.33333333333331</v>
      </c>
      <c r="K220" s="301">
        <v>137</v>
      </c>
      <c r="L220" s="301">
        <v>127</v>
      </c>
      <c r="M220" s="301">
        <v>1.8613999999999999</v>
      </c>
      <c r="N220" s="1"/>
      <c r="O220" s="1"/>
    </row>
    <row r="221" spans="1:15" ht="12.75" customHeight="1">
      <c r="A221" s="30">
        <v>211</v>
      </c>
      <c r="B221" s="311" t="s">
        <v>392</v>
      </c>
      <c r="C221" s="301">
        <v>33.65</v>
      </c>
      <c r="D221" s="302">
        <v>33.93333333333333</v>
      </c>
      <c r="E221" s="302">
        <v>32.916666666666657</v>
      </c>
      <c r="F221" s="302">
        <v>32.18333333333333</v>
      </c>
      <c r="G221" s="302">
        <v>31.166666666666657</v>
      </c>
      <c r="H221" s="302">
        <v>34.666666666666657</v>
      </c>
      <c r="I221" s="302">
        <v>35.683333333333323</v>
      </c>
      <c r="J221" s="302">
        <v>36.416666666666657</v>
      </c>
      <c r="K221" s="301">
        <v>34.950000000000003</v>
      </c>
      <c r="L221" s="301">
        <v>33.200000000000003</v>
      </c>
      <c r="M221" s="301">
        <v>32.414000000000001</v>
      </c>
      <c r="N221" s="1"/>
      <c r="O221" s="1"/>
    </row>
    <row r="222" spans="1:15" ht="12.75" customHeight="1">
      <c r="A222" s="30">
        <v>212</v>
      </c>
      <c r="B222" s="311" t="s">
        <v>127</v>
      </c>
      <c r="C222" s="301">
        <v>8.5</v>
      </c>
      <c r="D222" s="302">
        <v>8.6333333333333329</v>
      </c>
      <c r="E222" s="302">
        <v>8.2666666666666657</v>
      </c>
      <c r="F222" s="302">
        <v>8.0333333333333332</v>
      </c>
      <c r="G222" s="302">
        <v>7.6666666666666661</v>
      </c>
      <c r="H222" s="302">
        <v>8.8666666666666654</v>
      </c>
      <c r="I222" s="302">
        <v>9.2333333333333325</v>
      </c>
      <c r="J222" s="302">
        <v>9.466666666666665</v>
      </c>
      <c r="K222" s="301">
        <v>9</v>
      </c>
      <c r="L222" s="301">
        <v>8.4</v>
      </c>
      <c r="M222" s="301">
        <v>1218.9160099999999</v>
      </c>
      <c r="N222" s="1"/>
      <c r="O222" s="1"/>
    </row>
    <row r="223" spans="1:15" ht="12.75" customHeight="1">
      <c r="A223" s="30">
        <v>213</v>
      </c>
      <c r="B223" s="311" t="s">
        <v>393</v>
      </c>
      <c r="C223" s="301">
        <v>44.2</v>
      </c>
      <c r="D223" s="302">
        <v>45.016666666666673</v>
      </c>
      <c r="E223" s="302">
        <v>43.033333333333346</v>
      </c>
      <c r="F223" s="302">
        <v>41.866666666666674</v>
      </c>
      <c r="G223" s="302">
        <v>39.883333333333347</v>
      </c>
      <c r="H223" s="302">
        <v>46.183333333333344</v>
      </c>
      <c r="I223" s="302">
        <v>48.166666666666679</v>
      </c>
      <c r="J223" s="302">
        <v>49.333333333333343</v>
      </c>
      <c r="K223" s="301">
        <v>47</v>
      </c>
      <c r="L223" s="301">
        <v>43.85</v>
      </c>
      <c r="M223" s="301">
        <v>45.905830000000002</v>
      </c>
      <c r="N223" s="1"/>
      <c r="O223" s="1"/>
    </row>
    <row r="224" spans="1:15" ht="12.75" customHeight="1">
      <c r="A224" s="30">
        <v>214</v>
      </c>
      <c r="B224" s="311" t="s">
        <v>128</v>
      </c>
      <c r="C224" s="301">
        <v>31.65</v>
      </c>
      <c r="D224" s="302">
        <v>32.116666666666667</v>
      </c>
      <c r="E224" s="302">
        <v>30.983333333333334</v>
      </c>
      <c r="F224" s="302">
        <v>30.316666666666666</v>
      </c>
      <c r="G224" s="302">
        <v>29.183333333333334</v>
      </c>
      <c r="H224" s="302">
        <v>32.783333333333331</v>
      </c>
      <c r="I224" s="302">
        <v>33.916666666666671</v>
      </c>
      <c r="J224" s="302">
        <v>34.583333333333336</v>
      </c>
      <c r="K224" s="301">
        <v>33.25</v>
      </c>
      <c r="L224" s="301">
        <v>31.45</v>
      </c>
      <c r="M224" s="301">
        <v>219.52464000000001</v>
      </c>
      <c r="N224" s="1"/>
      <c r="O224" s="1"/>
    </row>
    <row r="225" spans="1:15" ht="12.75" customHeight="1">
      <c r="A225" s="30">
        <v>215</v>
      </c>
      <c r="B225" s="311" t="s">
        <v>404</v>
      </c>
      <c r="C225" s="301">
        <v>168.7</v>
      </c>
      <c r="D225" s="302">
        <v>171.58333333333334</v>
      </c>
      <c r="E225" s="302">
        <v>164.61666666666667</v>
      </c>
      <c r="F225" s="302">
        <v>160.53333333333333</v>
      </c>
      <c r="G225" s="302">
        <v>153.56666666666666</v>
      </c>
      <c r="H225" s="302">
        <v>175.66666666666669</v>
      </c>
      <c r="I225" s="302">
        <v>182.63333333333333</v>
      </c>
      <c r="J225" s="302">
        <v>186.7166666666667</v>
      </c>
      <c r="K225" s="301">
        <v>178.55</v>
      </c>
      <c r="L225" s="301">
        <v>167.5</v>
      </c>
      <c r="M225" s="301">
        <v>86.889030000000005</v>
      </c>
      <c r="N225" s="1"/>
      <c r="O225" s="1"/>
    </row>
    <row r="226" spans="1:15" ht="12.75" customHeight="1">
      <c r="A226" s="30">
        <v>216</v>
      </c>
      <c r="B226" s="311" t="s">
        <v>394</v>
      </c>
      <c r="C226" s="301">
        <v>886.1</v>
      </c>
      <c r="D226" s="302">
        <v>900</v>
      </c>
      <c r="E226" s="302">
        <v>863.3</v>
      </c>
      <c r="F226" s="302">
        <v>840.5</v>
      </c>
      <c r="G226" s="302">
        <v>803.8</v>
      </c>
      <c r="H226" s="302">
        <v>922.8</v>
      </c>
      <c r="I226" s="302">
        <v>959.5</v>
      </c>
      <c r="J226" s="302">
        <v>982.3</v>
      </c>
      <c r="K226" s="301">
        <v>936.7</v>
      </c>
      <c r="L226" s="301">
        <v>877.2</v>
      </c>
      <c r="M226" s="301">
        <v>3.17361</v>
      </c>
      <c r="N226" s="1"/>
      <c r="O226" s="1"/>
    </row>
    <row r="227" spans="1:15" ht="12.75" customHeight="1">
      <c r="A227" s="30">
        <v>217</v>
      </c>
      <c r="B227" s="311" t="s">
        <v>129</v>
      </c>
      <c r="C227" s="301">
        <v>342.25</v>
      </c>
      <c r="D227" s="302">
        <v>347.68333333333334</v>
      </c>
      <c r="E227" s="302">
        <v>334.56666666666666</v>
      </c>
      <c r="F227" s="302">
        <v>326.88333333333333</v>
      </c>
      <c r="G227" s="302">
        <v>313.76666666666665</v>
      </c>
      <c r="H227" s="302">
        <v>355.36666666666667</v>
      </c>
      <c r="I227" s="302">
        <v>368.48333333333335</v>
      </c>
      <c r="J227" s="302">
        <v>376.16666666666669</v>
      </c>
      <c r="K227" s="301">
        <v>360.8</v>
      </c>
      <c r="L227" s="301">
        <v>340</v>
      </c>
      <c r="M227" s="301">
        <v>33.354460000000003</v>
      </c>
      <c r="N227" s="1"/>
      <c r="O227" s="1"/>
    </row>
    <row r="228" spans="1:15" ht="12.75" customHeight="1">
      <c r="A228" s="30">
        <v>218</v>
      </c>
      <c r="B228" s="311" t="s">
        <v>395</v>
      </c>
      <c r="C228" s="301">
        <v>320.85000000000002</v>
      </c>
      <c r="D228" s="302">
        <v>320.9666666666667</v>
      </c>
      <c r="E228" s="302">
        <v>305.93333333333339</v>
      </c>
      <c r="F228" s="302">
        <v>291.01666666666671</v>
      </c>
      <c r="G228" s="302">
        <v>275.98333333333341</v>
      </c>
      <c r="H228" s="302">
        <v>335.88333333333338</v>
      </c>
      <c r="I228" s="302">
        <v>350.91666666666669</v>
      </c>
      <c r="J228" s="302">
        <v>365.83333333333337</v>
      </c>
      <c r="K228" s="301">
        <v>336</v>
      </c>
      <c r="L228" s="301">
        <v>306.05</v>
      </c>
      <c r="M228" s="301">
        <v>20.486260000000001</v>
      </c>
      <c r="N228" s="1"/>
      <c r="O228" s="1"/>
    </row>
    <row r="229" spans="1:15" ht="12.75" customHeight="1">
      <c r="A229" s="30">
        <v>219</v>
      </c>
      <c r="B229" s="311" t="s">
        <v>396</v>
      </c>
      <c r="C229" s="301">
        <v>1407.4</v>
      </c>
      <c r="D229" s="302">
        <v>1415.1000000000001</v>
      </c>
      <c r="E229" s="302">
        <v>1348.7500000000002</v>
      </c>
      <c r="F229" s="302">
        <v>1290.1000000000001</v>
      </c>
      <c r="G229" s="302">
        <v>1223.7500000000002</v>
      </c>
      <c r="H229" s="302">
        <v>1473.7500000000002</v>
      </c>
      <c r="I229" s="302">
        <v>1540.1000000000001</v>
      </c>
      <c r="J229" s="302">
        <v>1598.7500000000002</v>
      </c>
      <c r="K229" s="301">
        <v>1481.45</v>
      </c>
      <c r="L229" s="301">
        <v>1356.45</v>
      </c>
      <c r="M229" s="301">
        <v>0.73390999999999995</v>
      </c>
      <c r="N229" s="1"/>
      <c r="O229" s="1"/>
    </row>
    <row r="230" spans="1:15" ht="12.75" customHeight="1">
      <c r="A230" s="30">
        <v>220</v>
      </c>
      <c r="B230" s="311" t="s">
        <v>130</v>
      </c>
      <c r="C230" s="301">
        <v>214.25</v>
      </c>
      <c r="D230" s="302">
        <v>217.65</v>
      </c>
      <c r="E230" s="302">
        <v>209.65</v>
      </c>
      <c r="F230" s="302">
        <v>205.05</v>
      </c>
      <c r="G230" s="302">
        <v>197.05</v>
      </c>
      <c r="H230" s="302">
        <v>222.25</v>
      </c>
      <c r="I230" s="302">
        <v>230.25</v>
      </c>
      <c r="J230" s="302">
        <v>234.85</v>
      </c>
      <c r="K230" s="301">
        <v>225.65</v>
      </c>
      <c r="L230" s="301">
        <v>213.05</v>
      </c>
      <c r="M230" s="301">
        <v>44.765219999999999</v>
      </c>
      <c r="N230" s="1"/>
      <c r="O230" s="1"/>
    </row>
    <row r="231" spans="1:15" ht="12.75" customHeight="1">
      <c r="A231" s="30">
        <v>221</v>
      </c>
      <c r="B231" s="311" t="s">
        <v>401</v>
      </c>
      <c r="C231" s="301">
        <v>153.4</v>
      </c>
      <c r="D231" s="302">
        <v>156.03333333333333</v>
      </c>
      <c r="E231" s="302">
        <v>149.46666666666667</v>
      </c>
      <c r="F231" s="302">
        <v>145.53333333333333</v>
      </c>
      <c r="G231" s="302">
        <v>138.96666666666667</v>
      </c>
      <c r="H231" s="302">
        <v>159.96666666666667</v>
      </c>
      <c r="I231" s="302">
        <v>166.53333333333333</v>
      </c>
      <c r="J231" s="302">
        <v>170.46666666666667</v>
      </c>
      <c r="K231" s="301">
        <v>162.6</v>
      </c>
      <c r="L231" s="301">
        <v>152.1</v>
      </c>
      <c r="M231" s="301">
        <v>19.9695</v>
      </c>
      <c r="N231" s="1"/>
      <c r="O231" s="1"/>
    </row>
    <row r="232" spans="1:15" ht="12.75" customHeight="1">
      <c r="A232" s="30">
        <v>222</v>
      </c>
      <c r="B232" s="311" t="s">
        <v>263</v>
      </c>
      <c r="C232" s="301">
        <v>4086.9</v>
      </c>
      <c r="D232" s="302">
        <v>4142.3</v>
      </c>
      <c r="E232" s="302">
        <v>4004.6000000000004</v>
      </c>
      <c r="F232" s="302">
        <v>3922.3</v>
      </c>
      <c r="G232" s="302">
        <v>3784.6000000000004</v>
      </c>
      <c r="H232" s="302">
        <v>4224.6000000000004</v>
      </c>
      <c r="I232" s="302">
        <v>4362.2999999999993</v>
      </c>
      <c r="J232" s="302">
        <v>4444.6000000000004</v>
      </c>
      <c r="K232" s="301">
        <v>4280</v>
      </c>
      <c r="L232" s="301">
        <v>4060</v>
      </c>
      <c r="M232" s="301">
        <v>0.86692000000000002</v>
      </c>
      <c r="N232" s="1"/>
      <c r="O232" s="1"/>
    </row>
    <row r="233" spans="1:15" ht="12.75" customHeight="1">
      <c r="A233" s="30">
        <v>223</v>
      </c>
      <c r="B233" s="311" t="s">
        <v>403</v>
      </c>
      <c r="C233" s="301">
        <v>151</v>
      </c>
      <c r="D233" s="302">
        <v>152.11666666666667</v>
      </c>
      <c r="E233" s="302">
        <v>148.73333333333335</v>
      </c>
      <c r="F233" s="302">
        <v>146.46666666666667</v>
      </c>
      <c r="G233" s="302">
        <v>143.08333333333334</v>
      </c>
      <c r="H233" s="302">
        <v>154.38333333333335</v>
      </c>
      <c r="I233" s="302">
        <v>157.76666666666668</v>
      </c>
      <c r="J233" s="302">
        <v>160.03333333333336</v>
      </c>
      <c r="K233" s="301">
        <v>155.5</v>
      </c>
      <c r="L233" s="301">
        <v>149.85</v>
      </c>
      <c r="M233" s="301">
        <v>10.96739</v>
      </c>
      <c r="N233" s="1"/>
      <c r="O233" s="1"/>
    </row>
    <row r="234" spans="1:15" ht="12.75" customHeight="1">
      <c r="A234" s="30">
        <v>224</v>
      </c>
      <c r="B234" s="311" t="s">
        <v>131</v>
      </c>
      <c r="C234" s="301">
        <v>1649.2</v>
      </c>
      <c r="D234" s="302">
        <v>1674.9166666666667</v>
      </c>
      <c r="E234" s="302">
        <v>1603.8333333333335</v>
      </c>
      <c r="F234" s="302">
        <v>1558.4666666666667</v>
      </c>
      <c r="G234" s="302">
        <v>1487.3833333333334</v>
      </c>
      <c r="H234" s="302">
        <v>1720.2833333333335</v>
      </c>
      <c r="I234" s="302">
        <v>1791.366666666667</v>
      </c>
      <c r="J234" s="302">
        <v>1836.7333333333336</v>
      </c>
      <c r="K234" s="301">
        <v>1746</v>
      </c>
      <c r="L234" s="301">
        <v>1629.55</v>
      </c>
      <c r="M234" s="301">
        <v>14.823600000000001</v>
      </c>
      <c r="N234" s="1"/>
      <c r="O234" s="1"/>
    </row>
    <row r="235" spans="1:15" ht="12.75" customHeight="1">
      <c r="A235" s="30">
        <v>225</v>
      </c>
      <c r="B235" s="311" t="s">
        <v>832</v>
      </c>
      <c r="C235" s="301">
        <v>1419.45</v>
      </c>
      <c r="D235" s="302">
        <v>1435.5166666666667</v>
      </c>
      <c r="E235" s="302">
        <v>1383.9833333333333</v>
      </c>
      <c r="F235" s="302">
        <v>1348.5166666666667</v>
      </c>
      <c r="G235" s="302">
        <v>1296.9833333333333</v>
      </c>
      <c r="H235" s="302">
        <v>1470.9833333333333</v>
      </c>
      <c r="I235" s="302">
        <v>1522.5166666666667</v>
      </c>
      <c r="J235" s="302">
        <v>1557.9833333333333</v>
      </c>
      <c r="K235" s="301">
        <v>1487.05</v>
      </c>
      <c r="L235" s="301">
        <v>1400.05</v>
      </c>
      <c r="M235" s="301">
        <v>9.4280000000000003E-2</v>
      </c>
      <c r="N235" s="1"/>
      <c r="O235" s="1"/>
    </row>
    <row r="236" spans="1:15" ht="12.75" customHeight="1">
      <c r="A236" s="30">
        <v>226</v>
      </c>
      <c r="B236" s="311" t="s">
        <v>407</v>
      </c>
      <c r="C236" s="301">
        <v>357.15</v>
      </c>
      <c r="D236" s="302">
        <v>361.38333333333327</v>
      </c>
      <c r="E236" s="302">
        <v>349.56666666666655</v>
      </c>
      <c r="F236" s="302">
        <v>341.98333333333329</v>
      </c>
      <c r="G236" s="302">
        <v>330.16666666666657</v>
      </c>
      <c r="H236" s="302">
        <v>368.96666666666653</v>
      </c>
      <c r="I236" s="302">
        <v>380.78333333333325</v>
      </c>
      <c r="J236" s="302">
        <v>388.3666666666665</v>
      </c>
      <c r="K236" s="301">
        <v>373.2</v>
      </c>
      <c r="L236" s="301">
        <v>353.8</v>
      </c>
      <c r="M236" s="301">
        <v>0.56972999999999996</v>
      </c>
      <c r="N236" s="1"/>
      <c r="O236" s="1"/>
    </row>
    <row r="237" spans="1:15" ht="12.75" customHeight="1">
      <c r="A237" s="30">
        <v>227</v>
      </c>
      <c r="B237" s="311" t="s">
        <v>132</v>
      </c>
      <c r="C237" s="301">
        <v>809.6</v>
      </c>
      <c r="D237" s="302">
        <v>824.7166666666667</v>
      </c>
      <c r="E237" s="302">
        <v>790.03333333333342</v>
      </c>
      <c r="F237" s="302">
        <v>770.4666666666667</v>
      </c>
      <c r="G237" s="302">
        <v>735.78333333333342</v>
      </c>
      <c r="H237" s="302">
        <v>844.28333333333342</v>
      </c>
      <c r="I237" s="302">
        <v>878.96666666666681</v>
      </c>
      <c r="J237" s="302">
        <v>898.53333333333342</v>
      </c>
      <c r="K237" s="301">
        <v>859.4</v>
      </c>
      <c r="L237" s="301">
        <v>805.15</v>
      </c>
      <c r="M237" s="301">
        <v>31.41825</v>
      </c>
      <c r="N237" s="1"/>
      <c r="O237" s="1"/>
    </row>
    <row r="238" spans="1:15" ht="12.75" customHeight="1">
      <c r="A238" s="30">
        <v>228</v>
      </c>
      <c r="B238" s="311" t="s">
        <v>133</v>
      </c>
      <c r="C238" s="301">
        <v>206.5</v>
      </c>
      <c r="D238" s="302">
        <v>206.16666666666666</v>
      </c>
      <c r="E238" s="302">
        <v>204.38333333333333</v>
      </c>
      <c r="F238" s="302">
        <v>202.26666666666668</v>
      </c>
      <c r="G238" s="302">
        <v>200.48333333333335</v>
      </c>
      <c r="H238" s="302">
        <v>208.2833333333333</v>
      </c>
      <c r="I238" s="302">
        <v>210.06666666666666</v>
      </c>
      <c r="J238" s="302">
        <v>212.18333333333328</v>
      </c>
      <c r="K238" s="301">
        <v>207.95</v>
      </c>
      <c r="L238" s="301">
        <v>204.05</v>
      </c>
      <c r="M238" s="301">
        <v>51.327590000000001</v>
      </c>
      <c r="N238" s="1"/>
      <c r="O238" s="1"/>
    </row>
    <row r="239" spans="1:15" ht="12.75" customHeight="1">
      <c r="A239" s="30">
        <v>229</v>
      </c>
      <c r="B239" s="311" t="s">
        <v>408</v>
      </c>
      <c r="C239" s="301">
        <v>13.75</v>
      </c>
      <c r="D239" s="302">
        <v>14</v>
      </c>
      <c r="E239" s="302">
        <v>13.4</v>
      </c>
      <c r="F239" s="302">
        <v>13.05</v>
      </c>
      <c r="G239" s="302">
        <v>12.450000000000001</v>
      </c>
      <c r="H239" s="302">
        <v>14.35</v>
      </c>
      <c r="I239" s="302">
        <v>14.950000000000001</v>
      </c>
      <c r="J239" s="302">
        <v>15.299999999999999</v>
      </c>
      <c r="K239" s="301">
        <v>14.6</v>
      </c>
      <c r="L239" s="301">
        <v>13.65</v>
      </c>
      <c r="M239" s="301">
        <v>16.912780000000001</v>
      </c>
      <c r="N239" s="1"/>
      <c r="O239" s="1"/>
    </row>
    <row r="240" spans="1:15" ht="12.75" customHeight="1">
      <c r="A240" s="30">
        <v>230</v>
      </c>
      <c r="B240" s="311" t="s">
        <v>134</v>
      </c>
      <c r="C240" s="301">
        <v>1397.2</v>
      </c>
      <c r="D240" s="302">
        <v>1410.9833333333333</v>
      </c>
      <c r="E240" s="302">
        <v>1378.2166666666667</v>
      </c>
      <c r="F240" s="302">
        <v>1359.2333333333333</v>
      </c>
      <c r="G240" s="302">
        <v>1326.4666666666667</v>
      </c>
      <c r="H240" s="302">
        <v>1429.9666666666667</v>
      </c>
      <c r="I240" s="302">
        <v>1462.7333333333336</v>
      </c>
      <c r="J240" s="302">
        <v>1481.7166666666667</v>
      </c>
      <c r="K240" s="301">
        <v>1443.75</v>
      </c>
      <c r="L240" s="301">
        <v>1392</v>
      </c>
      <c r="M240" s="301">
        <v>66.417720000000003</v>
      </c>
      <c r="N240" s="1"/>
      <c r="O240" s="1"/>
    </row>
    <row r="241" spans="1:15" ht="12.75" customHeight="1">
      <c r="A241" s="30">
        <v>231</v>
      </c>
      <c r="B241" s="311" t="s">
        <v>409</v>
      </c>
      <c r="C241" s="301">
        <v>1405.95</v>
      </c>
      <c r="D241" s="302">
        <v>1426.3500000000001</v>
      </c>
      <c r="E241" s="302">
        <v>1375.6000000000004</v>
      </c>
      <c r="F241" s="302">
        <v>1345.2500000000002</v>
      </c>
      <c r="G241" s="302">
        <v>1294.5000000000005</v>
      </c>
      <c r="H241" s="302">
        <v>1456.7000000000003</v>
      </c>
      <c r="I241" s="302">
        <v>1507.4499999999998</v>
      </c>
      <c r="J241" s="302">
        <v>1537.8000000000002</v>
      </c>
      <c r="K241" s="301">
        <v>1477.1</v>
      </c>
      <c r="L241" s="301">
        <v>1396</v>
      </c>
      <c r="M241" s="301">
        <v>0.13733000000000001</v>
      </c>
      <c r="N241" s="1"/>
      <c r="O241" s="1"/>
    </row>
    <row r="242" spans="1:15" ht="12.75" customHeight="1">
      <c r="A242" s="30">
        <v>232</v>
      </c>
      <c r="B242" s="311" t="s">
        <v>410</v>
      </c>
      <c r="C242" s="301">
        <v>464.65</v>
      </c>
      <c r="D242" s="302">
        <v>471.63333333333327</v>
      </c>
      <c r="E242" s="302">
        <v>456.06666666666655</v>
      </c>
      <c r="F242" s="302">
        <v>447.48333333333329</v>
      </c>
      <c r="G242" s="302">
        <v>431.91666666666657</v>
      </c>
      <c r="H242" s="302">
        <v>480.21666666666653</v>
      </c>
      <c r="I242" s="302">
        <v>495.78333333333325</v>
      </c>
      <c r="J242" s="302">
        <v>504.3666666666665</v>
      </c>
      <c r="K242" s="301">
        <v>487.2</v>
      </c>
      <c r="L242" s="301">
        <v>463.05</v>
      </c>
      <c r="M242" s="301">
        <v>2.7974000000000001</v>
      </c>
      <c r="N242" s="1"/>
      <c r="O242" s="1"/>
    </row>
    <row r="243" spans="1:15" ht="12.75" customHeight="1">
      <c r="A243" s="30">
        <v>233</v>
      </c>
      <c r="B243" s="311" t="s">
        <v>411</v>
      </c>
      <c r="C243" s="301">
        <v>605.6</v>
      </c>
      <c r="D243" s="302">
        <v>612.48333333333335</v>
      </c>
      <c r="E243" s="302">
        <v>588.11666666666667</v>
      </c>
      <c r="F243" s="302">
        <v>570.63333333333333</v>
      </c>
      <c r="G243" s="302">
        <v>546.26666666666665</v>
      </c>
      <c r="H243" s="302">
        <v>629.9666666666667</v>
      </c>
      <c r="I243" s="302">
        <v>654.33333333333348</v>
      </c>
      <c r="J243" s="302">
        <v>671.81666666666672</v>
      </c>
      <c r="K243" s="301">
        <v>636.85</v>
      </c>
      <c r="L243" s="301">
        <v>595</v>
      </c>
      <c r="M243" s="301">
        <v>5.8441400000000003</v>
      </c>
      <c r="N243" s="1"/>
      <c r="O243" s="1"/>
    </row>
    <row r="244" spans="1:15" ht="12.75" customHeight="1">
      <c r="A244" s="30">
        <v>234</v>
      </c>
      <c r="B244" s="311" t="s">
        <v>405</v>
      </c>
      <c r="C244" s="301">
        <v>16.149999999999999</v>
      </c>
      <c r="D244" s="302">
        <v>16.466666666666665</v>
      </c>
      <c r="E244" s="302">
        <v>15.68333333333333</v>
      </c>
      <c r="F244" s="302">
        <v>15.216666666666665</v>
      </c>
      <c r="G244" s="302">
        <v>14.43333333333333</v>
      </c>
      <c r="H244" s="302">
        <v>16.93333333333333</v>
      </c>
      <c r="I244" s="302">
        <v>17.716666666666669</v>
      </c>
      <c r="J244" s="302">
        <v>18.18333333333333</v>
      </c>
      <c r="K244" s="301">
        <v>17.25</v>
      </c>
      <c r="L244" s="301">
        <v>16</v>
      </c>
      <c r="M244" s="301">
        <v>29.21285</v>
      </c>
      <c r="N244" s="1"/>
      <c r="O244" s="1"/>
    </row>
    <row r="245" spans="1:15" ht="12.75" customHeight="1">
      <c r="A245" s="30">
        <v>235</v>
      </c>
      <c r="B245" s="311" t="s">
        <v>135</v>
      </c>
      <c r="C245" s="301">
        <v>108.15</v>
      </c>
      <c r="D245" s="302">
        <v>108.78333333333335</v>
      </c>
      <c r="E245" s="302">
        <v>106.86666666666669</v>
      </c>
      <c r="F245" s="302">
        <v>105.58333333333334</v>
      </c>
      <c r="G245" s="302">
        <v>103.66666666666669</v>
      </c>
      <c r="H245" s="302">
        <v>110.06666666666669</v>
      </c>
      <c r="I245" s="302">
        <v>111.98333333333335</v>
      </c>
      <c r="J245" s="302">
        <v>113.26666666666669</v>
      </c>
      <c r="K245" s="301">
        <v>110.7</v>
      </c>
      <c r="L245" s="301">
        <v>107.5</v>
      </c>
      <c r="M245" s="301">
        <v>99.316749999999999</v>
      </c>
      <c r="N245" s="1"/>
      <c r="O245" s="1"/>
    </row>
    <row r="246" spans="1:15" ht="12.75" customHeight="1">
      <c r="A246" s="30">
        <v>236</v>
      </c>
      <c r="B246" s="311" t="s">
        <v>397</v>
      </c>
      <c r="C246" s="301">
        <v>318.3</v>
      </c>
      <c r="D246" s="302">
        <v>323.9666666666667</v>
      </c>
      <c r="E246" s="302">
        <v>309.33333333333337</v>
      </c>
      <c r="F246" s="302">
        <v>300.36666666666667</v>
      </c>
      <c r="G246" s="302">
        <v>285.73333333333335</v>
      </c>
      <c r="H246" s="302">
        <v>332.93333333333339</v>
      </c>
      <c r="I246" s="302">
        <v>347.56666666666672</v>
      </c>
      <c r="J246" s="302">
        <v>356.53333333333342</v>
      </c>
      <c r="K246" s="301">
        <v>338.6</v>
      </c>
      <c r="L246" s="301">
        <v>315</v>
      </c>
      <c r="M246" s="301">
        <v>2.4333200000000001</v>
      </c>
      <c r="N246" s="1"/>
      <c r="O246" s="1"/>
    </row>
    <row r="247" spans="1:15" ht="12.75" customHeight="1">
      <c r="A247" s="30">
        <v>237</v>
      </c>
      <c r="B247" s="311" t="s">
        <v>264</v>
      </c>
      <c r="C247" s="301">
        <v>867.7</v>
      </c>
      <c r="D247" s="302">
        <v>871.16666666666663</v>
      </c>
      <c r="E247" s="302">
        <v>857.98333333333323</v>
      </c>
      <c r="F247" s="302">
        <v>848.26666666666665</v>
      </c>
      <c r="G247" s="302">
        <v>835.08333333333326</v>
      </c>
      <c r="H247" s="302">
        <v>880.88333333333321</v>
      </c>
      <c r="I247" s="302">
        <v>894.06666666666661</v>
      </c>
      <c r="J247" s="302">
        <v>903.78333333333319</v>
      </c>
      <c r="K247" s="301">
        <v>884.35</v>
      </c>
      <c r="L247" s="301">
        <v>861.45</v>
      </c>
      <c r="M247" s="301">
        <v>1.96892</v>
      </c>
      <c r="N247" s="1"/>
      <c r="O247" s="1"/>
    </row>
    <row r="248" spans="1:15" ht="12.75" customHeight="1">
      <c r="A248" s="30">
        <v>238</v>
      </c>
      <c r="B248" s="311" t="s">
        <v>398</v>
      </c>
      <c r="C248" s="301">
        <v>197.7</v>
      </c>
      <c r="D248" s="302">
        <v>203.56666666666669</v>
      </c>
      <c r="E248" s="302">
        <v>190.13333333333338</v>
      </c>
      <c r="F248" s="302">
        <v>182.56666666666669</v>
      </c>
      <c r="G248" s="302">
        <v>169.13333333333338</v>
      </c>
      <c r="H248" s="302">
        <v>211.13333333333338</v>
      </c>
      <c r="I248" s="302">
        <v>224.56666666666672</v>
      </c>
      <c r="J248" s="302">
        <v>232.13333333333338</v>
      </c>
      <c r="K248" s="301">
        <v>217</v>
      </c>
      <c r="L248" s="301">
        <v>196</v>
      </c>
      <c r="M248" s="301">
        <v>10.45036</v>
      </c>
      <c r="N248" s="1"/>
      <c r="O248" s="1"/>
    </row>
    <row r="249" spans="1:15" ht="12.75" customHeight="1">
      <c r="A249" s="30">
        <v>239</v>
      </c>
      <c r="B249" s="311" t="s">
        <v>399</v>
      </c>
      <c r="C249" s="301">
        <v>36.200000000000003</v>
      </c>
      <c r="D249" s="302">
        <v>36.583333333333336</v>
      </c>
      <c r="E249" s="302">
        <v>35.166666666666671</v>
      </c>
      <c r="F249" s="302">
        <v>34.133333333333333</v>
      </c>
      <c r="G249" s="302">
        <v>32.716666666666669</v>
      </c>
      <c r="H249" s="302">
        <v>37.616666666666674</v>
      </c>
      <c r="I249" s="302">
        <v>39.033333333333346</v>
      </c>
      <c r="J249" s="302">
        <v>40.066666666666677</v>
      </c>
      <c r="K249" s="301">
        <v>38</v>
      </c>
      <c r="L249" s="301">
        <v>35.549999999999997</v>
      </c>
      <c r="M249" s="301">
        <v>8.8387700000000002</v>
      </c>
      <c r="N249" s="1"/>
      <c r="O249" s="1"/>
    </row>
    <row r="250" spans="1:15" ht="12.75" customHeight="1">
      <c r="A250" s="30">
        <v>240</v>
      </c>
      <c r="B250" s="311" t="s">
        <v>136</v>
      </c>
      <c r="C250" s="301">
        <v>600.1</v>
      </c>
      <c r="D250" s="302">
        <v>610.41666666666674</v>
      </c>
      <c r="E250" s="302">
        <v>586.88333333333344</v>
      </c>
      <c r="F250" s="302">
        <v>573.66666666666674</v>
      </c>
      <c r="G250" s="302">
        <v>550.13333333333344</v>
      </c>
      <c r="H250" s="302">
        <v>623.63333333333344</v>
      </c>
      <c r="I250" s="302">
        <v>647.16666666666674</v>
      </c>
      <c r="J250" s="302">
        <v>660.38333333333344</v>
      </c>
      <c r="K250" s="301">
        <v>633.95000000000005</v>
      </c>
      <c r="L250" s="301">
        <v>597.20000000000005</v>
      </c>
      <c r="M250" s="301">
        <v>28.670760000000001</v>
      </c>
      <c r="N250" s="1"/>
      <c r="O250" s="1"/>
    </row>
    <row r="251" spans="1:15" ht="12.75" customHeight="1">
      <c r="A251" s="30">
        <v>241</v>
      </c>
      <c r="B251" s="311" t="s">
        <v>825</v>
      </c>
      <c r="C251" s="301">
        <v>20.2</v>
      </c>
      <c r="D251" s="302">
        <v>20.333333333333332</v>
      </c>
      <c r="E251" s="302">
        <v>19.866666666666664</v>
      </c>
      <c r="F251" s="302">
        <v>19.533333333333331</v>
      </c>
      <c r="G251" s="302">
        <v>19.066666666666663</v>
      </c>
      <c r="H251" s="302">
        <v>20.666666666666664</v>
      </c>
      <c r="I251" s="302">
        <v>21.133333333333333</v>
      </c>
      <c r="J251" s="302">
        <v>21.466666666666665</v>
      </c>
      <c r="K251" s="301">
        <v>20.8</v>
      </c>
      <c r="L251" s="301">
        <v>20</v>
      </c>
      <c r="M251" s="301">
        <v>78.712969999999999</v>
      </c>
      <c r="N251" s="1"/>
      <c r="O251" s="1"/>
    </row>
    <row r="252" spans="1:15" ht="12.75" customHeight="1">
      <c r="A252" s="30">
        <v>242</v>
      </c>
      <c r="B252" s="311" t="s">
        <v>262</v>
      </c>
      <c r="C252" s="301">
        <v>437.7</v>
      </c>
      <c r="D252" s="302">
        <v>444.2833333333333</v>
      </c>
      <c r="E252" s="302">
        <v>428.56666666666661</v>
      </c>
      <c r="F252" s="302">
        <v>419.43333333333328</v>
      </c>
      <c r="G252" s="302">
        <v>403.71666666666658</v>
      </c>
      <c r="H252" s="302">
        <v>453.41666666666663</v>
      </c>
      <c r="I252" s="302">
        <v>469.13333333333333</v>
      </c>
      <c r="J252" s="302">
        <v>478.26666666666665</v>
      </c>
      <c r="K252" s="301">
        <v>460</v>
      </c>
      <c r="L252" s="301">
        <v>435.15</v>
      </c>
      <c r="M252" s="301">
        <v>6.1446399999999999</v>
      </c>
      <c r="N252" s="1"/>
      <c r="O252" s="1"/>
    </row>
    <row r="253" spans="1:15" ht="12.75" customHeight="1">
      <c r="A253" s="30">
        <v>243</v>
      </c>
      <c r="B253" s="311" t="s">
        <v>137</v>
      </c>
      <c r="C253" s="301">
        <v>260.7</v>
      </c>
      <c r="D253" s="302">
        <v>262.7</v>
      </c>
      <c r="E253" s="302">
        <v>257.5</v>
      </c>
      <c r="F253" s="302">
        <v>254.3</v>
      </c>
      <c r="G253" s="302">
        <v>249.10000000000002</v>
      </c>
      <c r="H253" s="302">
        <v>265.89999999999998</v>
      </c>
      <c r="I253" s="302">
        <v>271.09999999999991</v>
      </c>
      <c r="J253" s="302">
        <v>274.29999999999995</v>
      </c>
      <c r="K253" s="301">
        <v>267.89999999999998</v>
      </c>
      <c r="L253" s="301">
        <v>259.5</v>
      </c>
      <c r="M253" s="301">
        <v>142.93357</v>
      </c>
      <c r="N253" s="1"/>
      <c r="O253" s="1"/>
    </row>
    <row r="254" spans="1:15" ht="12.75" customHeight="1">
      <c r="A254" s="30">
        <v>244</v>
      </c>
      <c r="B254" s="311" t="s">
        <v>400</v>
      </c>
      <c r="C254" s="301">
        <v>84.9</v>
      </c>
      <c r="D254" s="302">
        <v>86.550000000000011</v>
      </c>
      <c r="E254" s="302">
        <v>82.40000000000002</v>
      </c>
      <c r="F254" s="302">
        <v>79.900000000000006</v>
      </c>
      <c r="G254" s="302">
        <v>75.750000000000014</v>
      </c>
      <c r="H254" s="302">
        <v>89.050000000000026</v>
      </c>
      <c r="I254" s="302">
        <v>93.2</v>
      </c>
      <c r="J254" s="302">
        <v>95.700000000000031</v>
      </c>
      <c r="K254" s="301">
        <v>90.7</v>
      </c>
      <c r="L254" s="301">
        <v>84.05</v>
      </c>
      <c r="M254" s="301">
        <v>2.34009</v>
      </c>
      <c r="N254" s="1"/>
      <c r="O254" s="1"/>
    </row>
    <row r="255" spans="1:15" ht="12.75" customHeight="1">
      <c r="A255" s="30">
        <v>245</v>
      </c>
      <c r="B255" s="311" t="s">
        <v>418</v>
      </c>
      <c r="C255" s="301">
        <v>105.9</v>
      </c>
      <c r="D255" s="302">
        <v>106.7</v>
      </c>
      <c r="E255" s="302">
        <v>103.5</v>
      </c>
      <c r="F255" s="302">
        <v>101.1</v>
      </c>
      <c r="G255" s="302">
        <v>97.899999999999991</v>
      </c>
      <c r="H255" s="302">
        <v>109.10000000000001</v>
      </c>
      <c r="I255" s="302">
        <v>112.30000000000003</v>
      </c>
      <c r="J255" s="302">
        <v>114.70000000000002</v>
      </c>
      <c r="K255" s="301">
        <v>109.9</v>
      </c>
      <c r="L255" s="301">
        <v>104.3</v>
      </c>
      <c r="M255" s="301">
        <v>13.192729999999999</v>
      </c>
      <c r="N255" s="1"/>
      <c r="O255" s="1"/>
    </row>
    <row r="256" spans="1:15" ht="12.75" customHeight="1">
      <c r="A256" s="30">
        <v>246</v>
      </c>
      <c r="B256" s="311" t="s">
        <v>412</v>
      </c>
      <c r="C256" s="301">
        <v>1461.15</v>
      </c>
      <c r="D256" s="302">
        <v>1437.1166666666668</v>
      </c>
      <c r="E256" s="302">
        <v>1366.2333333333336</v>
      </c>
      <c r="F256" s="302">
        <v>1271.3166666666668</v>
      </c>
      <c r="G256" s="302">
        <v>1200.4333333333336</v>
      </c>
      <c r="H256" s="302">
        <v>1532.0333333333335</v>
      </c>
      <c r="I256" s="302">
        <v>1602.9166666666667</v>
      </c>
      <c r="J256" s="302">
        <v>1697.8333333333335</v>
      </c>
      <c r="K256" s="301">
        <v>1508</v>
      </c>
      <c r="L256" s="301">
        <v>1342.2</v>
      </c>
      <c r="M256" s="301">
        <v>2.1255799999999998</v>
      </c>
      <c r="N256" s="1"/>
      <c r="O256" s="1"/>
    </row>
    <row r="257" spans="1:15" ht="12.75" customHeight="1">
      <c r="A257" s="30">
        <v>247</v>
      </c>
      <c r="B257" s="311" t="s">
        <v>422</v>
      </c>
      <c r="C257" s="301">
        <v>1717.8</v>
      </c>
      <c r="D257" s="302">
        <v>1725.3500000000001</v>
      </c>
      <c r="E257" s="302">
        <v>1693.4500000000003</v>
      </c>
      <c r="F257" s="302">
        <v>1669.1000000000001</v>
      </c>
      <c r="G257" s="302">
        <v>1637.2000000000003</v>
      </c>
      <c r="H257" s="302">
        <v>1749.7000000000003</v>
      </c>
      <c r="I257" s="302">
        <v>1781.6000000000004</v>
      </c>
      <c r="J257" s="302">
        <v>1805.9500000000003</v>
      </c>
      <c r="K257" s="301">
        <v>1757.25</v>
      </c>
      <c r="L257" s="301">
        <v>1701</v>
      </c>
      <c r="M257" s="301">
        <v>5.2109999999999997E-2</v>
      </c>
      <c r="N257" s="1"/>
      <c r="O257" s="1"/>
    </row>
    <row r="258" spans="1:15" ht="12.75" customHeight="1">
      <c r="A258" s="30">
        <v>248</v>
      </c>
      <c r="B258" s="311" t="s">
        <v>419</v>
      </c>
      <c r="C258" s="301">
        <v>78.900000000000006</v>
      </c>
      <c r="D258" s="302">
        <v>79.983333333333334</v>
      </c>
      <c r="E258" s="302">
        <v>76.566666666666663</v>
      </c>
      <c r="F258" s="302">
        <v>74.233333333333334</v>
      </c>
      <c r="G258" s="302">
        <v>70.816666666666663</v>
      </c>
      <c r="H258" s="302">
        <v>82.316666666666663</v>
      </c>
      <c r="I258" s="302">
        <v>85.73333333333332</v>
      </c>
      <c r="J258" s="302">
        <v>88.066666666666663</v>
      </c>
      <c r="K258" s="301">
        <v>83.4</v>
      </c>
      <c r="L258" s="301">
        <v>77.650000000000006</v>
      </c>
      <c r="M258" s="301">
        <v>6.5656699999999999</v>
      </c>
      <c r="N258" s="1"/>
      <c r="O258" s="1"/>
    </row>
    <row r="259" spans="1:15" ht="12.75" customHeight="1">
      <c r="A259" s="30">
        <v>249</v>
      </c>
      <c r="B259" s="311" t="s">
        <v>138</v>
      </c>
      <c r="C259" s="301">
        <v>326.64999999999998</v>
      </c>
      <c r="D259" s="302">
        <v>335.43333333333334</v>
      </c>
      <c r="E259" s="302">
        <v>315.11666666666667</v>
      </c>
      <c r="F259" s="302">
        <v>303.58333333333331</v>
      </c>
      <c r="G259" s="302">
        <v>283.26666666666665</v>
      </c>
      <c r="H259" s="302">
        <v>346.9666666666667</v>
      </c>
      <c r="I259" s="302">
        <v>367.28333333333342</v>
      </c>
      <c r="J259" s="302">
        <v>378.81666666666672</v>
      </c>
      <c r="K259" s="301">
        <v>355.75</v>
      </c>
      <c r="L259" s="301">
        <v>323.89999999999998</v>
      </c>
      <c r="M259" s="301">
        <v>63.34431</v>
      </c>
      <c r="N259" s="1"/>
      <c r="O259" s="1"/>
    </row>
    <row r="260" spans="1:15" ht="12.75" customHeight="1">
      <c r="A260" s="30">
        <v>250</v>
      </c>
      <c r="B260" s="311" t="s">
        <v>413</v>
      </c>
      <c r="C260" s="301">
        <v>2090.35</v>
      </c>
      <c r="D260" s="302">
        <v>2107.0499999999997</v>
      </c>
      <c r="E260" s="302">
        <v>2055.2999999999993</v>
      </c>
      <c r="F260" s="302">
        <v>2020.2499999999995</v>
      </c>
      <c r="G260" s="302">
        <v>1968.4999999999991</v>
      </c>
      <c r="H260" s="302">
        <v>2142.0999999999995</v>
      </c>
      <c r="I260" s="302">
        <v>2193.8500000000004</v>
      </c>
      <c r="J260" s="302">
        <v>2228.8999999999996</v>
      </c>
      <c r="K260" s="301">
        <v>2158.8000000000002</v>
      </c>
      <c r="L260" s="301">
        <v>2072</v>
      </c>
      <c r="M260" s="301">
        <v>1.76125</v>
      </c>
      <c r="N260" s="1"/>
      <c r="O260" s="1"/>
    </row>
    <row r="261" spans="1:15" ht="12.75" customHeight="1">
      <c r="A261" s="30">
        <v>251</v>
      </c>
      <c r="B261" s="311" t="s">
        <v>414</v>
      </c>
      <c r="C261" s="301">
        <v>389.55</v>
      </c>
      <c r="D261" s="302">
        <v>393.45</v>
      </c>
      <c r="E261" s="302">
        <v>378.9</v>
      </c>
      <c r="F261" s="302">
        <v>368.25</v>
      </c>
      <c r="G261" s="302">
        <v>353.7</v>
      </c>
      <c r="H261" s="302">
        <v>404.09999999999997</v>
      </c>
      <c r="I261" s="302">
        <v>418.65000000000003</v>
      </c>
      <c r="J261" s="302">
        <v>429.29999999999995</v>
      </c>
      <c r="K261" s="301">
        <v>408</v>
      </c>
      <c r="L261" s="301">
        <v>382.8</v>
      </c>
      <c r="M261" s="301">
        <v>3.84212</v>
      </c>
      <c r="N261" s="1"/>
      <c r="O261" s="1"/>
    </row>
    <row r="262" spans="1:15" ht="12.75" customHeight="1">
      <c r="A262" s="30">
        <v>252</v>
      </c>
      <c r="B262" s="311" t="s">
        <v>415</v>
      </c>
      <c r="C262" s="301">
        <v>304.35000000000002</v>
      </c>
      <c r="D262" s="302">
        <v>309.41666666666669</v>
      </c>
      <c r="E262" s="302">
        <v>296.08333333333337</v>
      </c>
      <c r="F262" s="302">
        <v>287.81666666666666</v>
      </c>
      <c r="G262" s="302">
        <v>274.48333333333335</v>
      </c>
      <c r="H262" s="302">
        <v>317.68333333333339</v>
      </c>
      <c r="I262" s="302">
        <v>331.01666666666677</v>
      </c>
      <c r="J262" s="302">
        <v>339.28333333333342</v>
      </c>
      <c r="K262" s="301">
        <v>322.75</v>
      </c>
      <c r="L262" s="301">
        <v>301.14999999999998</v>
      </c>
      <c r="M262" s="301">
        <v>6.0488799999999996</v>
      </c>
      <c r="N262" s="1"/>
      <c r="O262" s="1"/>
    </row>
    <row r="263" spans="1:15" ht="12.75" customHeight="1">
      <c r="A263" s="30">
        <v>253</v>
      </c>
      <c r="B263" s="311" t="s">
        <v>416</v>
      </c>
      <c r="C263" s="301">
        <v>100.45</v>
      </c>
      <c r="D263" s="302">
        <v>102.08333333333333</v>
      </c>
      <c r="E263" s="302">
        <v>98.36666666666666</v>
      </c>
      <c r="F263" s="302">
        <v>96.283333333333331</v>
      </c>
      <c r="G263" s="302">
        <v>92.566666666666663</v>
      </c>
      <c r="H263" s="302">
        <v>104.16666666666666</v>
      </c>
      <c r="I263" s="302">
        <v>107.88333333333333</v>
      </c>
      <c r="J263" s="302">
        <v>109.96666666666665</v>
      </c>
      <c r="K263" s="301">
        <v>105.8</v>
      </c>
      <c r="L263" s="301">
        <v>100</v>
      </c>
      <c r="M263" s="301">
        <v>5.57735</v>
      </c>
      <c r="N263" s="1"/>
      <c r="O263" s="1"/>
    </row>
    <row r="264" spans="1:15" ht="12.75" customHeight="1">
      <c r="A264" s="30">
        <v>254</v>
      </c>
      <c r="B264" s="311" t="s">
        <v>417</v>
      </c>
      <c r="C264" s="301">
        <v>58.2</v>
      </c>
      <c r="D264" s="302">
        <v>59.150000000000006</v>
      </c>
      <c r="E264" s="302">
        <v>56.45000000000001</v>
      </c>
      <c r="F264" s="302">
        <v>54.7</v>
      </c>
      <c r="G264" s="302">
        <v>52.000000000000007</v>
      </c>
      <c r="H264" s="302">
        <v>60.900000000000013</v>
      </c>
      <c r="I264" s="302">
        <v>63.6</v>
      </c>
      <c r="J264" s="302">
        <v>65.350000000000023</v>
      </c>
      <c r="K264" s="301">
        <v>61.85</v>
      </c>
      <c r="L264" s="301">
        <v>57.4</v>
      </c>
      <c r="M264" s="301">
        <v>3.65828</v>
      </c>
      <c r="N264" s="1"/>
      <c r="O264" s="1"/>
    </row>
    <row r="265" spans="1:15" ht="12.75" customHeight="1">
      <c r="A265" s="30">
        <v>255</v>
      </c>
      <c r="B265" s="311" t="s">
        <v>421</v>
      </c>
      <c r="C265" s="301">
        <v>97.95</v>
      </c>
      <c r="D265" s="302">
        <v>100.66666666666667</v>
      </c>
      <c r="E265" s="302">
        <v>94.13333333333334</v>
      </c>
      <c r="F265" s="302">
        <v>90.316666666666663</v>
      </c>
      <c r="G265" s="302">
        <v>83.783333333333331</v>
      </c>
      <c r="H265" s="302">
        <v>104.48333333333335</v>
      </c>
      <c r="I265" s="302">
        <v>111.01666666666668</v>
      </c>
      <c r="J265" s="302">
        <v>114.83333333333336</v>
      </c>
      <c r="K265" s="301">
        <v>107.2</v>
      </c>
      <c r="L265" s="301">
        <v>96.85</v>
      </c>
      <c r="M265" s="301">
        <v>18.550049999999999</v>
      </c>
      <c r="N265" s="1"/>
      <c r="O265" s="1"/>
    </row>
    <row r="266" spans="1:15" ht="12.75" customHeight="1">
      <c r="A266" s="30">
        <v>256</v>
      </c>
      <c r="B266" s="311" t="s">
        <v>420</v>
      </c>
      <c r="C266" s="301">
        <v>207.9</v>
      </c>
      <c r="D266" s="302">
        <v>208.5</v>
      </c>
      <c r="E266" s="302">
        <v>200.45</v>
      </c>
      <c r="F266" s="302">
        <v>193</v>
      </c>
      <c r="G266" s="302">
        <v>184.95</v>
      </c>
      <c r="H266" s="302">
        <v>215.95</v>
      </c>
      <c r="I266" s="302">
        <v>224</v>
      </c>
      <c r="J266" s="302">
        <v>231.45</v>
      </c>
      <c r="K266" s="301">
        <v>216.55</v>
      </c>
      <c r="L266" s="301">
        <v>201.05</v>
      </c>
      <c r="M266" s="301">
        <v>2.0268999999999999</v>
      </c>
      <c r="N266" s="1"/>
      <c r="O266" s="1"/>
    </row>
    <row r="267" spans="1:15" ht="12.75" customHeight="1">
      <c r="A267" s="30">
        <v>257</v>
      </c>
      <c r="B267" s="311" t="s">
        <v>265</v>
      </c>
      <c r="C267" s="301">
        <v>212.4</v>
      </c>
      <c r="D267" s="302">
        <v>218.98333333333335</v>
      </c>
      <c r="E267" s="302">
        <v>203.9666666666667</v>
      </c>
      <c r="F267" s="302">
        <v>195.53333333333336</v>
      </c>
      <c r="G267" s="302">
        <v>180.51666666666671</v>
      </c>
      <c r="H267" s="302">
        <v>227.41666666666669</v>
      </c>
      <c r="I267" s="302">
        <v>242.43333333333334</v>
      </c>
      <c r="J267" s="302">
        <v>250.86666666666667</v>
      </c>
      <c r="K267" s="301">
        <v>234</v>
      </c>
      <c r="L267" s="301">
        <v>210.55</v>
      </c>
      <c r="M267" s="301">
        <v>8.7779199999999999</v>
      </c>
      <c r="N267" s="1"/>
      <c r="O267" s="1"/>
    </row>
    <row r="268" spans="1:15" ht="12.75" customHeight="1">
      <c r="A268" s="30">
        <v>258</v>
      </c>
      <c r="B268" s="311" t="s">
        <v>139</v>
      </c>
      <c r="C268" s="301">
        <v>545.85</v>
      </c>
      <c r="D268" s="302">
        <v>553.93333333333328</v>
      </c>
      <c r="E268" s="302">
        <v>536.36666666666656</v>
      </c>
      <c r="F268" s="302">
        <v>526.88333333333333</v>
      </c>
      <c r="G268" s="302">
        <v>509.31666666666661</v>
      </c>
      <c r="H268" s="302">
        <v>563.41666666666652</v>
      </c>
      <c r="I268" s="302">
        <v>580.98333333333335</v>
      </c>
      <c r="J268" s="302">
        <v>590.46666666666647</v>
      </c>
      <c r="K268" s="301">
        <v>571.5</v>
      </c>
      <c r="L268" s="301">
        <v>544.45000000000005</v>
      </c>
      <c r="M268" s="301">
        <v>48.997590000000002</v>
      </c>
      <c r="N268" s="1"/>
      <c r="O268" s="1"/>
    </row>
    <row r="269" spans="1:15" ht="12.75" customHeight="1">
      <c r="A269" s="30">
        <v>259</v>
      </c>
      <c r="B269" s="311" t="s">
        <v>140</v>
      </c>
      <c r="C269" s="301">
        <v>511.4</v>
      </c>
      <c r="D269" s="302">
        <v>519.15</v>
      </c>
      <c r="E269" s="302">
        <v>500</v>
      </c>
      <c r="F269" s="302">
        <v>488.6</v>
      </c>
      <c r="G269" s="302">
        <v>469.45000000000005</v>
      </c>
      <c r="H269" s="302">
        <v>530.54999999999995</v>
      </c>
      <c r="I269" s="302">
        <v>549.69999999999982</v>
      </c>
      <c r="J269" s="302">
        <v>561.09999999999991</v>
      </c>
      <c r="K269" s="301">
        <v>538.29999999999995</v>
      </c>
      <c r="L269" s="301">
        <v>507.75</v>
      </c>
      <c r="M269" s="301">
        <v>44.90231</v>
      </c>
      <c r="N269" s="1"/>
      <c r="O269" s="1"/>
    </row>
    <row r="270" spans="1:15" ht="12.75" customHeight="1">
      <c r="A270" s="30">
        <v>260</v>
      </c>
      <c r="B270" s="311" t="s">
        <v>833</v>
      </c>
      <c r="C270" s="301">
        <v>449.3</v>
      </c>
      <c r="D270" s="302">
        <v>457.7833333333333</v>
      </c>
      <c r="E270" s="302">
        <v>436.51666666666659</v>
      </c>
      <c r="F270" s="302">
        <v>423.73333333333329</v>
      </c>
      <c r="G270" s="302">
        <v>402.46666666666658</v>
      </c>
      <c r="H270" s="302">
        <v>470.56666666666661</v>
      </c>
      <c r="I270" s="302">
        <v>491.83333333333326</v>
      </c>
      <c r="J270" s="302">
        <v>504.61666666666662</v>
      </c>
      <c r="K270" s="301">
        <v>479.05</v>
      </c>
      <c r="L270" s="301">
        <v>445</v>
      </c>
      <c r="M270" s="301">
        <v>2.3143400000000001</v>
      </c>
      <c r="N270" s="1"/>
      <c r="O270" s="1"/>
    </row>
    <row r="271" spans="1:15" ht="12.75" customHeight="1">
      <c r="A271" s="30">
        <v>261</v>
      </c>
      <c r="B271" s="311" t="s">
        <v>834</v>
      </c>
      <c r="C271" s="301">
        <v>358</v>
      </c>
      <c r="D271" s="302">
        <v>361.98333333333335</v>
      </c>
      <c r="E271" s="302">
        <v>352.76666666666671</v>
      </c>
      <c r="F271" s="302">
        <v>347.53333333333336</v>
      </c>
      <c r="G271" s="302">
        <v>338.31666666666672</v>
      </c>
      <c r="H271" s="302">
        <v>367.2166666666667</v>
      </c>
      <c r="I271" s="302">
        <v>376.43333333333339</v>
      </c>
      <c r="J271" s="302">
        <v>381.66666666666669</v>
      </c>
      <c r="K271" s="301">
        <v>371.2</v>
      </c>
      <c r="L271" s="301">
        <v>356.75</v>
      </c>
      <c r="M271" s="301">
        <v>0.75214999999999999</v>
      </c>
      <c r="N271" s="1"/>
      <c r="O271" s="1"/>
    </row>
    <row r="272" spans="1:15" ht="12.75" customHeight="1">
      <c r="A272" s="30">
        <v>262</v>
      </c>
      <c r="B272" s="311" t="s">
        <v>423</v>
      </c>
      <c r="C272" s="301">
        <v>567.95000000000005</v>
      </c>
      <c r="D272" s="302">
        <v>579.30000000000007</v>
      </c>
      <c r="E272" s="302">
        <v>548.80000000000018</v>
      </c>
      <c r="F272" s="302">
        <v>529.65000000000009</v>
      </c>
      <c r="G272" s="302">
        <v>499.1500000000002</v>
      </c>
      <c r="H272" s="302">
        <v>598.45000000000016</v>
      </c>
      <c r="I272" s="302">
        <v>628.94999999999993</v>
      </c>
      <c r="J272" s="302">
        <v>648.10000000000014</v>
      </c>
      <c r="K272" s="301">
        <v>609.79999999999995</v>
      </c>
      <c r="L272" s="301">
        <v>560.15</v>
      </c>
      <c r="M272" s="301">
        <v>3.7805599999999999</v>
      </c>
      <c r="N272" s="1"/>
      <c r="O272" s="1"/>
    </row>
    <row r="273" spans="1:15" ht="12.75" customHeight="1">
      <c r="A273" s="30">
        <v>263</v>
      </c>
      <c r="B273" s="311" t="s">
        <v>424</v>
      </c>
      <c r="C273" s="301">
        <v>147.69999999999999</v>
      </c>
      <c r="D273" s="302">
        <v>150.23333333333332</v>
      </c>
      <c r="E273" s="302">
        <v>142.46666666666664</v>
      </c>
      <c r="F273" s="302">
        <v>137.23333333333332</v>
      </c>
      <c r="G273" s="302">
        <v>129.46666666666664</v>
      </c>
      <c r="H273" s="302">
        <v>155.46666666666664</v>
      </c>
      <c r="I273" s="302">
        <v>163.23333333333335</v>
      </c>
      <c r="J273" s="302">
        <v>168.46666666666664</v>
      </c>
      <c r="K273" s="301">
        <v>158</v>
      </c>
      <c r="L273" s="301">
        <v>145</v>
      </c>
      <c r="M273" s="301">
        <v>7.0135800000000001</v>
      </c>
      <c r="N273" s="1"/>
      <c r="O273" s="1"/>
    </row>
    <row r="274" spans="1:15" ht="12.75" customHeight="1">
      <c r="A274" s="30">
        <v>264</v>
      </c>
      <c r="B274" s="311" t="s">
        <v>431</v>
      </c>
      <c r="C274" s="301">
        <v>936.6</v>
      </c>
      <c r="D274" s="302">
        <v>940.75</v>
      </c>
      <c r="E274" s="302">
        <v>926.35</v>
      </c>
      <c r="F274" s="302">
        <v>916.1</v>
      </c>
      <c r="G274" s="302">
        <v>901.7</v>
      </c>
      <c r="H274" s="302">
        <v>951</v>
      </c>
      <c r="I274" s="302">
        <v>965.40000000000009</v>
      </c>
      <c r="J274" s="302">
        <v>975.65</v>
      </c>
      <c r="K274" s="301">
        <v>955.15</v>
      </c>
      <c r="L274" s="301">
        <v>930.5</v>
      </c>
      <c r="M274" s="301">
        <v>1.08846</v>
      </c>
      <c r="N274" s="1"/>
      <c r="O274" s="1"/>
    </row>
    <row r="275" spans="1:15" ht="12.75" customHeight="1">
      <c r="A275" s="30">
        <v>265</v>
      </c>
      <c r="B275" s="311" t="s">
        <v>432</v>
      </c>
      <c r="C275" s="301">
        <v>352.5</v>
      </c>
      <c r="D275" s="302">
        <v>353.48333333333335</v>
      </c>
      <c r="E275" s="302">
        <v>348.51666666666671</v>
      </c>
      <c r="F275" s="302">
        <v>344.53333333333336</v>
      </c>
      <c r="G275" s="302">
        <v>339.56666666666672</v>
      </c>
      <c r="H275" s="302">
        <v>357.4666666666667</v>
      </c>
      <c r="I275" s="302">
        <v>362.43333333333339</v>
      </c>
      <c r="J275" s="302">
        <v>366.41666666666669</v>
      </c>
      <c r="K275" s="301">
        <v>358.45</v>
      </c>
      <c r="L275" s="301">
        <v>349.5</v>
      </c>
      <c r="M275" s="301">
        <v>0.46850000000000003</v>
      </c>
      <c r="N275" s="1"/>
      <c r="O275" s="1"/>
    </row>
    <row r="276" spans="1:15" ht="12.75" customHeight="1">
      <c r="A276" s="30">
        <v>266</v>
      </c>
      <c r="B276" s="311" t="s">
        <v>835</v>
      </c>
      <c r="C276" s="301">
        <v>58</v>
      </c>
      <c r="D276" s="302">
        <v>58.29999999999999</v>
      </c>
      <c r="E276" s="302">
        <v>57.249999999999979</v>
      </c>
      <c r="F276" s="302">
        <v>56.499999999999986</v>
      </c>
      <c r="G276" s="302">
        <v>55.449999999999974</v>
      </c>
      <c r="H276" s="302">
        <v>59.049999999999983</v>
      </c>
      <c r="I276" s="302">
        <v>60.099999999999994</v>
      </c>
      <c r="J276" s="302">
        <v>60.849999999999987</v>
      </c>
      <c r="K276" s="301">
        <v>59.35</v>
      </c>
      <c r="L276" s="301">
        <v>57.55</v>
      </c>
      <c r="M276" s="301">
        <v>2.9786100000000002</v>
      </c>
      <c r="N276" s="1"/>
      <c r="O276" s="1"/>
    </row>
    <row r="277" spans="1:15" ht="12.75" customHeight="1">
      <c r="A277" s="30">
        <v>267</v>
      </c>
      <c r="B277" s="311" t="s">
        <v>433</v>
      </c>
      <c r="C277" s="301">
        <v>386.95</v>
      </c>
      <c r="D277" s="302">
        <v>390.3</v>
      </c>
      <c r="E277" s="302">
        <v>377.35</v>
      </c>
      <c r="F277" s="302">
        <v>367.75</v>
      </c>
      <c r="G277" s="302">
        <v>354.8</v>
      </c>
      <c r="H277" s="302">
        <v>399.90000000000003</v>
      </c>
      <c r="I277" s="302">
        <v>412.84999999999997</v>
      </c>
      <c r="J277" s="302">
        <v>422.45000000000005</v>
      </c>
      <c r="K277" s="301">
        <v>403.25</v>
      </c>
      <c r="L277" s="301">
        <v>380.7</v>
      </c>
      <c r="M277" s="301">
        <v>3.0213100000000002</v>
      </c>
      <c r="N277" s="1"/>
      <c r="O277" s="1"/>
    </row>
    <row r="278" spans="1:15" ht="12.75" customHeight="1">
      <c r="A278" s="30">
        <v>268</v>
      </c>
      <c r="B278" s="311" t="s">
        <v>434</v>
      </c>
      <c r="C278" s="301">
        <v>44.85</v>
      </c>
      <c r="D278" s="302">
        <v>45.533333333333331</v>
      </c>
      <c r="E278" s="302">
        <v>43.816666666666663</v>
      </c>
      <c r="F278" s="302">
        <v>42.783333333333331</v>
      </c>
      <c r="G278" s="302">
        <v>41.066666666666663</v>
      </c>
      <c r="H278" s="302">
        <v>46.566666666666663</v>
      </c>
      <c r="I278" s="302">
        <v>48.283333333333331</v>
      </c>
      <c r="J278" s="302">
        <v>49.316666666666663</v>
      </c>
      <c r="K278" s="301">
        <v>47.25</v>
      </c>
      <c r="L278" s="301">
        <v>44.5</v>
      </c>
      <c r="M278" s="301">
        <v>16.258459999999999</v>
      </c>
      <c r="N278" s="1"/>
      <c r="O278" s="1"/>
    </row>
    <row r="279" spans="1:15" ht="12.75" customHeight="1">
      <c r="A279" s="30">
        <v>269</v>
      </c>
      <c r="B279" s="311" t="s">
        <v>436</v>
      </c>
      <c r="C279" s="301">
        <v>373.3</v>
      </c>
      <c r="D279" s="302">
        <v>369.31666666666666</v>
      </c>
      <c r="E279" s="302">
        <v>360.93333333333334</v>
      </c>
      <c r="F279" s="302">
        <v>348.56666666666666</v>
      </c>
      <c r="G279" s="302">
        <v>340.18333333333334</v>
      </c>
      <c r="H279" s="302">
        <v>381.68333333333334</v>
      </c>
      <c r="I279" s="302">
        <v>390.06666666666666</v>
      </c>
      <c r="J279" s="302">
        <v>402.43333333333334</v>
      </c>
      <c r="K279" s="301">
        <v>377.7</v>
      </c>
      <c r="L279" s="301">
        <v>356.95</v>
      </c>
      <c r="M279" s="301">
        <v>2.8022200000000002</v>
      </c>
      <c r="N279" s="1"/>
      <c r="O279" s="1"/>
    </row>
    <row r="280" spans="1:15" ht="12.75" customHeight="1">
      <c r="A280" s="30">
        <v>270</v>
      </c>
      <c r="B280" s="311" t="s">
        <v>426</v>
      </c>
      <c r="C280" s="301">
        <v>1237.9000000000001</v>
      </c>
      <c r="D280" s="302">
        <v>1246.7166666666667</v>
      </c>
      <c r="E280" s="302">
        <v>1210.4333333333334</v>
      </c>
      <c r="F280" s="302">
        <v>1182.9666666666667</v>
      </c>
      <c r="G280" s="302">
        <v>1146.6833333333334</v>
      </c>
      <c r="H280" s="302">
        <v>1274.1833333333334</v>
      </c>
      <c r="I280" s="302">
        <v>1310.4666666666667</v>
      </c>
      <c r="J280" s="302">
        <v>1337.9333333333334</v>
      </c>
      <c r="K280" s="301">
        <v>1283</v>
      </c>
      <c r="L280" s="301">
        <v>1219.25</v>
      </c>
      <c r="M280" s="301">
        <v>3.6546500000000002</v>
      </c>
      <c r="N280" s="1"/>
      <c r="O280" s="1"/>
    </row>
    <row r="281" spans="1:15" ht="12.75" customHeight="1">
      <c r="A281" s="30">
        <v>271</v>
      </c>
      <c r="B281" s="311" t="s">
        <v>427</v>
      </c>
      <c r="C281" s="301">
        <v>231.4</v>
      </c>
      <c r="D281" s="302">
        <v>232.83333333333334</v>
      </c>
      <c r="E281" s="302">
        <v>224.26666666666668</v>
      </c>
      <c r="F281" s="302">
        <v>217.13333333333333</v>
      </c>
      <c r="G281" s="302">
        <v>208.56666666666666</v>
      </c>
      <c r="H281" s="302">
        <v>239.9666666666667</v>
      </c>
      <c r="I281" s="302">
        <v>248.53333333333336</v>
      </c>
      <c r="J281" s="302">
        <v>255.66666666666671</v>
      </c>
      <c r="K281" s="301">
        <v>241.4</v>
      </c>
      <c r="L281" s="301">
        <v>225.7</v>
      </c>
      <c r="M281" s="301">
        <v>3.1596899999999999</v>
      </c>
      <c r="N281" s="1"/>
      <c r="O281" s="1"/>
    </row>
    <row r="282" spans="1:15" ht="12.75" customHeight="1">
      <c r="A282" s="30">
        <v>272</v>
      </c>
      <c r="B282" s="311" t="s">
        <v>141</v>
      </c>
      <c r="C282" s="301">
        <v>1675.8</v>
      </c>
      <c r="D282" s="302">
        <v>1699.7833333333335</v>
      </c>
      <c r="E282" s="302">
        <v>1646.0166666666671</v>
      </c>
      <c r="F282" s="302">
        <v>1616.2333333333336</v>
      </c>
      <c r="G282" s="302">
        <v>1562.4666666666672</v>
      </c>
      <c r="H282" s="302">
        <v>1729.5666666666671</v>
      </c>
      <c r="I282" s="302">
        <v>1783.3333333333335</v>
      </c>
      <c r="J282" s="302">
        <v>1813.116666666667</v>
      </c>
      <c r="K282" s="301">
        <v>1753.55</v>
      </c>
      <c r="L282" s="301">
        <v>1670</v>
      </c>
      <c r="M282" s="301">
        <v>29.73292</v>
      </c>
      <c r="N282" s="1"/>
      <c r="O282" s="1"/>
    </row>
    <row r="283" spans="1:15" ht="12.75" customHeight="1">
      <c r="A283" s="30">
        <v>273</v>
      </c>
      <c r="B283" s="311" t="s">
        <v>428</v>
      </c>
      <c r="C283" s="301">
        <v>469.75</v>
      </c>
      <c r="D283" s="302">
        <v>479.98333333333335</v>
      </c>
      <c r="E283" s="302">
        <v>455.31666666666672</v>
      </c>
      <c r="F283" s="302">
        <v>440.88333333333338</v>
      </c>
      <c r="G283" s="302">
        <v>416.21666666666675</v>
      </c>
      <c r="H283" s="302">
        <v>494.41666666666669</v>
      </c>
      <c r="I283" s="302">
        <v>519.08333333333326</v>
      </c>
      <c r="J283" s="302">
        <v>533.51666666666665</v>
      </c>
      <c r="K283" s="301">
        <v>504.65</v>
      </c>
      <c r="L283" s="301">
        <v>465.55</v>
      </c>
      <c r="M283" s="301">
        <v>19.761620000000001</v>
      </c>
      <c r="N283" s="1"/>
      <c r="O283" s="1"/>
    </row>
    <row r="284" spans="1:15" ht="12.75" customHeight="1">
      <c r="A284" s="30">
        <v>274</v>
      </c>
      <c r="B284" s="311" t="s">
        <v>425</v>
      </c>
      <c r="C284" s="301">
        <v>573.35</v>
      </c>
      <c r="D284" s="302">
        <v>578.7833333333333</v>
      </c>
      <c r="E284" s="302">
        <v>564.56666666666661</v>
      </c>
      <c r="F284" s="302">
        <v>555.7833333333333</v>
      </c>
      <c r="G284" s="302">
        <v>541.56666666666661</v>
      </c>
      <c r="H284" s="302">
        <v>587.56666666666661</v>
      </c>
      <c r="I284" s="302">
        <v>601.7833333333333</v>
      </c>
      <c r="J284" s="302">
        <v>610.56666666666661</v>
      </c>
      <c r="K284" s="301">
        <v>593</v>
      </c>
      <c r="L284" s="301">
        <v>570</v>
      </c>
      <c r="M284" s="301">
        <v>2.6259399999999999</v>
      </c>
      <c r="N284" s="1"/>
      <c r="O284" s="1"/>
    </row>
    <row r="285" spans="1:15" ht="12.75" customHeight="1">
      <c r="A285" s="30">
        <v>275</v>
      </c>
      <c r="B285" s="311" t="s">
        <v>429</v>
      </c>
      <c r="C285" s="301">
        <v>203.55</v>
      </c>
      <c r="D285" s="302">
        <v>206.83333333333334</v>
      </c>
      <c r="E285" s="302">
        <v>198.7166666666667</v>
      </c>
      <c r="F285" s="302">
        <v>193.88333333333335</v>
      </c>
      <c r="G285" s="302">
        <v>185.76666666666671</v>
      </c>
      <c r="H285" s="302">
        <v>211.66666666666669</v>
      </c>
      <c r="I285" s="302">
        <v>219.7833333333333</v>
      </c>
      <c r="J285" s="302">
        <v>224.61666666666667</v>
      </c>
      <c r="K285" s="301">
        <v>214.95</v>
      </c>
      <c r="L285" s="301">
        <v>202</v>
      </c>
      <c r="M285" s="301">
        <v>2.0129199999999998</v>
      </c>
      <c r="N285" s="1"/>
      <c r="O285" s="1"/>
    </row>
    <row r="286" spans="1:15" ht="12.75" customHeight="1">
      <c r="A286" s="30">
        <v>276</v>
      </c>
      <c r="B286" s="311" t="s">
        <v>430</v>
      </c>
      <c r="C286" s="301">
        <v>1329.7</v>
      </c>
      <c r="D286" s="302">
        <v>1333.1666666666667</v>
      </c>
      <c r="E286" s="302">
        <v>1296.5333333333335</v>
      </c>
      <c r="F286" s="302">
        <v>1263.3666666666668</v>
      </c>
      <c r="G286" s="302">
        <v>1226.7333333333336</v>
      </c>
      <c r="H286" s="302">
        <v>1366.3333333333335</v>
      </c>
      <c r="I286" s="302">
        <v>1402.9666666666667</v>
      </c>
      <c r="J286" s="302">
        <v>1436.1333333333334</v>
      </c>
      <c r="K286" s="301">
        <v>1369.8</v>
      </c>
      <c r="L286" s="301">
        <v>1300</v>
      </c>
      <c r="M286" s="301">
        <v>0.24234</v>
      </c>
      <c r="N286" s="1"/>
      <c r="O286" s="1"/>
    </row>
    <row r="287" spans="1:15" ht="12.75" customHeight="1">
      <c r="A287" s="30">
        <v>277</v>
      </c>
      <c r="B287" s="311" t="s">
        <v>435</v>
      </c>
      <c r="C287" s="301">
        <v>536.6</v>
      </c>
      <c r="D287" s="302">
        <v>539.26666666666665</v>
      </c>
      <c r="E287" s="302">
        <v>527.0333333333333</v>
      </c>
      <c r="F287" s="302">
        <v>517.4666666666667</v>
      </c>
      <c r="G287" s="302">
        <v>505.23333333333335</v>
      </c>
      <c r="H287" s="302">
        <v>548.83333333333326</v>
      </c>
      <c r="I287" s="302">
        <v>561.06666666666661</v>
      </c>
      <c r="J287" s="302">
        <v>570.63333333333321</v>
      </c>
      <c r="K287" s="301">
        <v>551.5</v>
      </c>
      <c r="L287" s="301">
        <v>529.70000000000005</v>
      </c>
      <c r="M287" s="301">
        <v>0.85506000000000004</v>
      </c>
      <c r="N287" s="1"/>
      <c r="O287" s="1"/>
    </row>
    <row r="288" spans="1:15" ht="12.75" customHeight="1">
      <c r="A288" s="30">
        <v>278</v>
      </c>
      <c r="B288" s="311" t="s">
        <v>142</v>
      </c>
      <c r="C288" s="301">
        <v>68.25</v>
      </c>
      <c r="D288" s="302">
        <v>69.399999999999991</v>
      </c>
      <c r="E288" s="302">
        <v>66.84999999999998</v>
      </c>
      <c r="F288" s="302">
        <v>65.449999999999989</v>
      </c>
      <c r="G288" s="302">
        <v>62.899999999999977</v>
      </c>
      <c r="H288" s="302">
        <v>70.799999999999983</v>
      </c>
      <c r="I288" s="302">
        <v>73.349999999999994</v>
      </c>
      <c r="J288" s="302">
        <v>74.749999999999986</v>
      </c>
      <c r="K288" s="301">
        <v>71.95</v>
      </c>
      <c r="L288" s="301">
        <v>68</v>
      </c>
      <c r="M288" s="301">
        <v>70.378500000000003</v>
      </c>
      <c r="N288" s="1"/>
      <c r="O288" s="1"/>
    </row>
    <row r="289" spans="1:15" ht="12.75" customHeight="1">
      <c r="A289" s="30">
        <v>279</v>
      </c>
      <c r="B289" s="311" t="s">
        <v>143</v>
      </c>
      <c r="C289" s="301">
        <v>2021.7</v>
      </c>
      <c r="D289" s="302">
        <v>2013.1499999999999</v>
      </c>
      <c r="E289" s="302">
        <v>1972.2999999999997</v>
      </c>
      <c r="F289" s="302">
        <v>1922.8999999999999</v>
      </c>
      <c r="G289" s="302">
        <v>1882.0499999999997</v>
      </c>
      <c r="H289" s="302">
        <v>2062.5499999999997</v>
      </c>
      <c r="I289" s="302">
        <v>2103.3999999999996</v>
      </c>
      <c r="J289" s="302">
        <v>2152.7999999999997</v>
      </c>
      <c r="K289" s="301">
        <v>2054</v>
      </c>
      <c r="L289" s="301">
        <v>1963.75</v>
      </c>
      <c r="M289" s="301">
        <v>2.15205</v>
      </c>
      <c r="N289" s="1"/>
      <c r="O289" s="1"/>
    </row>
    <row r="290" spans="1:15" ht="12.75" customHeight="1">
      <c r="A290" s="30">
        <v>280</v>
      </c>
      <c r="B290" s="311" t="s">
        <v>437</v>
      </c>
      <c r="C290" s="301">
        <v>246.5</v>
      </c>
      <c r="D290" s="302">
        <v>250.76666666666665</v>
      </c>
      <c r="E290" s="302">
        <v>239.58333333333331</v>
      </c>
      <c r="F290" s="302">
        <v>232.66666666666666</v>
      </c>
      <c r="G290" s="302">
        <v>221.48333333333332</v>
      </c>
      <c r="H290" s="302">
        <v>257.68333333333328</v>
      </c>
      <c r="I290" s="302">
        <v>268.86666666666667</v>
      </c>
      <c r="J290" s="302">
        <v>275.7833333333333</v>
      </c>
      <c r="K290" s="301">
        <v>261.95</v>
      </c>
      <c r="L290" s="301">
        <v>243.85</v>
      </c>
      <c r="M290" s="301">
        <v>1.9013500000000001</v>
      </c>
      <c r="N290" s="1"/>
      <c r="O290" s="1"/>
    </row>
    <row r="291" spans="1:15" ht="12.75" customHeight="1">
      <c r="A291" s="30">
        <v>281</v>
      </c>
      <c r="B291" s="311" t="s">
        <v>266</v>
      </c>
      <c r="C291" s="301">
        <v>492.55</v>
      </c>
      <c r="D291" s="302">
        <v>502.4666666666667</v>
      </c>
      <c r="E291" s="302">
        <v>480.43333333333339</v>
      </c>
      <c r="F291" s="302">
        <v>468.31666666666672</v>
      </c>
      <c r="G291" s="302">
        <v>446.28333333333342</v>
      </c>
      <c r="H291" s="302">
        <v>514.58333333333337</v>
      </c>
      <c r="I291" s="302">
        <v>536.61666666666667</v>
      </c>
      <c r="J291" s="302">
        <v>548.73333333333335</v>
      </c>
      <c r="K291" s="301">
        <v>524.5</v>
      </c>
      <c r="L291" s="301">
        <v>490.35</v>
      </c>
      <c r="M291" s="301">
        <v>18.390440000000002</v>
      </c>
      <c r="N291" s="1"/>
      <c r="O291" s="1"/>
    </row>
    <row r="292" spans="1:15" ht="12.75" customHeight="1">
      <c r="A292" s="30">
        <v>282</v>
      </c>
      <c r="B292" s="311" t="s">
        <v>438</v>
      </c>
      <c r="C292" s="301">
        <v>8696.85</v>
      </c>
      <c r="D292" s="302">
        <v>8784.1166666666668</v>
      </c>
      <c r="E292" s="302">
        <v>8552.7333333333336</v>
      </c>
      <c r="F292" s="302">
        <v>8408.6166666666668</v>
      </c>
      <c r="G292" s="302">
        <v>8177.2333333333336</v>
      </c>
      <c r="H292" s="302">
        <v>8928.2333333333336</v>
      </c>
      <c r="I292" s="302">
        <v>9159.6166666666686</v>
      </c>
      <c r="J292" s="302">
        <v>9303.7333333333336</v>
      </c>
      <c r="K292" s="301">
        <v>9015.5</v>
      </c>
      <c r="L292" s="301">
        <v>8640</v>
      </c>
      <c r="M292" s="301">
        <v>4.2099999999999999E-2</v>
      </c>
      <c r="N292" s="1"/>
      <c r="O292" s="1"/>
    </row>
    <row r="293" spans="1:15" ht="12.75" customHeight="1">
      <c r="A293" s="30">
        <v>283</v>
      </c>
      <c r="B293" s="311" t="s">
        <v>439</v>
      </c>
      <c r="C293" s="301">
        <v>61.95</v>
      </c>
      <c r="D293" s="302">
        <v>62.933333333333337</v>
      </c>
      <c r="E293" s="302">
        <v>60.866666666666674</v>
      </c>
      <c r="F293" s="302">
        <v>59.783333333333339</v>
      </c>
      <c r="G293" s="302">
        <v>57.716666666666676</v>
      </c>
      <c r="H293" s="302">
        <v>64.01666666666668</v>
      </c>
      <c r="I293" s="302">
        <v>66.083333333333343</v>
      </c>
      <c r="J293" s="302">
        <v>67.166666666666671</v>
      </c>
      <c r="K293" s="301">
        <v>65</v>
      </c>
      <c r="L293" s="301">
        <v>61.85</v>
      </c>
      <c r="M293" s="301">
        <v>23.63287</v>
      </c>
      <c r="N293" s="1"/>
      <c r="O293" s="1"/>
    </row>
    <row r="294" spans="1:15" ht="12.75" customHeight="1">
      <c r="A294" s="30">
        <v>284</v>
      </c>
      <c r="B294" s="311" t="s">
        <v>144</v>
      </c>
      <c r="C294" s="301">
        <v>310.8</v>
      </c>
      <c r="D294" s="302">
        <v>315.68333333333334</v>
      </c>
      <c r="E294" s="302">
        <v>303.76666666666665</v>
      </c>
      <c r="F294" s="302">
        <v>296.73333333333329</v>
      </c>
      <c r="G294" s="302">
        <v>284.81666666666661</v>
      </c>
      <c r="H294" s="302">
        <v>322.7166666666667</v>
      </c>
      <c r="I294" s="302">
        <v>334.63333333333333</v>
      </c>
      <c r="J294" s="302">
        <v>341.66666666666674</v>
      </c>
      <c r="K294" s="301">
        <v>327.60000000000002</v>
      </c>
      <c r="L294" s="301">
        <v>308.64999999999998</v>
      </c>
      <c r="M294" s="301">
        <v>29.414729999999999</v>
      </c>
      <c r="N294" s="1"/>
      <c r="O294" s="1"/>
    </row>
    <row r="295" spans="1:15" ht="12.75" customHeight="1">
      <c r="A295" s="30">
        <v>285</v>
      </c>
      <c r="B295" s="311" t="s">
        <v>440</v>
      </c>
      <c r="C295" s="301">
        <v>2998.55</v>
      </c>
      <c r="D295" s="302">
        <v>3005.8333333333335</v>
      </c>
      <c r="E295" s="302">
        <v>2942.8166666666671</v>
      </c>
      <c r="F295" s="302">
        <v>2887.0833333333335</v>
      </c>
      <c r="G295" s="302">
        <v>2824.0666666666671</v>
      </c>
      <c r="H295" s="302">
        <v>3061.5666666666671</v>
      </c>
      <c r="I295" s="302">
        <v>3124.5833333333335</v>
      </c>
      <c r="J295" s="302">
        <v>3180.3166666666671</v>
      </c>
      <c r="K295" s="301">
        <v>3068.85</v>
      </c>
      <c r="L295" s="301">
        <v>2950.1</v>
      </c>
      <c r="M295" s="301">
        <v>0.39537</v>
      </c>
      <c r="N295" s="1"/>
      <c r="O295" s="1"/>
    </row>
    <row r="296" spans="1:15" ht="12.75" customHeight="1">
      <c r="A296" s="30">
        <v>286</v>
      </c>
      <c r="B296" s="311" t="s">
        <v>836</v>
      </c>
      <c r="C296" s="301">
        <v>1037.6500000000001</v>
      </c>
      <c r="D296" s="302">
        <v>1040.8333333333333</v>
      </c>
      <c r="E296" s="302">
        <v>1016.8166666666666</v>
      </c>
      <c r="F296" s="302">
        <v>995.98333333333335</v>
      </c>
      <c r="G296" s="302">
        <v>971.9666666666667</v>
      </c>
      <c r="H296" s="302">
        <v>1061.6666666666665</v>
      </c>
      <c r="I296" s="302">
        <v>1085.6833333333334</v>
      </c>
      <c r="J296" s="302">
        <v>1106.5166666666664</v>
      </c>
      <c r="K296" s="301">
        <v>1064.8499999999999</v>
      </c>
      <c r="L296" s="301">
        <v>1020</v>
      </c>
      <c r="M296" s="301">
        <v>2.3459400000000001</v>
      </c>
      <c r="N296" s="1"/>
      <c r="O296" s="1"/>
    </row>
    <row r="297" spans="1:15" ht="12.75" customHeight="1">
      <c r="A297" s="30">
        <v>287</v>
      </c>
      <c r="B297" s="311" t="s">
        <v>145</v>
      </c>
      <c r="C297" s="301">
        <v>1527.4</v>
      </c>
      <c r="D297" s="302">
        <v>1539.7166666666665</v>
      </c>
      <c r="E297" s="302">
        <v>1504.4333333333329</v>
      </c>
      <c r="F297" s="302">
        <v>1481.4666666666665</v>
      </c>
      <c r="G297" s="302">
        <v>1446.1833333333329</v>
      </c>
      <c r="H297" s="302">
        <v>1562.6833333333329</v>
      </c>
      <c r="I297" s="302">
        <v>1597.9666666666662</v>
      </c>
      <c r="J297" s="302">
        <v>1620.9333333333329</v>
      </c>
      <c r="K297" s="301">
        <v>1575</v>
      </c>
      <c r="L297" s="301">
        <v>1516.75</v>
      </c>
      <c r="M297" s="301">
        <v>23.29325</v>
      </c>
      <c r="N297" s="1"/>
      <c r="O297" s="1"/>
    </row>
    <row r="298" spans="1:15" ht="12.75" customHeight="1">
      <c r="A298" s="30">
        <v>288</v>
      </c>
      <c r="B298" s="311" t="s">
        <v>146</v>
      </c>
      <c r="C298" s="301">
        <v>4061.3</v>
      </c>
      <c r="D298" s="302">
        <v>4158.833333333333</v>
      </c>
      <c r="E298" s="302">
        <v>3937.6666666666661</v>
      </c>
      <c r="F298" s="302">
        <v>3814.0333333333328</v>
      </c>
      <c r="G298" s="302">
        <v>3592.8666666666659</v>
      </c>
      <c r="H298" s="302">
        <v>4282.4666666666662</v>
      </c>
      <c r="I298" s="302">
        <v>4503.6333333333323</v>
      </c>
      <c r="J298" s="302">
        <v>4627.2666666666664</v>
      </c>
      <c r="K298" s="301">
        <v>4380</v>
      </c>
      <c r="L298" s="301">
        <v>4035.2</v>
      </c>
      <c r="M298" s="301">
        <v>5.1966900000000003</v>
      </c>
      <c r="N298" s="1"/>
      <c r="O298" s="1"/>
    </row>
    <row r="299" spans="1:15" ht="12.75" customHeight="1">
      <c r="A299" s="30">
        <v>289</v>
      </c>
      <c r="B299" s="311" t="s">
        <v>147</v>
      </c>
      <c r="C299" s="301">
        <v>3152.35</v>
      </c>
      <c r="D299" s="302">
        <v>3225.1666666666665</v>
      </c>
      <c r="E299" s="302">
        <v>3068.333333333333</v>
      </c>
      <c r="F299" s="302">
        <v>2984.3166666666666</v>
      </c>
      <c r="G299" s="302">
        <v>2827.4833333333331</v>
      </c>
      <c r="H299" s="302">
        <v>3309.1833333333329</v>
      </c>
      <c r="I299" s="302">
        <v>3466.016666666666</v>
      </c>
      <c r="J299" s="302">
        <v>3550.0333333333328</v>
      </c>
      <c r="K299" s="301">
        <v>3382</v>
      </c>
      <c r="L299" s="301">
        <v>3141.15</v>
      </c>
      <c r="M299" s="301">
        <v>2.8891399999999998</v>
      </c>
      <c r="N299" s="1"/>
      <c r="O299" s="1"/>
    </row>
    <row r="300" spans="1:15" ht="12.75" customHeight="1">
      <c r="A300" s="30">
        <v>290</v>
      </c>
      <c r="B300" s="311" t="s">
        <v>148</v>
      </c>
      <c r="C300" s="301">
        <v>603</v>
      </c>
      <c r="D300" s="302">
        <v>607.18333333333328</v>
      </c>
      <c r="E300" s="302">
        <v>596.06666666666661</v>
      </c>
      <c r="F300" s="302">
        <v>589.13333333333333</v>
      </c>
      <c r="G300" s="302">
        <v>578.01666666666665</v>
      </c>
      <c r="H300" s="302">
        <v>614.11666666666656</v>
      </c>
      <c r="I300" s="302">
        <v>625.23333333333312</v>
      </c>
      <c r="J300" s="302">
        <v>632.16666666666652</v>
      </c>
      <c r="K300" s="301">
        <v>618.29999999999995</v>
      </c>
      <c r="L300" s="301">
        <v>600.25</v>
      </c>
      <c r="M300" s="301">
        <v>13.04335</v>
      </c>
      <c r="N300" s="1"/>
      <c r="O300" s="1"/>
    </row>
    <row r="301" spans="1:15" ht="12.75" customHeight="1">
      <c r="A301" s="30">
        <v>291</v>
      </c>
      <c r="B301" s="311" t="s">
        <v>441</v>
      </c>
      <c r="C301" s="301">
        <v>1763.3</v>
      </c>
      <c r="D301" s="302">
        <v>1779.8333333333333</v>
      </c>
      <c r="E301" s="302">
        <v>1731.6666666666665</v>
      </c>
      <c r="F301" s="302">
        <v>1700.0333333333333</v>
      </c>
      <c r="G301" s="302">
        <v>1651.8666666666666</v>
      </c>
      <c r="H301" s="302">
        <v>1811.4666666666665</v>
      </c>
      <c r="I301" s="302">
        <v>1859.633333333333</v>
      </c>
      <c r="J301" s="302">
        <v>1891.2666666666664</v>
      </c>
      <c r="K301" s="301">
        <v>1828</v>
      </c>
      <c r="L301" s="301">
        <v>1748.2</v>
      </c>
      <c r="M301" s="301">
        <v>0.89737999999999996</v>
      </c>
      <c r="N301" s="1"/>
      <c r="O301" s="1"/>
    </row>
    <row r="302" spans="1:15" ht="12.75" customHeight="1">
      <c r="A302" s="30">
        <v>292</v>
      </c>
      <c r="B302" s="311" t="s">
        <v>837</v>
      </c>
      <c r="C302" s="301">
        <v>319.45</v>
      </c>
      <c r="D302" s="302">
        <v>322.90000000000003</v>
      </c>
      <c r="E302" s="302">
        <v>312.50000000000006</v>
      </c>
      <c r="F302" s="302">
        <v>305.55</v>
      </c>
      <c r="G302" s="302">
        <v>295.15000000000003</v>
      </c>
      <c r="H302" s="302">
        <v>329.85000000000008</v>
      </c>
      <c r="I302" s="302">
        <v>340.25000000000006</v>
      </c>
      <c r="J302" s="302">
        <v>347.2000000000001</v>
      </c>
      <c r="K302" s="301">
        <v>333.3</v>
      </c>
      <c r="L302" s="301">
        <v>315.95</v>
      </c>
      <c r="M302" s="301">
        <v>13.649039999999999</v>
      </c>
      <c r="N302" s="1"/>
      <c r="O302" s="1"/>
    </row>
    <row r="303" spans="1:15" ht="12.75" customHeight="1">
      <c r="A303" s="30">
        <v>293</v>
      </c>
      <c r="B303" s="311" t="s">
        <v>149</v>
      </c>
      <c r="C303" s="301">
        <v>1005.25</v>
      </c>
      <c r="D303" s="302">
        <v>1013.3166666666666</v>
      </c>
      <c r="E303" s="302">
        <v>988.93333333333317</v>
      </c>
      <c r="F303" s="302">
        <v>972.61666666666656</v>
      </c>
      <c r="G303" s="302">
        <v>948.23333333333312</v>
      </c>
      <c r="H303" s="302">
        <v>1029.6333333333332</v>
      </c>
      <c r="I303" s="302">
        <v>1054.0166666666664</v>
      </c>
      <c r="J303" s="302">
        <v>1070.3333333333333</v>
      </c>
      <c r="K303" s="301">
        <v>1037.7</v>
      </c>
      <c r="L303" s="301">
        <v>997</v>
      </c>
      <c r="M303" s="301">
        <v>32.55301</v>
      </c>
      <c r="N303" s="1"/>
      <c r="O303" s="1"/>
    </row>
    <row r="304" spans="1:15" ht="12.75" customHeight="1">
      <c r="A304" s="30">
        <v>294</v>
      </c>
      <c r="B304" s="311" t="s">
        <v>150</v>
      </c>
      <c r="C304" s="301">
        <v>171.3</v>
      </c>
      <c r="D304" s="302">
        <v>174.38333333333333</v>
      </c>
      <c r="E304" s="302">
        <v>167.56666666666666</v>
      </c>
      <c r="F304" s="302">
        <v>163.83333333333334</v>
      </c>
      <c r="G304" s="302">
        <v>157.01666666666668</v>
      </c>
      <c r="H304" s="302">
        <v>178.11666666666665</v>
      </c>
      <c r="I304" s="302">
        <v>184.93333333333331</v>
      </c>
      <c r="J304" s="302">
        <v>188.66666666666663</v>
      </c>
      <c r="K304" s="301">
        <v>181.2</v>
      </c>
      <c r="L304" s="301">
        <v>170.65</v>
      </c>
      <c r="M304" s="301">
        <v>21.883089999999999</v>
      </c>
      <c r="N304" s="1"/>
      <c r="O304" s="1"/>
    </row>
    <row r="305" spans="1:15" ht="12.75" customHeight="1">
      <c r="A305" s="30">
        <v>295</v>
      </c>
      <c r="B305" s="311" t="s">
        <v>315</v>
      </c>
      <c r="C305" s="301">
        <v>15.75</v>
      </c>
      <c r="D305" s="302">
        <v>15.949999999999998</v>
      </c>
      <c r="E305" s="302">
        <v>15.349999999999994</v>
      </c>
      <c r="F305" s="302">
        <v>14.949999999999998</v>
      </c>
      <c r="G305" s="302">
        <v>14.349999999999994</v>
      </c>
      <c r="H305" s="302">
        <v>16.349999999999994</v>
      </c>
      <c r="I305" s="302">
        <v>16.95</v>
      </c>
      <c r="J305" s="302">
        <v>17.349999999999994</v>
      </c>
      <c r="K305" s="301">
        <v>16.55</v>
      </c>
      <c r="L305" s="301">
        <v>15.55</v>
      </c>
      <c r="M305" s="301">
        <v>18.771339999999999</v>
      </c>
      <c r="N305" s="1"/>
      <c r="O305" s="1"/>
    </row>
    <row r="306" spans="1:15" ht="12.75" customHeight="1">
      <c r="A306" s="30">
        <v>296</v>
      </c>
      <c r="B306" s="311" t="s">
        <v>444</v>
      </c>
      <c r="C306" s="301">
        <v>200.4</v>
      </c>
      <c r="D306" s="302">
        <v>198.66666666666666</v>
      </c>
      <c r="E306" s="302">
        <v>194.08333333333331</v>
      </c>
      <c r="F306" s="302">
        <v>187.76666666666665</v>
      </c>
      <c r="G306" s="302">
        <v>183.18333333333331</v>
      </c>
      <c r="H306" s="302">
        <v>204.98333333333332</v>
      </c>
      <c r="I306" s="302">
        <v>209.56666666666663</v>
      </c>
      <c r="J306" s="302">
        <v>215.88333333333333</v>
      </c>
      <c r="K306" s="301">
        <v>203.25</v>
      </c>
      <c r="L306" s="301">
        <v>192.35</v>
      </c>
      <c r="M306" s="301">
        <v>5.1583699999999997</v>
      </c>
      <c r="N306" s="1"/>
      <c r="O306" s="1"/>
    </row>
    <row r="307" spans="1:15" ht="12.75" customHeight="1">
      <c r="A307" s="30">
        <v>297</v>
      </c>
      <c r="B307" s="311" t="s">
        <v>446</v>
      </c>
      <c r="C307" s="301">
        <v>440.05</v>
      </c>
      <c r="D307" s="302">
        <v>446.09999999999997</v>
      </c>
      <c r="E307" s="302">
        <v>427.19999999999993</v>
      </c>
      <c r="F307" s="302">
        <v>414.34999999999997</v>
      </c>
      <c r="G307" s="302">
        <v>395.44999999999993</v>
      </c>
      <c r="H307" s="302">
        <v>458.94999999999993</v>
      </c>
      <c r="I307" s="302">
        <v>477.84999999999991</v>
      </c>
      <c r="J307" s="302">
        <v>490.69999999999993</v>
      </c>
      <c r="K307" s="301">
        <v>465</v>
      </c>
      <c r="L307" s="301">
        <v>433.25</v>
      </c>
      <c r="M307" s="301">
        <v>1.8242799999999999</v>
      </c>
      <c r="N307" s="1"/>
      <c r="O307" s="1"/>
    </row>
    <row r="308" spans="1:15" ht="12.75" customHeight="1">
      <c r="A308" s="30">
        <v>298</v>
      </c>
      <c r="B308" s="311" t="s">
        <v>151</v>
      </c>
      <c r="C308" s="301">
        <v>86.55</v>
      </c>
      <c r="D308" s="302">
        <v>87.55</v>
      </c>
      <c r="E308" s="302">
        <v>85</v>
      </c>
      <c r="F308" s="302">
        <v>83.45</v>
      </c>
      <c r="G308" s="302">
        <v>80.900000000000006</v>
      </c>
      <c r="H308" s="302">
        <v>89.1</v>
      </c>
      <c r="I308" s="302">
        <v>91.649999999999977</v>
      </c>
      <c r="J308" s="302">
        <v>93.199999999999989</v>
      </c>
      <c r="K308" s="301">
        <v>90.1</v>
      </c>
      <c r="L308" s="301">
        <v>86</v>
      </c>
      <c r="M308" s="301">
        <v>47.431269999999998</v>
      </c>
      <c r="N308" s="1"/>
      <c r="O308" s="1"/>
    </row>
    <row r="309" spans="1:15" ht="12.75" customHeight="1">
      <c r="A309" s="30">
        <v>299</v>
      </c>
      <c r="B309" s="311" t="s">
        <v>152</v>
      </c>
      <c r="C309" s="301">
        <v>484.8</v>
      </c>
      <c r="D309" s="302">
        <v>485.95</v>
      </c>
      <c r="E309" s="302">
        <v>477.34999999999997</v>
      </c>
      <c r="F309" s="302">
        <v>469.9</v>
      </c>
      <c r="G309" s="302">
        <v>461.29999999999995</v>
      </c>
      <c r="H309" s="302">
        <v>493.4</v>
      </c>
      <c r="I309" s="302">
        <v>502</v>
      </c>
      <c r="J309" s="302">
        <v>509.45</v>
      </c>
      <c r="K309" s="301">
        <v>494.55</v>
      </c>
      <c r="L309" s="301">
        <v>478.5</v>
      </c>
      <c r="M309" s="301">
        <v>12.897360000000001</v>
      </c>
      <c r="N309" s="1"/>
      <c r="O309" s="1"/>
    </row>
    <row r="310" spans="1:15" ht="12.75" customHeight="1">
      <c r="A310" s="30">
        <v>300</v>
      </c>
      <c r="B310" s="311" t="s">
        <v>153</v>
      </c>
      <c r="C310" s="301">
        <v>7833.6</v>
      </c>
      <c r="D310" s="302">
        <v>7887.8666666666659</v>
      </c>
      <c r="E310" s="302">
        <v>7750.7333333333318</v>
      </c>
      <c r="F310" s="302">
        <v>7667.8666666666659</v>
      </c>
      <c r="G310" s="302">
        <v>7530.7333333333318</v>
      </c>
      <c r="H310" s="302">
        <v>7970.7333333333318</v>
      </c>
      <c r="I310" s="302">
        <v>8107.866666666665</v>
      </c>
      <c r="J310" s="302">
        <v>8190.7333333333318</v>
      </c>
      <c r="K310" s="301">
        <v>8025</v>
      </c>
      <c r="L310" s="301">
        <v>7805</v>
      </c>
      <c r="M310" s="301">
        <v>13.19566</v>
      </c>
      <c r="N310" s="1"/>
      <c r="O310" s="1"/>
    </row>
    <row r="311" spans="1:15" ht="12.75" customHeight="1">
      <c r="A311" s="30">
        <v>301</v>
      </c>
      <c r="B311" s="311" t="s">
        <v>838</v>
      </c>
      <c r="C311" s="301">
        <v>2001.65</v>
      </c>
      <c r="D311" s="302">
        <v>2066.8666666666668</v>
      </c>
      <c r="E311" s="302">
        <v>1915.8333333333335</v>
      </c>
      <c r="F311" s="302">
        <v>1830.0166666666667</v>
      </c>
      <c r="G311" s="302">
        <v>1678.9833333333333</v>
      </c>
      <c r="H311" s="302">
        <v>2152.6833333333334</v>
      </c>
      <c r="I311" s="302">
        <v>2303.7166666666662</v>
      </c>
      <c r="J311" s="302">
        <v>2389.5333333333338</v>
      </c>
      <c r="K311" s="301">
        <v>2217.9</v>
      </c>
      <c r="L311" s="301">
        <v>1981.05</v>
      </c>
      <c r="M311" s="301">
        <v>3.2259000000000002</v>
      </c>
      <c r="N311" s="1"/>
      <c r="O311" s="1"/>
    </row>
    <row r="312" spans="1:15" ht="12.75" customHeight="1">
      <c r="A312" s="30">
        <v>302</v>
      </c>
      <c r="B312" s="311" t="s">
        <v>448</v>
      </c>
      <c r="C312" s="301">
        <v>351.5</v>
      </c>
      <c r="D312" s="302">
        <v>352.01666666666665</v>
      </c>
      <c r="E312" s="302">
        <v>346.48333333333329</v>
      </c>
      <c r="F312" s="302">
        <v>341.46666666666664</v>
      </c>
      <c r="G312" s="302">
        <v>335.93333333333328</v>
      </c>
      <c r="H312" s="302">
        <v>357.0333333333333</v>
      </c>
      <c r="I312" s="302">
        <v>362.56666666666661</v>
      </c>
      <c r="J312" s="302">
        <v>367.58333333333331</v>
      </c>
      <c r="K312" s="301">
        <v>357.55</v>
      </c>
      <c r="L312" s="301">
        <v>347</v>
      </c>
      <c r="M312" s="301">
        <v>3.51918</v>
      </c>
      <c r="N312" s="1"/>
      <c r="O312" s="1"/>
    </row>
    <row r="313" spans="1:15" ht="12.75" customHeight="1">
      <c r="A313" s="30">
        <v>303</v>
      </c>
      <c r="B313" s="311" t="s">
        <v>449</v>
      </c>
      <c r="C313" s="301">
        <v>245.55</v>
      </c>
      <c r="D313" s="302">
        <v>249.08333333333334</v>
      </c>
      <c r="E313" s="302">
        <v>239.76666666666671</v>
      </c>
      <c r="F313" s="302">
        <v>233.98333333333338</v>
      </c>
      <c r="G313" s="302">
        <v>224.66666666666674</v>
      </c>
      <c r="H313" s="302">
        <v>254.86666666666667</v>
      </c>
      <c r="I313" s="302">
        <v>264.18333333333334</v>
      </c>
      <c r="J313" s="302">
        <v>269.96666666666664</v>
      </c>
      <c r="K313" s="301">
        <v>258.39999999999998</v>
      </c>
      <c r="L313" s="301">
        <v>243.3</v>
      </c>
      <c r="M313" s="301">
        <v>2.0524100000000001</v>
      </c>
      <c r="N313" s="1"/>
      <c r="O313" s="1"/>
    </row>
    <row r="314" spans="1:15" ht="12.75" customHeight="1">
      <c r="A314" s="30">
        <v>304</v>
      </c>
      <c r="B314" s="311" t="s">
        <v>154</v>
      </c>
      <c r="C314" s="301">
        <v>747.45</v>
      </c>
      <c r="D314" s="302">
        <v>754.69999999999993</v>
      </c>
      <c r="E314" s="302">
        <v>732.39999999999986</v>
      </c>
      <c r="F314" s="302">
        <v>717.34999999999991</v>
      </c>
      <c r="G314" s="302">
        <v>695.04999999999984</v>
      </c>
      <c r="H314" s="302">
        <v>769.74999999999989</v>
      </c>
      <c r="I314" s="302">
        <v>792.04999999999984</v>
      </c>
      <c r="J314" s="302">
        <v>807.09999999999991</v>
      </c>
      <c r="K314" s="301">
        <v>777</v>
      </c>
      <c r="L314" s="301">
        <v>739.65</v>
      </c>
      <c r="M314" s="301">
        <v>14.0678</v>
      </c>
      <c r="N314" s="1"/>
      <c r="O314" s="1"/>
    </row>
    <row r="315" spans="1:15" ht="12.75" customHeight="1">
      <c r="A315" s="30">
        <v>305</v>
      </c>
      <c r="B315" s="311" t="s">
        <v>454</v>
      </c>
      <c r="C315" s="301">
        <v>1240.8</v>
      </c>
      <c r="D315" s="302">
        <v>1261.1166666666666</v>
      </c>
      <c r="E315" s="302">
        <v>1215.0333333333331</v>
      </c>
      <c r="F315" s="302">
        <v>1189.2666666666664</v>
      </c>
      <c r="G315" s="302">
        <v>1143.1833333333329</v>
      </c>
      <c r="H315" s="302">
        <v>1286.8833333333332</v>
      </c>
      <c r="I315" s="302">
        <v>1332.9666666666667</v>
      </c>
      <c r="J315" s="302">
        <v>1358.7333333333333</v>
      </c>
      <c r="K315" s="301">
        <v>1307.2</v>
      </c>
      <c r="L315" s="301">
        <v>1235.3499999999999</v>
      </c>
      <c r="M315" s="301">
        <v>2.1611899999999999</v>
      </c>
      <c r="N315" s="1"/>
      <c r="O315" s="1"/>
    </row>
    <row r="316" spans="1:15" ht="12.75" customHeight="1">
      <c r="A316" s="30">
        <v>306</v>
      </c>
      <c r="B316" s="311" t="s">
        <v>155</v>
      </c>
      <c r="C316" s="301">
        <v>1415.7</v>
      </c>
      <c r="D316" s="302">
        <v>1433.8666666666668</v>
      </c>
      <c r="E316" s="302">
        <v>1387.8333333333335</v>
      </c>
      <c r="F316" s="302">
        <v>1359.9666666666667</v>
      </c>
      <c r="G316" s="302">
        <v>1313.9333333333334</v>
      </c>
      <c r="H316" s="302">
        <v>1461.7333333333336</v>
      </c>
      <c r="I316" s="302">
        <v>1507.7666666666669</v>
      </c>
      <c r="J316" s="302">
        <v>1535.6333333333337</v>
      </c>
      <c r="K316" s="301">
        <v>1479.9</v>
      </c>
      <c r="L316" s="301">
        <v>1406</v>
      </c>
      <c r="M316" s="301">
        <v>2.7858800000000001</v>
      </c>
      <c r="N316" s="1"/>
      <c r="O316" s="1"/>
    </row>
    <row r="317" spans="1:15" ht="12.75" customHeight="1">
      <c r="A317" s="30">
        <v>307</v>
      </c>
      <c r="B317" s="311" t="s">
        <v>156</v>
      </c>
      <c r="C317" s="301">
        <v>797.75</v>
      </c>
      <c r="D317" s="302">
        <v>807.58333333333337</v>
      </c>
      <c r="E317" s="302">
        <v>783.16666666666674</v>
      </c>
      <c r="F317" s="302">
        <v>768.58333333333337</v>
      </c>
      <c r="G317" s="302">
        <v>744.16666666666674</v>
      </c>
      <c r="H317" s="302">
        <v>822.16666666666674</v>
      </c>
      <c r="I317" s="302">
        <v>846.58333333333348</v>
      </c>
      <c r="J317" s="302">
        <v>861.16666666666674</v>
      </c>
      <c r="K317" s="301">
        <v>832</v>
      </c>
      <c r="L317" s="301">
        <v>793</v>
      </c>
      <c r="M317" s="301">
        <v>4.8038600000000002</v>
      </c>
      <c r="N317" s="1"/>
      <c r="O317" s="1"/>
    </row>
    <row r="318" spans="1:15" ht="12.75" customHeight="1">
      <c r="A318" s="30">
        <v>308</v>
      </c>
      <c r="B318" s="311" t="s">
        <v>157</v>
      </c>
      <c r="C318" s="301">
        <v>720.85</v>
      </c>
      <c r="D318" s="302">
        <v>736.7166666666667</v>
      </c>
      <c r="E318" s="302">
        <v>700.48333333333335</v>
      </c>
      <c r="F318" s="302">
        <v>680.11666666666667</v>
      </c>
      <c r="G318" s="302">
        <v>643.88333333333333</v>
      </c>
      <c r="H318" s="302">
        <v>757.08333333333337</v>
      </c>
      <c r="I318" s="302">
        <v>793.31666666666672</v>
      </c>
      <c r="J318" s="302">
        <v>813.68333333333339</v>
      </c>
      <c r="K318" s="301">
        <v>772.95</v>
      </c>
      <c r="L318" s="301">
        <v>716.35</v>
      </c>
      <c r="M318" s="301">
        <v>4.6037600000000003</v>
      </c>
      <c r="N318" s="1"/>
      <c r="O318" s="1"/>
    </row>
    <row r="319" spans="1:15" ht="12.75" customHeight="1">
      <c r="A319" s="30">
        <v>309</v>
      </c>
      <c r="B319" s="311" t="s">
        <v>445</v>
      </c>
      <c r="C319" s="301">
        <v>204.95</v>
      </c>
      <c r="D319" s="302">
        <v>210.16666666666666</v>
      </c>
      <c r="E319" s="302">
        <v>197.7833333333333</v>
      </c>
      <c r="F319" s="302">
        <v>190.61666666666665</v>
      </c>
      <c r="G319" s="302">
        <v>178.23333333333329</v>
      </c>
      <c r="H319" s="302">
        <v>217.33333333333331</v>
      </c>
      <c r="I319" s="302">
        <v>229.7166666666667</v>
      </c>
      <c r="J319" s="302">
        <v>236.88333333333333</v>
      </c>
      <c r="K319" s="301">
        <v>222.55</v>
      </c>
      <c r="L319" s="301">
        <v>203</v>
      </c>
      <c r="M319" s="301">
        <v>3.5499200000000002</v>
      </c>
      <c r="N319" s="1"/>
      <c r="O319" s="1"/>
    </row>
    <row r="320" spans="1:15" ht="12.75" customHeight="1">
      <c r="A320" s="30">
        <v>310</v>
      </c>
      <c r="B320" s="311" t="s">
        <v>452</v>
      </c>
      <c r="C320" s="301">
        <v>161.44999999999999</v>
      </c>
      <c r="D320" s="302">
        <v>164.5</v>
      </c>
      <c r="E320" s="302">
        <v>157.94999999999999</v>
      </c>
      <c r="F320" s="302">
        <v>154.44999999999999</v>
      </c>
      <c r="G320" s="302">
        <v>147.89999999999998</v>
      </c>
      <c r="H320" s="302">
        <v>168</v>
      </c>
      <c r="I320" s="302">
        <v>174.55</v>
      </c>
      <c r="J320" s="302">
        <v>178.05</v>
      </c>
      <c r="K320" s="301">
        <v>171.05</v>
      </c>
      <c r="L320" s="301">
        <v>161</v>
      </c>
      <c r="M320" s="301">
        <v>1.5956900000000001</v>
      </c>
      <c r="N320" s="1"/>
      <c r="O320" s="1"/>
    </row>
    <row r="321" spans="1:15" ht="12.75" customHeight="1">
      <c r="A321" s="30">
        <v>311</v>
      </c>
      <c r="B321" s="311" t="s">
        <v>450</v>
      </c>
      <c r="C321" s="301">
        <v>181.95</v>
      </c>
      <c r="D321" s="302">
        <v>185.9</v>
      </c>
      <c r="E321" s="302">
        <v>176.05</v>
      </c>
      <c r="F321" s="302">
        <v>170.15</v>
      </c>
      <c r="G321" s="302">
        <v>160.30000000000001</v>
      </c>
      <c r="H321" s="302">
        <v>191.8</v>
      </c>
      <c r="I321" s="302">
        <v>201.64999999999998</v>
      </c>
      <c r="J321" s="302">
        <v>207.55</v>
      </c>
      <c r="K321" s="301">
        <v>195.75</v>
      </c>
      <c r="L321" s="301">
        <v>180</v>
      </c>
      <c r="M321" s="301">
        <v>6.9029400000000001</v>
      </c>
      <c r="N321" s="1"/>
      <c r="O321" s="1"/>
    </row>
    <row r="322" spans="1:15" ht="12.75" customHeight="1">
      <c r="A322" s="30">
        <v>312</v>
      </c>
      <c r="B322" s="311" t="s">
        <v>451</v>
      </c>
      <c r="C322" s="301">
        <v>879.1</v>
      </c>
      <c r="D322" s="302">
        <v>877.88333333333333</v>
      </c>
      <c r="E322" s="302">
        <v>858.2166666666667</v>
      </c>
      <c r="F322" s="302">
        <v>837.33333333333337</v>
      </c>
      <c r="G322" s="302">
        <v>817.66666666666674</v>
      </c>
      <c r="H322" s="302">
        <v>898.76666666666665</v>
      </c>
      <c r="I322" s="302">
        <v>918.43333333333339</v>
      </c>
      <c r="J322" s="302">
        <v>939.31666666666661</v>
      </c>
      <c r="K322" s="301">
        <v>897.55</v>
      </c>
      <c r="L322" s="301">
        <v>857</v>
      </c>
      <c r="M322" s="301">
        <v>2.2818700000000001</v>
      </c>
      <c r="N322" s="1"/>
      <c r="O322" s="1"/>
    </row>
    <row r="323" spans="1:15" ht="12.75" customHeight="1">
      <c r="A323" s="30">
        <v>313</v>
      </c>
      <c r="B323" s="311" t="s">
        <v>158</v>
      </c>
      <c r="C323" s="301">
        <v>2814.8</v>
      </c>
      <c r="D323" s="302">
        <v>2871.6</v>
      </c>
      <c r="E323" s="302">
        <v>2743.25</v>
      </c>
      <c r="F323" s="302">
        <v>2671.7000000000003</v>
      </c>
      <c r="G323" s="302">
        <v>2543.3500000000004</v>
      </c>
      <c r="H323" s="302">
        <v>2943.1499999999996</v>
      </c>
      <c r="I323" s="302">
        <v>3071.4999999999991</v>
      </c>
      <c r="J323" s="302">
        <v>3143.0499999999993</v>
      </c>
      <c r="K323" s="301">
        <v>2999.95</v>
      </c>
      <c r="L323" s="301">
        <v>2800.05</v>
      </c>
      <c r="M323" s="301">
        <v>4.5419400000000003</v>
      </c>
      <c r="N323" s="1"/>
      <c r="O323" s="1"/>
    </row>
    <row r="324" spans="1:15" ht="12.75" customHeight="1">
      <c r="A324" s="30">
        <v>314</v>
      </c>
      <c r="B324" s="311" t="s">
        <v>442</v>
      </c>
      <c r="C324" s="301">
        <v>35.049999999999997</v>
      </c>
      <c r="D324" s="302">
        <v>35.9</v>
      </c>
      <c r="E324" s="302">
        <v>33.849999999999994</v>
      </c>
      <c r="F324" s="302">
        <v>32.65</v>
      </c>
      <c r="G324" s="302">
        <v>30.599999999999994</v>
      </c>
      <c r="H324" s="302">
        <v>37.099999999999994</v>
      </c>
      <c r="I324" s="302">
        <v>39.149999999999991</v>
      </c>
      <c r="J324" s="302">
        <v>40.349999999999994</v>
      </c>
      <c r="K324" s="301">
        <v>37.950000000000003</v>
      </c>
      <c r="L324" s="301">
        <v>34.700000000000003</v>
      </c>
      <c r="M324" s="301">
        <v>10.13256</v>
      </c>
      <c r="N324" s="1"/>
      <c r="O324" s="1"/>
    </row>
    <row r="325" spans="1:15" ht="12.75" customHeight="1">
      <c r="A325" s="30">
        <v>315</v>
      </c>
      <c r="B325" s="311" t="s">
        <v>443</v>
      </c>
      <c r="C325" s="301">
        <v>145.65</v>
      </c>
      <c r="D325" s="302">
        <v>147.31666666666669</v>
      </c>
      <c r="E325" s="302">
        <v>142.43333333333339</v>
      </c>
      <c r="F325" s="302">
        <v>139.2166666666667</v>
      </c>
      <c r="G325" s="302">
        <v>134.3333333333334</v>
      </c>
      <c r="H325" s="302">
        <v>150.53333333333339</v>
      </c>
      <c r="I325" s="302">
        <v>155.41666666666666</v>
      </c>
      <c r="J325" s="302">
        <v>158.63333333333338</v>
      </c>
      <c r="K325" s="301">
        <v>152.19999999999999</v>
      </c>
      <c r="L325" s="301">
        <v>144.1</v>
      </c>
      <c r="M325" s="301">
        <v>1.3646799999999999</v>
      </c>
      <c r="N325" s="1"/>
      <c r="O325" s="1"/>
    </row>
    <row r="326" spans="1:15" ht="12.75" customHeight="1">
      <c r="A326" s="30">
        <v>316</v>
      </c>
      <c r="B326" s="311" t="s">
        <v>453</v>
      </c>
      <c r="C326" s="301">
        <v>748.15</v>
      </c>
      <c r="D326" s="302">
        <v>763.7166666666667</v>
      </c>
      <c r="E326" s="302">
        <v>729.43333333333339</v>
      </c>
      <c r="F326" s="302">
        <v>710.7166666666667</v>
      </c>
      <c r="G326" s="302">
        <v>676.43333333333339</v>
      </c>
      <c r="H326" s="302">
        <v>782.43333333333339</v>
      </c>
      <c r="I326" s="302">
        <v>816.7166666666667</v>
      </c>
      <c r="J326" s="302">
        <v>835.43333333333339</v>
      </c>
      <c r="K326" s="301">
        <v>798</v>
      </c>
      <c r="L326" s="301">
        <v>745</v>
      </c>
      <c r="M326" s="301">
        <v>0.89868999999999999</v>
      </c>
      <c r="N326" s="1"/>
      <c r="O326" s="1"/>
    </row>
    <row r="327" spans="1:15" ht="12.75" customHeight="1">
      <c r="A327" s="30">
        <v>317</v>
      </c>
      <c r="B327" s="311" t="s">
        <v>159</v>
      </c>
      <c r="C327" s="301">
        <v>2308.85</v>
      </c>
      <c r="D327" s="302">
        <v>2334.2333333333331</v>
      </c>
      <c r="E327" s="302">
        <v>2268.6166666666663</v>
      </c>
      <c r="F327" s="302">
        <v>2228.3833333333332</v>
      </c>
      <c r="G327" s="302">
        <v>2162.7666666666664</v>
      </c>
      <c r="H327" s="302">
        <v>2374.4666666666662</v>
      </c>
      <c r="I327" s="302">
        <v>2440.083333333333</v>
      </c>
      <c r="J327" s="302">
        <v>2480.3166666666662</v>
      </c>
      <c r="K327" s="301">
        <v>2399.85</v>
      </c>
      <c r="L327" s="301">
        <v>2294</v>
      </c>
      <c r="M327" s="301">
        <v>9.8160500000000006</v>
      </c>
      <c r="N327" s="1"/>
      <c r="O327" s="1"/>
    </row>
    <row r="328" spans="1:15" ht="12.75" customHeight="1">
      <c r="A328" s="30">
        <v>318</v>
      </c>
      <c r="B328" s="311" t="s">
        <v>160</v>
      </c>
      <c r="C328" s="301">
        <v>67176.600000000006</v>
      </c>
      <c r="D328" s="302">
        <v>67830.516666666663</v>
      </c>
      <c r="E328" s="302">
        <v>66346.083333333328</v>
      </c>
      <c r="F328" s="302">
        <v>65515.566666666666</v>
      </c>
      <c r="G328" s="302">
        <v>64031.133333333331</v>
      </c>
      <c r="H328" s="302">
        <v>68661.033333333326</v>
      </c>
      <c r="I328" s="302">
        <v>70145.466666666674</v>
      </c>
      <c r="J328" s="302">
        <v>70975.983333333323</v>
      </c>
      <c r="K328" s="301">
        <v>69314.95</v>
      </c>
      <c r="L328" s="301">
        <v>67000</v>
      </c>
      <c r="M328" s="301">
        <v>7.0910000000000001E-2</v>
      </c>
      <c r="N328" s="1"/>
      <c r="O328" s="1"/>
    </row>
    <row r="329" spans="1:15" ht="12.75" customHeight="1">
      <c r="A329" s="30">
        <v>319</v>
      </c>
      <c r="B329" s="311" t="s">
        <v>447</v>
      </c>
      <c r="C329" s="301">
        <v>96.2</v>
      </c>
      <c r="D329" s="302">
        <v>99.966666666666654</v>
      </c>
      <c r="E329" s="302">
        <v>90.883333333333312</v>
      </c>
      <c r="F329" s="302">
        <v>85.566666666666663</v>
      </c>
      <c r="G329" s="302">
        <v>76.48333333333332</v>
      </c>
      <c r="H329" s="302">
        <v>105.2833333333333</v>
      </c>
      <c r="I329" s="302">
        <v>114.36666666666665</v>
      </c>
      <c r="J329" s="302">
        <v>119.68333333333329</v>
      </c>
      <c r="K329" s="301">
        <v>109.05</v>
      </c>
      <c r="L329" s="301">
        <v>94.65</v>
      </c>
      <c r="M329" s="301">
        <v>287.06243000000001</v>
      </c>
      <c r="N329" s="1"/>
      <c r="O329" s="1"/>
    </row>
    <row r="330" spans="1:15" ht="12.75" customHeight="1">
      <c r="A330" s="30">
        <v>320</v>
      </c>
      <c r="B330" s="311" t="s">
        <v>161</v>
      </c>
      <c r="C330" s="301">
        <v>1034.7</v>
      </c>
      <c r="D330" s="302">
        <v>1039.1833333333332</v>
      </c>
      <c r="E330" s="302">
        <v>1024.3666666666663</v>
      </c>
      <c r="F330" s="302">
        <v>1014.0333333333331</v>
      </c>
      <c r="G330" s="302">
        <v>999.21666666666624</v>
      </c>
      <c r="H330" s="302">
        <v>1049.5166666666664</v>
      </c>
      <c r="I330" s="302">
        <v>1064.3333333333335</v>
      </c>
      <c r="J330" s="302">
        <v>1074.6666666666665</v>
      </c>
      <c r="K330" s="301">
        <v>1054</v>
      </c>
      <c r="L330" s="301">
        <v>1028.8499999999999</v>
      </c>
      <c r="M330" s="301">
        <v>5.1025099999999997</v>
      </c>
      <c r="N330" s="1"/>
      <c r="O330" s="1"/>
    </row>
    <row r="331" spans="1:15" ht="12.75" customHeight="1">
      <c r="A331" s="30">
        <v>321</v>
      </c>
      <c r="B331" s="311" t="s">
        <v>162</v>
      </c>
      <c r="C331" s="301">
        <v>284.3</v>
      </c>
      <c r="D331" s="302">
        <v>283.45</v>
      </c>
      <c r="E331" s="302">
        <v>279.59999999999997</v>
      </c>
      <c r="F331" s="302">
        <v>274.89999999999998</v>
      </c>
      <c r="G331" s="302">
        <v>271.04999999999995</v>
      </c>
      <c r="H331" s="302">
        <v>288.14999999999998</v>
      </c>
      <c r="I331" s="302">
        <v>292</v>
      </c>
      <c r="J331" s="302">
        <v>296.7</v>
      </c>
      <c r="K331" s="301">
        <v>287.3</v>
      </c>
      <c r="L331" s="301">
        <v>278.75</v>
      </c>
      <c r="M331" s="301">
        <v>7.9392500000000004</v>
      </c>
      <c r="N331" s="1"/>
      <c r="O331" s="1"/>
    </row>
    <row r="332" spans="1:15" ht="12.75" customHeight="1">
      <c r="A332" s="30">
        <v>322</v>
      </c>
      <c r="B332" s="311" t="s">
        <v>267</v>
      </c>
      <c r="C332" s="301">
        <v>668.75</v>
      </c>
      <c r="D332" s="302">
        <v>673.30000000000007</v>
      </c>
      <c r="E332" s="302">
        <v>660.45000000000016</v>
      </c>
      <c r="F332" s="302">
        <v>652.15000000000009</v>
      </c>
      <c r="G332" s="302">
        <v>639.30000000000018</v>
      </c>
      <c r="H332" s="302">
        <v>681.60000000000014</v>
      </c>
      <c r="I332" s="302">
        <v>694.45</v>
      </c>
      <c r="J332" s="302">
        <v>702.75000000000011</v>
      </c>
      <c r="K332" s="301">
        <v>686.15</v>
      </c>
      <c r="L332" s="301">
        <v>665</v>
      </c>
      <c r="M332" s="301">
        <v>1.22916</v>
      </c>
      <c r="N332" s="1"/>
      <c r="O332" s="1"/>
    </row>
    <row r="333" spans="1:15" ht="12.75" customHeight="1">
      <c r="A333" s="30">
        <v>323</v>
      </c>
      <c r="B333" s="311" t="s">
        <v>163</v>
      </c>
      <c r="C333" s="301">
        <v>78.2</v>
      </c>
      <c r="D333" s="302">
        <v>79.833333333333329</v>
      </c>
      <c r="E333" s="302">
        <v>75.966666666666654</v>
      </c>
      <c r="F333" s="302">
        <v>73.73333333333332</v>
      </c>
      <c r="G333" s="302">
        <v>69.866666666666646</v>
      </c>
      <c r="H333" s="302">
        <v>82.066666666666663</v>
      </c>
      <c r="I333" s="302">
        <v>85.933333333333337</v>
      </c>
      <c r="J333" s="302">
        <v>88.166666666666671</v>
      </c>
      <c r="K333" s="301">
        <v>83.7</v>
      </c>
      <c r="L333" s="301">
        <v>77.599999999999994</v>
      </c>
      <c r="M333" s="301">
        <v>145.81668999999999</v>
      </c>
      <c r="N333" s="1"/>
      <c r="O333" s="1"/>
    </row>
    <row r="334" spans="1:15" ht="12.75" customHeight="1">
      <c r="A334" s="30">
        <v>324</v>
      </c>
      <c r="B334" s="311" t="s">
        <v>164</v>
      </c>
      <c r="C334" s="301">
        <v>3611.25</v>
      </c>
      <c r="D334" s="302">
        <v>3634.4833333333336</v>
      </c>
      <c r="E334" s="302">
        <v>3550.9666666666672</v>
      </c>
      <c r="F334" s="302">
        <v>3490.6833333333334</v>
      </c>
      <c r="G334" s="302">
        <v>3407.166666666667</v>
      </c>
      <c r="H334" s="302">
        <v>3694.7666666666673</v>
      </c>
      <c r="I334" s="302">
        <v>3778.2833333333338</v>
      </c>
      <c r="J334" s="302">
        <v>3838.5666666666675</v>
      </c>
      <c r="K334" s="301">
        <v>3718</v>
      </c>
      <c r="L334" s="301">
        <v>3574.2</v>
      </c>
      <c r="M334" s="301">
        <v>5.1677499999999998</v>
      </c>
      <c r="N334" s="1"/>
      <c r="O334" s="1"/>
    </row>
    <row r="335" spans="1:15" ht="12.75" customHeight="1">
      <c r="A335" s="30">
        <v>325</v>
      </c>
      <c r="B335" s="311" t="s">
        <v>165</v>
      </c>
      <c r="C335" s="301">
        <v>3531.1</v>
      </c>
      <c r="D335" s="302">
        <v>3561.7000000000003</v>
      </c>
      <c r="E335" s="302">
        <v>3458.4000000000005</v>
      </c>
      <c r="F335" s="302">
        <v>3385.7000000000003</v>
      </c>
      <c r="G335" s="302">
        <v>3282.4000000000005</v>
      </c>
      <c r="H335" s="302">
        <v>3634.4000000000005</v>
      </c>
      <c r="I335" s="302">
        <v>3737.7000000000007</v>
      </c>
      <c r="J335" s="302">
        <v>3810.4000000000005</v>
      </c>
      <c r="K335" s="301">
        <v>3665</v>
      </c>
      <c r="L335" s="301">
        <v>3489</v>
      </c>
      <c r="M335" s="301">
        <v>1.96851</v>
      </c>
      <c r="N335" s="1"/>
      <c r="O335" s="1"/>
    </row>
    <row r="336" spans="1:15" ht="12.75" customHeight="1">
      <c r="A336" s="30">
        <v>326</v>
      </c>
      <c r="B336" s="311" t="s">
        <v>839</v>
      </c>
      <c r="C336" s="301">
        <v>1075.05</v>
      </c>
      <c r="D336" s="302">
        <v>1096.0166666666667</v>
      </c>
      <c r="E336" s="302">
        <v>1044.0333333333333</v>
      </c>
      <c r="F336" s="302">
        <v>1013.0166666666667</v>
      </c>
      <c r="G336" s="302">
        <v>961.0333333333333</v>
      </c>
      <c r="H336" s="302">
        <v>1127.0333333333333</v>
      </c>
      <c r="I336" s="302">
        <v>1179.0166666666664</v>
      </c>
      <c r="J336" s="302">
        <v>1210.0333333333333</v>
      </c>
      <c r="K336" s="301">
        <v>1148</v>
      </c>
      <c r="L336" s="301">
        <v>1065</v>
      </c>
      <c r="M336" s="301">
        <v>1.0729</v>
      </c>
      <c r="N336" s="1"/>
      <c r="O336" s="1"/>
    </row>
    <row r="337" spans="1:15" ht="12.75" customHeight="1">
      <c r="A337" s="30">
        <v>327</v>
      </c>
      <c r="B337" s="311" t="s">
        <v>455</v>
      </c>
      <c r="C337" s="301">
        <v>28.35</v>
      </c>
      <c r="D337" s="302">
        <v>29.166666666666668</v>
      </c>
      <c r="E337" s="302">
        <v>27.333333333333336</v>
      </c>
      <c r="F337" s="302">
        <v>26.316666666666666</v>
      </c>
      <c r="G337" s="302">
        <v>24.483333333333334</v>
      </c>
      <c r="H337" s="302">
        <v>30.183333333333337</v>
      </c>
      <c r="I337" s="302">
        <v>32.016666666666673</v>
      </c>
      <c r="J337" s="302">
        <v>33.033333333333339</v>
      </c>
      <c r="K337" s="301">
        <v>31</v>
      </c>
      <c r="L337" s="301">
        <v>28.15</v>
      </c>
      <c r="M337" s="301">
        <v>70.347020000000001</v>
      </c>
      <c r="N337" s="1"/>
      <c r="O337" s="1"/>
    </row>
    <row r="338" spans="1:15" ht="12.75" customHeight="1">
      <c r="A338" s="30">
        <v>328</v>
      </c>
      <c r="B338" s="311" t="s">
        <v>456</v>
      </c>
      <c r="C338" s="301">
        <v>58.5</v>
      </c>
      <c r="D338" s="302">
        <v>59.383333333333326</v>
      </c>
      <c r="E338" s="302">
        <v>57.16666666666665</v>
      </c>
      <c r="F338" s="302">
        <v>55.833333333333321</v>
      </c>
      <c r="G338" s="302">
        <v>53.616666666666646</v>
      </c>
      <c r="H338" s="302">
        <v>60.716666666666654</v>
      </c>
      <c r="I338" s="302">
        <v>62.933333333333323</v>
      </c>
      <c r="J338" s="302">
        <v>64.266666666666652</v>
      </c>
      <c r="K338" s="301">
        <v>61.6</v>
      </c>
      <c r="L338" s="301">
        <v>58.05</v>
      </c>
      <c r="M338" s="301">
        <v>17.712140000000002</v>
      </c>
      <c r="N338" s="1"/>
      <c r="O338" s="1"/>
    </row>
    <row r="339" spans="1:15" ht="12.75" customHeight="1">
      <c r="A339" s="30">
        <v>329</v>
      </c>
      <c r="B339" s="311" t="s">
        <v>457</v>
      </c>
      <c r="C339" s="301">
        <v>524</v>
      </c>
      <c r="D339" s="302">
        <v>532.66666666666663</v>
      </c>
      <c r="E339" s="302">
        <v>511.33333333333326</v>
      </c>
      <c r="F339" s="302">
        <v>498.66666666666663</v>
      </c>
      <c r="G339" s="302">
        <v>477.33333333333326</v>
      </c>
      <c r="H339" s="302">
        <v>545.33333333333326</v>
      </c>
      <c r="I339" s="302">
        <v>566.66666666666652</v>
      </c>
      <c r="J339" s="302">
        <v>579.33333333333326</v>
      </c>
      <c r="K339" s="301">
        <v>554</v>
      </c>
      <c r="L339" s="301">
        <v>520</v>
      </c>
      <c r="M339" s="301">
        <v>0.23974999999999999</v>
      </c>
      <c r="N339" s="1"/>
      <c r="O339" s="1"/>
    </row>
    <row r="340" spans="1:15" ht="12.75" customHeight="1">
      <c r="A340" s="30">
        <v>330</v>
      </c>
      <c r="B340" s="311" t="s">
        <v>166</v>
      </c>
      <c r="C340" s="301">
        <v>16874</v>
      </c>
      <c r="D340" s="302">
        <v>16812.649999999998</v>
      </c>
      <c r="E340" s="302">
        <v>16676.299999999996</v>
      </c>
      <c r="F340" s="302">
        <v>16478.599999999999</v>
      </c>
      <c r="G340" s="302">
        <v>16342.249999999996</v>
      </c>
      <c r="H340" s="302">
        <v>17010.349999999995</v>
      </c>
      <c r="I340" s="302">
        <v>17146.699999999993</v>
      </c>
      <c r="J340" s="302">
        <v>17344.399999999994</v>
      </c>
      <c r="K340" s="301">
        <v>16949</v>
      </c>
      <c r="L340" s="301">
        <v>16614.95</v>
      </c>
      <c r="M340" s="301">
        <v>0.80754000000000004</v>
      </c>
      <c r="N340" s="1"/>
      <c r="O340" s="1"/>
    </row>
    <row r="341" spans="1:15" ht="12.75" customHeight="1">
      <c r="A341" s="30">
        <v>331</v>
      </c>
      <c r="B341" s="311" t="s">
        <v>463</v>
      </c>
      <c r="C341" s="301">
        <v>67.25</v>
      </c>
      <c r="D341" s="302">
        <v>69.916666666666671</v>
      </c>
      <c r="E341" s="302">
        <v>63.63333333333334</v>
      </c>
      <c r="F341" s="302">
        <v>60.016666666666666</v>
      </c>
      <c r="G341" s="302">
        <v>53.733333333333334</v>
      </c>
      <c r="H341" s="302">
        <v>73.533333333333346</v>
      </c>
      <c r="I341" s="302">
        <v>79.816666666666677</v>
      </c>
      <c r="J341" s="302">
        <v>83.433333333333351</v>
      </c>
      <c r="K341" s="301">
        <v>76.2</v>
      </c>
      <c r="L341" s="301">
        <v>66.3</v>
      </c>
      <c r="M341" s="301">
        <v>32.215029999999999</v>
      </c>
      <c r="N341" s="1"/>
      <c r="O341" s="1"/>
    </row>
    <row r="342" spans="1:15" ht="12.75" customHeight="1">
      <c r="A342" s="30">
        <v>332</v>
      </c>
      <c r="B342" s="311" t="s">
        <v>462</v>
      </c>
      <c r="C342" s="301">
        <v>41.75</v>
      </c>
      <c r="D342" s="302">
        <v>42.633333333333333</v>
      </c>
      <c r="E342" s="302">
        <v>40.316666666666663</v>
      </c>
      <c r="F342" s="302">
        <v>38.883333333333333</v>
      </c>
      <c r="G342" s="302">
        <v>36.566666666666663</v>
      </c>
      <c r="H342" s="302">
        <v>44.066666666666663</v>
      </c>
      <c r="I342" s="302">
        <v>46.38333333333334</v>
      </c>
      <c r="J342" s="302">
        <v>47.816666666666663</v>
      </c>
      <c r="K342" s="301">
        <v>44.95</v>
      </c>
      <c r="L342" s="301">
        <v>41.2</v>
      </c>
      <c r="M342" s="301">
        <v>11.27955</v>
      </c>
      <c r="N342" s="1"/>
      <c r="O342" s="1"/>
    </row>
    <row r="343" spans="1:15" ht="12.75" customHeight="1">
      <c r="A343" s="30">
        <v>333</v>
      </c>
      <c r="B343" s="311" t="s">
        <v>461</v>
      </c>
      <c r="C343" s="301">
        <v>633.79999999999995</v>
      </c>
      <c r="D343" s="302">
        <v>633.30000000000007</v>
      </c>
      <c r="E343" s="302">
        <v>626.10000000000014</v>
      </c>
      <c r="F343" s="302">
        <v>618.40000000000009</v>
      </c>
      <c r="G343" s="302">
        <v>611.20000000000016</v>
      </c>
      <c r="H343" s="302">
        <v>641.00000000000011</v>
      </c>
      <c r="I343" s="302">
        <v>648.20000000000016</v>
      </c>
      <c r="J343" s="302">
        <v>655.90000000000009</v>
      </c>
      <c r="K343" s="301">
        <v>640.5</v>
      </c>
      <c r="L343" s="301">
        <v>625.6</v>
      </c>
      <c r="M343" s="301">
        <v>1.26318</v>
      </c>
      <c r="N343" s="1"/>
      <c r="O343" s="1"/>
    </row>
    <row r="344" spans="1:15" ht="12.75" customHeight="1">
      <c r="A344" s="30">
        <v>334</v>
      </c>
      <c r="B344" s="311" t="s">
        <v>458</v>
      </c>
      <c r="C344" s="301">
        <v>30.6</v>
      </c>
      <c r="D344" s="302">
        <v>30.966666666666669</v>
      </c>
      <c r="E344" s="302">
        <v>30.133333333333336</v>
      </c>
      <c r="F344" s="302">
        <v>29.666666666666668</v>
      </c>
      <c r="G344" s="302">
        <v>28.833333333333336</v>
      </c>
      <c r="H344" s="302">
        <v>31.433333333333337</v>
      </c>
      <c r="I344" s="302">
        <v>32.266666666666666</v>
      </c>
      <c r="J344" s="302">
        <v>32.733333333333334</v>
      </c>
      <c r="K344" s="301">
        <v>31.8</v>
      </c>
      <c r="L344" s="301">
        <v>30.5</v>
      </c>
      <c r="M344" s="301">
        <v>70.684640000000002</v>
      </c>
      <c r="N344" s="1"/>
      <c r="O344" s="1"/>
    </row>
    <row r="345" spans="1:15" ht="12.75" customHeight="1">
      <c r="A345" s="30">
        <v>335</v>
      </c>
      <c r="B345" s="311" t="s">
        <v>533</v>
      </c>
      <c r="C345" s="301">
        <v>85.85</v>
      </c>
      <c r="D345" s="302">
        <v>87.166666666666671</v>
      </c>
      <c r="E345" s="302">
        <v>83.733333333333348</v>
      </c>
      <c r="F345" s="302">
        <v>81.616666666666674</v>
      </c>
      <c r="G345" s="302">
        <v>78.183333333333351</v>
      </c>
      <c r="H345" s="302">
        <v>89.283333333333346</v>
      </c>
      <c r="I345" s="302">
        <v>92.716666666666654</v>
      </c>
      <c r="J345" s="302">
        <v>94.833333333333343</v>
      </c>
      <c r="K345" s="301">
        <v>90.6</v>
      </c>
      <c r="L345" s="301">
        <v>85.05</v>
      </c>
      <c r="M345" s="301">
        <v>3.0140699999999998</v>
      </c>
      <c r="N345" s="1"/>
      <c r="O345" s="1"/>
    </row>
    <row r="346" spans="1:15" ht="12.75" customHeight="1">
      <c r="A346" s="30">
        <v>336</v>
      </c>
      <c r="B346" s="311" t="s">
        <v>464</v>
      </c>
      <c r="C346" s="301">
        <v>1776.9</v>
      </c>
      <c r="D346" s="302">
        <v>1787.6000000000001</v>
      </c>
      <c r="E346" s="302">
        <v>1741.3500000000004</v>
      </c>
      <c r="F346" s="302">
        <v>1705.8000000000002</v>
      </c>
      <c r="G346" s="302">
        <v>1659.5500000000004</v>
      </c>
      <c r="H346" s="302">
        <v>1823.1500000000003</v>
      </c>
      <c r="I346" s="302">
        <v>1869.3999999999999</v>
      </c>
      <c r="J346" s="302">
        <v>1904.9500000000003</v>
      </c>
      <c r="K346" s="301">
        <v>1833.85</v>
      </c>
      <c r="L346" s="301">
        <v>1752.05</v>
      </c>
      <c r="M346" s="301">
        <v>2.4420000000000001E-2</v>
      </c>
      <c r="N346" s="1"/>
      <c r="O346" s="1"/>
    </row>
    <row r="347" spans="1:15" ht="12.75" customHeight="1">
      <c r="A347" s="30">
        <v>337</v>
      </c>
      <c r="B347" s="311" t="s">
        <v>459</v>
      </c>
      <c r="C347" s="301">
        <v>64.2</v>
      </c>
      <c r="D347" s="302">
        <v>65.533333333333346</v>
      </c>
      <c r="E347" s="302">
        <v>62.166666666666686</v>
      </c>
      <c r="F347" s="302">
        <v>60.13333333333334</v>
      </c>
      <c r="G347" s="302">
        <v>56.76666666666668</v>
      </c>
      <c r="H347" s="302">
        <v>67.566666666666691</v>
      </c>
      <c r="I347" s="302">
        <v>70.933333333333337</v>
      </c>
      <c r="J347" s="302">
        <v>72.966666666666697</v>
      </c>
      <c r="K347" s="301">
        <v>68.900000000000006</v>
      </c>
      <c r="L347" s="301">
        <v>63.5</v>
      </c>
      <c r="M347" s="301">
        <v>29.407630000000001</v>
      </c>
      <c r="N347" s="1"/>
      <c r="O347" s="1"/>
    </row>
    <row r="348" spans="1:15" ht="12.75" customHeight="1">
      <c r="A348" s="30">
        <v>338</v>
      </c>
      <c r="B348" s="311" t="s">
        <v>167</v>
      </c>
      <c r="C348" s="301">
        <v>108</v>
      </c>
      <c r="D348" s="302">
        <v>110.34999999999998</v>
      </c>
      <c r="E348" s="302">
        <v>105.24999999999996</v>
      </c>
      <c r="F348" s="302">
        <v>102.49999999999997</v>
      </c>
      <c r="G348" s="302">
        <v>97.399999999999949</v>
      </c>
      <c r="H348" s="302">
        <v>113.09999999999997</v>
      </c>
      <c r="I348" s="302">
        <v>118.19999999999999</v>
      </c>
      <c r="J348" s="302">
        <v>120.94999999999997</v>
      </c>
      <c r="K348" s="301">
        <v>115.45</v>
      </c>
      <c r="L348" s="301">
        <v>107.6</v>
      </c>
      <c r="M348" s="301">
        <v>89.912980000000005</v>
      </c>
      <c r="N348" s="1"/>
      <c r="O348" s="1"/>
    </row>
    <row r="349" spans="1:15" ht="12.75" customHeight="1">
      <c r="A349" s="30">
        <v>339</v>
      </c>
      <c r="B349" s="311" t="s">
        <v>460</v>
      </c>
      <c r="C349" s="301">
        <v>243.35</v>
      </c>
      <c r="D349" s="302">
        <v>248.80000000000004</v>
      </c>
      <c r="E349" s="302">
        <v>236.60000000000008</v>
      </c>
      <c r="F349" s="302">
        <v>229.85000000000005</v>
      </c>
      <c r="G349" s="302">
        <v>217.65000000000009</v>
      </c>
      <c r="H349" s="302">
        <v>255.55000000000007</v>
      </c>
      <c r="I349" s="302">
        <v>267.75000000000006</v>
      </c>
      <c r="J349" s="302">
        <v>274.50000000000006</v>
      </c>
      <c r="K349" s="301">
        <v>261</v>
      </c>
      <c r="L349" s="301">
        <v>242.05</v>
      </c>
      <c r="M349" s="301">
        <v>8.4497699999999991</v>
      </c>
      <c r="N349" s="1"/>
      <c r="O349" s="1"/>
    </row>
    <row r="350" spans="1:15" ht="12.75" customHeight="1">
      <c r="A350" s="30">
        <v>340</v>
      </c>
      <c r="B350" s="311" t="s">
        <v>169</v>
      </c>
      <c r="C350" s="301">
        <v>142.94999999999999</v>
      </c>
      <c r="D350" s="302">
        <v>145.03333333333333</v>
      </c>
      <c r="E350" s="302">
        <v>139.91666666666666</v>
      </c>
      <c r="F350" s="302">
        <v>136.88333333333333</v>
      </c>
      <c r="G350" s="302">
        <v>131.76666666666665</v>
      </c>
      <c r="H350" s="302">
        <v>148.06666666666666</v>
      </c>
      <c r="I350" s="302">
        <v>153.18333333333334</v>
      </c>
      <c r="J350" s="302">
        <v>156.21666666666667</v>
      </c>
      <c r="K350" s="301">
        <v>150.15</v>
      </c>
      <c r="L350" s="301">
        <v>142</v>
      </c>
      <c r="M350" s="301">
        <v>184.94040000000001</v>
      </c>
      <c r="N350" s="1"/>
      <c r="O350" s="1"/>
    </row>
    <row r="351" spans="1:15" ht="12.75" customHeight="1">
      <c r="A351" s="30">
        <v>341</v>
      </c>
      <c r="B351" s="311" t="s">
        <v>268</v>
      </c>
      <c r="C351" s="301">
        <v>759.4</v>
      </c>
      <c r="D351" s="302">
        <v>771.18333333333339</v>
      </c>
      <c r="E351" s="302">
        <v>742.46666666666681</v>
      </c>
      <c r="F351" s="302">
        <v>725.53333333333342</v>
      </c>
      <c r="G351" s="302">
        <v>696.81666666666683</v>
      </c>
      <c r="H351" s="302">
        <v>788.11666666666679</v>
      </c>
      <c r="I351" s="302">
        <v>816.83333333333348</v>
      </c>
      <c r="J351" s="302">
        <v>833.76666666666677</v>
      </c>
      <c r="K351" s="301">
        <v>799.9</v>
      </c>
      <c r="L351" s="301">
        <v>754.25</v>
      </c>
      <c r="M351" s="301">
        <v>4.5922900000000002</v>
      </c>
      <c r="N351" s="1"/>
      <c r="O351" s="1"/>
    </row>
    <row r="352" spans="1:15" ht="12.75" customHeight="1">
      <c r="A352" s="30">
        <v>342</v>
      </c>
      <c r="B352" s="311" t="s">
        <v>465</v>
      </c>
      <c r="C352" s="301">
        <v>3025.2</v>
      </c>
      <c r="D352" s="302">
        <v>3060.0333333333333</v>
      </c>
      <c r="E352" s="302">
        <v>2985.1666666666665</v>
      </c>
      <c r="F352" s="302">
        <v>2945.1333333333332</v>
      </c>
      <c r="G352" s="302">
        <v>2870.2666666666664</v>
      </c>
      <c r="H352" s="302">
        <v>3100.0666666666666</v>
      </c>
      <c r="I352" s="302">
        <v>3174.9333333333334</v>
      </c>
      <c r="J352" s="302">
        <v>3214.9666666666667</v>
      </c>
      <c r="K352" s="301">
        <v>3134.9</v>
      </c>
      <c r="L352" s="301">
        <v>3020</v>
      </c>
      <c r="M352" s="301">
        <v>0.62985000000000002</v>
      </c>
      <c r="N352" s="1"/>
      <c r="O352" s="1"/>
    </row>
    <row r="353" spans="1:15" ht="12.75" customHeight="1">
      <c r="A353" s="30">
        <v>343</v>
      </c>
      <c r="B353" s="311" t="s">
        <v>269</v>
      </c>
      <c r="C353" s="301">
        <v>264.89999999999998</v>
      </c>
      <c r="D353" s="302">
        <v>265.81666666666666</v>
      </c>
      <c r="E353" s="302">
        <v>254.63333333333333</v>
      </c>
      <c r="F353" s="302">
        <v>244.36666666666667</v>
      </c>
      <c r="G353" s="302">
        <v>233.18333333333334</v>
      </c>
      <c r="H353" s="302">
        <v>276.08333333333331</v>
      </c>
      <c r="I353" s="302">
        <v>287.26666666666659</v>
      </c>
      <c r="J353" s="302">
        <v>297.5333333333333</v>
      </c>
      <c r="K353" s="301">
        <v>277</v>
      </c>
      <c r="L353" s="301">
        <v>255.55</v>
      </c>
      <c r="M353" s="301">
        <v>56.509509999999999</v>
      </c>
      <c r="N353" s="1"/>
      <c r="O353" s="1"/>
    </row>
    <row r="354" spans="1:15" ht="12.75" customHeight="1">
      <c r="A354" s="30">
        <v>344</v>
      </c>
      <c r="B354" s="311" t="s">
        <v>170</v>
      </c>
      <c r="C354" s="301">
        <v>143.55000000000001</v>
      </c>
      <c r="D354" s="302">
        <v>145.9</v>
      </c>
      <c r="E354" s="302">
        <v>140.25</v>
      </c>
      <c r="F354" s="302">
        <v>136.94999999999999</v>
      </c>
      <c r="G354" s="302">
        <v>131.29999999999998</v>
      </c>
      <c r="H354" s="302">
        <v>149.20000000000002</v>
      </c>
      <c r="I354" s="302">
        <v>154.85000000000005</v>
      </c>
      <c r="J354" s="302">
        <v>158.15000000000003</v>
      </c>
      <c r="K354" s="301">
        <v>151.55000000000001</v>
      </c>
      <c r="L354" s="301">
        <v>142.6</v>
      </c>
      <c r="M354" s="301">
        <v>251.30676</v>
      </c>
      <c r="N354" s="1"/>
      <c r="O354" s="1"/>
    </row>
    <row r="355" spans="1:15" ht="12.75" customHeight="1">
      <c r="A355" s="30">
        <v>345</v>
      </c>
      <c r="B355" s="311" t="s">
        <v>466</v>
      </c>
      <c r="C355" s="301">
        <v>262.35000000000002</v>
      </c>
      <c r="D355" s="302">
        <v>265.33333333333331</v>
      </c>
      <c r="E355" s="302">
        <v>256.01666666666665</v>
      </c>
      <c r="F355" s="302">
        <v>249.68333333333334</v>
      </c>
      <c r="G355" s="302">
        <v>240.36666666666667</v>
      </c>
      <c r="H355" s="302">
        <v>271.66666666666663</v>
      </c>
      <c r="I355" s="302">
        <v>280.98333333333335</v>
      </c>
      <c r="J355" s="302">
        <v>287.31666666666661</v>
      </c>
      <c r="K355" s="301">
        <v>274.64999999999998</v>
      </c>
      <c r="L355" s="301">
        <v>259</v>
      </c>
      <c r="M355" s="301">
        <v>0.96987999999999996</v>
      </c>
      <c r="N355" s="1"/>
      <c r="O355" s="1"/>
    </row>
    <row r="356" spans="1:15" ht="12.75" customHeight="1">
      <c r="A356" s="30">
        <v>346</v>
      </c>
      <c r="B356" s="311" t="s">
        <v>171</v>
      </c>
      <c r="C356" s="301">
        <v>40044.400000000001</v>
      </c>
      <c r="D356" s="302">
        <v>40537.533333333333</v>
      </c>
      <c r="E356" s="302">
        <v>39476.266666666663</v>
      </c>
      <c r="F356" s="302">
        <v>38908.133333333331</v>
      </c>
      <c r="G356" s="302">
        <v>37846.866666666661</v>
      </c>
      <c r="H356" s="302">
        <v>41105.666666666664</v>
      </c>
      <c r="I356" s="302">
        <v>42166.933333333342</v>
      </c>
      <c r="J356" s="302">
        <v>42735.066666666666</v>
      </c>
      <c r="K356" s="301">
        <v>41598.800000000003</v>
      </c>
      <c r="L356" s="301">
        <v>39969.4</v>
      </c>
      <c r="M356" s="301">
        <v>0.37036000000000002</v>
      </c>
      <c r="N356" s="1"/>
      <c r="O356" s="1"/>
    </row>
    <row r="357" spans="1:15" ht="12.75" customHeight="1">
      <c r="A357" s="30">
        <v>347</v>
      </c>
      <c r="B357" s="311" t="s">
        <v>856</v>
      </c>
      <c r="C357" s="301">
        <v>100.9</v>
      </c>
      <c r="D357" s="302">
        <v>101.93333333333334</v>
      </c>
      <c r="E357" s="302">
        <v>98.866666666666674</v>
      </c>
      <c r="F357" s="302">
        <v>96.833333333333343</v>
      </c>
      <c r="G357" s="302">
        <v>93.76666666666668</v>
      </c>
      <c r="H357" s="302">
        <v>103.96666666666667</v>
      </c>
      <c r="I357" s="302">
        <v>107.03333333333333</v>
      </c>
      <c r="J357" s="302">
        <v>109.06666666666666</v>
      </c>
      <c r="K357" s="301">
        <v>105</v>
      </c>
      <c r="L357" s="301">
        <v>99.9</v>
      </c>
      <c r="M357" s="301">
        <v>9.8031299999999995</v>
      </c>
      <c r="N357" s="1"/>
      <c r="O357" s="1"/>
    </row>
    <row r="358" spans="1:15" ht="12.75" customHeight="1">
      <c r="A358" s="30">
        <v>348</v>
      </c>
      <c r="B358" s="311" t="s">
        <v>172</v>
      </c>
      <c r="C358" s="301">
        <v>1649.45</v>
      </c>
      <c r="D358" s="302">
        <v>1664.9000000000003</v>
      </c>
      <c r="E358" s="302">
        <v>1620.9000000000005</v>
      </c>
      <c r="F358" s="302">
        <v>1592.3500000000001</v>
      </c>
      <c r="G358" s="302">
        <v>1548.3500000000004</v>
      </c>
      <c r="H358" s="302">
        <v>1693.4500000000007</v>
      </c>
      <c r="I358" s="302">
        <v>1737.4500000000003</v>
      </c>
      <c r="J358" s="302">
        <v>1766.0000000000009</v>
      </c>
      <c r="K358" s="301">
        <v>1708.9</v>
      </c>
      <c r="L358" s="301">
        <v>1636.35</v>
      </c>
      <c r="M358" s="301">
        <v>11.647019999999999</v>
      </c>
      <c r="N358" s="1"/>
      <c r="O358" s="1"/>
    </row>
    <row r="359" spans="1:15" ht="12.75" customHeight="1">
      <c r="A359" s="30">
        <v>349</v>
      </c>
      <c r="B359" s="311" t="s">
        <v>470</v>
      </c>
      <c r="C359" s="301">
        <v>3248.95</v>
      </c>
      <c r="D359" s="302">
        <v>3323.2833333333333</v>
      </c>
      <c r="E359" s="302">
        <v>3156.5666666666666</v>
      </c>
      <c r="F359" s="302">
        <v>3064.1833333333334</v>
      </c>
      <c r="G359" s="302">
        <v>2897.4666666666667</v>
      </c>
      <c r="H359" s="302">
        <v>3415.6666666666665</v>
      </c>
      <c r="I359" s="302">
        <v>3582.3833333333328</v>
      </c>
      <c r="J359" s="302">
        <v>3674.7666666666664</v>
      </c>
      <c r="K359" s="301">
        <v>3490</v>
      </c>
      <c r="L359" s="301">
        <v>3230.9</v>
      </c>
      <c r="M359" s="301">
        <v>2.6475200000000001</v>
      </c>
      <c r="N359" s="1"/>
      <c r="O359" s="1"/>
    </row>
    <row r="360" spans="1:15" ht="12.75" customHeight="1">
      <c r="A360" s="30">
        <v>350</v>
      </c>
      <c r="B360" s="311" t="s">
        <v>173</v>
      </c>
      <c r="C360" s="301">
        <v>213.6</v>
      </c>
      <c r="D360" s="302">
        <v>213.16666666666666</v>
      </c>
      <c r="E360" s="302">
        <v>209.98333333333332</v>
      </c>
      <c r="F360" s="302">
        <v>206.36666666666667</v>
      </c>
      <c r="G360" s="302">
        <v>203.18333333333334</v>
      </c>
      <c r="H360" s="302">
        <v>216.7833333333333</v>
      </c>
      <c r="I360" s="302">
        <v>219.96666666666664</v>
      </c>
      <c r="J360" s="302">
        <v>223.58333333333329</v>
      </c>
      <c r="K360" s="301">
        <v>216.35</v>
      </c>
      <c r="L360" s="301">
        <v>209.55</v>
      </c>
      <c r="M360" s="301">
        <v>23.74296</v>
      </c>
      <c r="N360" s="1"/>
      <c r="O360" s="1"/>
    </row>
    <row r="361" spans="1:15" ht="12.75" customHeight="1">
      <c r="A361" s="30">
        <v>351</v>
      </c>
      <c r="B361" s="311" t="s">
        <v>174</v>
      </c>
      <c r="C361" s="301">
        <v>99.75</v>
      </c>
      <c r="D361" s="302">
        <v>101.06666666666666</v>
      </c>
      <c r="E361" s="302">
        <v>98.133333333333326</v>
      </c>
      <c r="F361" s="302">
        <v>96.516666666666666</v>
      </c>
      <c r="G361" s="302">
        <v>93.583333333333329</v>
      </c>
      <c r="H361" s="302">
        <v>102.68333333333332</v>
      </c>
      <c r="I361" s="302">
        <v>105.61666666666666</v>
      </c>
      <c r="J361" s="302">
        <v>107.23333333333332</v>
      </c>
      <c r="K361" s="301">
        <v>104</v>
      </c>
      <c r="L361" s="301">
        <v>99.45</v>
      </c>
      <c r="M361" s="301">
        <v>42.2089</v>
      </c>
      <c r="N361" s="1"/>
      <c r="O361" s="1"/>
    </row>
    <row r="362" spans="1:15" ht="12.75" customHeight="1">
      <c r="A362" s="30">
        <v>352</v>
      </c>
      <c r="B362" s="311" t="s">
        <v>175</v>
      </c>
      <c r="C362" s="301">
        <v>4136.8999999999996</v>
      </c>
      <c r="D362" s="302">
        <v>4153.2166666666662</v>
      </c>
      <c r="E362" s="302">
        <v>4108.6833333333325</v>
      </c>
      <c r="F362" s="302">
        <v>4080.4666666666662</v>
      </c>
      <c r="G362" s="302">
        <v>4035.9333333333325</v>
      </c>
      <c r="H362" s="302">
        <v>4181.4333333333325</v>
      </c>
      <c r="I362" s="302">
        <v>4225.9666666666672</v>
      </c>
      <c r="J362" s="302">
        <v>4254.1833333333325</v>
      </c>
      <c r="K362" s="301">
        <v>4197.75</v>
      </c>
      <c r="L362" s="301">
        <v>4125</v>
      </c>
      <c r="M362" s="301">
        <v>0.22195999999999999</v>
      </c>
      <c r="N362" s="1"/>
      <c r="O362" s="1"/>
    </row>
    <row r="363" spans="1:15" ht="12.75" customHeight="1">
      <c r="A363" s="30">
        <v>353</v>
      </c>
      <c r="B363" s="311" t="s">
        <v>272</v>
      </c>
      <c r="C363" s="301">
        <v>13361.8</v>
      </c>
      <c r="D363" s="302">
        <v>13374.699999999999</v>
      </c>
      <c r="E363" s="302">
        <v>13287.099999999999</v>
      </c>
      <c r="F363" s="302">
        <v>13212.4</v>
      </c>
      <c r="G363" s="302">
        <v>13124.8</v>
      </c>
      <c r="H363" s="302">
        <v>13449.399999999998</v>
      </c>
      <c r="I363" s="302">
        <v>13537</v>
      </c>
      <c r="J363" s="302">
        <v>13611.699999999997</v>
      </c>
      <c r="K363" s="301">
        <v>13462.3</v>
      </c>
      <c r="L363" s="301">
        <v>13300</v>
      </c>
      <c r="M363" s="301">
        <v>2.7519999999999999E-2</v>
      </c>
      <c r="N363" s="1"/>
      <c r="O363" s="1"/>
    </row>
    <row r="364" spans="1:15" ht="12.75" customHeight="1">
      <c r="A364" s="30">
        <v>354</v>
      </c>
      <c r="B364" s="311" t="s">
        <v>477</v>
      </c>
      <c r="C364" s="301">
        <v>4029.05</v>
      </c>
      <c r="D364" s="302">
        <v>4078.4166666666665</v>
      </c>
      <c r="E364" s="302">
        <v>3961.7833333333328</v>
      </c>
      <c r="F364" s="302">
        <v>3894.5166666666664</v>
      </c>
      <c r="G364" s="302">
        <v>3777.8833333333328</v>
      </c>
      <c r="H364" s="302">
        <v>4145.6833333333325</v>
      </c>
      <c r="I364" s="302">
        <v>4262.3166666666675</v>
      </c>
      <c r="J364" s="302">
        <v>4329.583333333333</v>
      </c>
      <c r="K364" s="301">
        <v>4195.05</v>
      </c>
      <c r="L364" s="301">
        <v>4011.15</v>
      </c>
      <c r="M364" s="301">
        <v>9.8409999999999997E-2</v>
      </c>
      <c r="N364" s="1"/>
      <c r="O364" s="1"/>
    </row>
    <row r="365" spans="1:15" ht="12.75" customHeight="1">
      <c r="A365" s="30">
        <v>355</v>
      </c>
      <c r="B365" s="311" t="s">
        <v>472</v>
      </c>
      <c r="C365" s="301">
        <v>1065.45</v>
      </c>
      <c r="D365" s="302">
        <v>1054.7333333333333</v>
      </c>
      <c r="E365" s="302">
        <v>1000.5166666666667</v>
      </c>
      <c r="F365" s="302">
        <v>935.58333333333326</v>
      </c>
      <c r="G365" s="302">
        <v>881.36666666666656</v>
      </c>
      <c r="H365" s="302">
        <v>1119.6666666666667</v>
      </c>
      <c r="I365" s="302">
        <v>1173.8833333333334</v>
      </c>
      <c r="J365" s="302">
        <v>1238.8166666666668</v>
      </c>
      <c r="K365" s="301">
        <v>1108.95</v>
      </c>
      <c r="L365" s="301">
        <v>989.8</v>
      </c>
      <c r="M365" s="301">
        <v>4.7097899999999999</v>
      </c>
      <c r="N365" s="1"/>
      <c r="O365" s="1"/>
    </row>
    <row r="366" spans="1:15" ht="12.75" customHeight="1">
      <c r="A366" s="30">
        <v>356</v>
      </c>
      <c r="B366" s="311" t="s">
        <v>176</v>
      </c>
      <c r="C366" s="301">
        <v>2097.0500000000002</v>
      </c>
      <c r="D366" s="302">
        <v>2109.0166666666669</v>
      </c>
      <c r="E366" s="302">
        <v>2068.0333333333338</v>
      </c>
      <c r="F366" s="302">
        <v>2039.0166666666669</v>
      </c>
      <c r="G366" s="302">
        <v>1998.0333333333338</v>
      </c>
      <c r="H366" s="302">
        <v>2138.0333333333338</v>
      </c>
      <c r="I366" s="302">
        <v>2179.0166666666664</v>
      </c>
      <c r="J366" s="302">
        <v>2208.0333333333338</v>
      </c>
      <c r="K366" s="301">
        <v>2150</v>
      </c>
      <c r="L366" s="301">
        <v>2080</v>
      </c>
      <c r="M366" s="301">
        <v>2.6620599999999999</v>
      </c>
      <c r="N366" s="1"/>
      <c r="O366" s="1"/>
    </row>
    <row r="367" spans="1:15" ht="12.75" customHeight="1">
      <c r="A367" s="30">
        <v>357</v>
      </c>
      <c r="B367" s="311" t="s">
        <v>177</v>
      </c>
      <c r="C367" s="301">
        <v>2534.3000000000002</v>
      </c>
      <c r="D367" s="302">
        <v>2554.7166666666667</v>
      </c>
      <c r="E367" s="302">
        <v>2484.6333333333332</v>
      </c>
      <c r="F367" s="302">
        <v>2434.9666666666667</v>
      </c>
      <c r="G367" s="302">
        <v>2364.8833333333332</v>
      </c>
      <c r="H367" s="302">
        <v>2604.3833333333332</v>
      </c>
      <c r="I367" s="302">
        <v>2674.4666666666662</v>
      </c>
      <c r="J367" s="302">
        <v>2724.1333333333332</v>
      </c>
      <c r="K367" s="301">
        <v>2624.8</v>
      </c>
      <c r="L367" s="301">
        <v>2505.0500000000002</v>
      </c>
      <c r="M367" s="301">
        <v>2.2165599999999999</v>
      </c>
      <c r="N367" s="1"/>
      <c r="O367" s="1"/>
    </row>
    <row r="368" spans="1:15" ht="12.75" customHeight="1">
      <c r="A368" s="30">
        <v>358</v>
      </c>
      <c r="B368" s="311" t="s">
        <v>178</v>
      </c>
      <c r="C368" s="301">
        <v>29.05</v>
      </c>
      <c r="D368" s="302">
        <v>29.399999999999995</v>
      </c>
      <c r="E368" s="302">
        <v>28.54999999999999</v>
      </c>
      <c r="F368" s="302">
        <v>28.049999999999994</v>
      </c>
      <c r="G368" s="302">
        <v>27.199999999999989</v>
      </c>
      <c r="H368" s="302">
        <v>29.899999999999991</v>
      </c>
      <c r="I368" s="302">
        <v>30.749999999999993</v>
      </c>
      <c r="J368" s="302">
        <v>31.249999999999993</v>
      </c>
      <c r="K368" s="301">
        <v>30.25</v>
      </c>
      <c r="L368" s="301">
        <v>28.9</v>
      </c>
      <c r="M368" s="301">
        <v>240.73157</v>
      </c>
      <c r="N368" s="1"/>
      <c r="O368" s="1"/>
    </row>
    <row r="369" spans="1:15" ht="12.75" customHeight="1">
      <c r="A369" s="30">
        <v>359</v>
      </c>
      <c r="B369" s="311" t="s">
        <v>468</v>
      </c>
      <c r="C369" s="301">
        <v>334.1</v>
      </c>
      <c r="D369" s="302">
        <v>337.6</v>
      </c>
      <c r="E369" s="302">
        <v>326.65000000000003</v>
      </c>
      <c r="F369" s="302">
        <v>319.2</v>
      </c>
      <c r="G369" s="302">
        <v>308.25</v>
      </c>
      <c r="H369" s="302">
        <v>345.05000000000007</v>
      </c>
      <c r="I369" s="302">
        <v>356.00000000000011</v>
      </c>
      <c r="J369" s="302">
        <v>363.4500000000001</v>
      </c>
      <c r="K369" s="301">
        <v>348.55</v>
      </c>
      <c r="L369" s="301">
        <v>330.15</v>
      </c>
      <c r="M369" s="301">
        <v>2.29345</v>
      </c>
      <c r="N369" s="1"/>
      <c r="O369" s="1"/>
    </row>
    <row r="370" spans="1:15" ht="12.75" customHeight="1">
      <c r="A370" s="30">
        <v>360</v>
      </c>
      <c r="B370" s="311" t="s">
        <v>469</v>
      </c>
      <c r="C370" s="301">
        <v>232.95</v>
      </c>
      <c r="D370" s="302">
        <v>236.28333333333333</v>
      </c>
      <c r="E370" s="302">
        <v>227.91666666666666</v>
      </c>
      <c r="F370" s="302">
        <v>222.88333333333333</v>
      </c>
      <c r="G370" s="302">
        <v>214.51666666666665</v>
      </c>
      <c r="H370" s="302">
        <v>241.31666666666666</v>
      </c>
      <c r="I370" s="302">
        <v>249.68333333333334</v>
      </c>
      <c r="J370" s="302">
        <v>254.71666666666667</v>
      </c>
      <c r="K370" s="301">
        <v>244.65</v>
      </c>
      <c r="L370" s="301">
        <v>231.25</v>
      </c>
      <c r="M370" s="301">
        <v>1.08728</v>
      </c>
      <c r="N370" s="1"/>
      <c r="O370" s="1"/>
    </row>
    <row r="371" spans="1:15" ht="12.75" customHeight="1">
      <c r="A371" s="30">
        <v>361</v>
      </c>
      <c r="B371" s="311" t="s">
        <v>270</v>
      </c>
      <c r="C371" s="301">
        <v>2135.8000000000002</v>
      </c>
      <c r="D371" s="302">
        <v>2181.0833333333335</v>
      </c>
      <c r="E371" s="302">
        <v>2079.8166666666671</v>
      </c>
      <c r="F371" s="302">
        <v>2023.8333333333335</v>
      </c>
      <c r="G371" s="302">
        <v>1922.5666666666671</v>
      </c>
      <c r="H371" s="302">
        <v>2237.0666666666671</v>
      </c>
      <c r="I371" s="302">
        <v>2338.3333333333335</v>
      </c>
      <c r="J371" s="302">
        <v>2394.3166666666671</v>
      </c>
      <c r="K371" s="301">
        <v>2282.35</v>
      </c>
      <c r="L371" s="301">
        <v>2125.1</v>
      </c>
      <c r="M371" s="301">
        <v>5.0253199999999998</v>
      </c>
      <c r="N371" s="1"/>
      <c r="O371" s="1"/>
    </row>
    <row r="372" spans="1:15" ht="12.75" customHeight="1">
      <c r="A372" s="30">
        <v>362</v>
      </c>
      <c r="B372" s="311" t="s">
        <v>473</v>
      </c>
      <c r="C372" s="301">
        <v>694.45</v>
      </c>
      <c r="D372" s="302">
        <v>699.9666666666667</v>
      </c>
      <c r="E372" s="302">
        <v>683.23333333333335</v>
      </c>
      <c r="F372" s="302">
        <v>672.01666666666665</v>
      </c>
      <c r="G372" s="302">
        <v>655.2833333333333</v>
      </c>
      <c r="H372" s="302">
        <v>711.18333333333339</v>
      </c>
      <c r="I372" s="302">
        <v>727.91666666666674</v>
      </c>
      <c r="J372" s="302">
        <v>739.13333333333344</v>
      </c>
      <c r="K372" s="301">
        <v>716.7</v>
      </c>
      <c r="L372" s="301">
        <v>688.75</v>
      </c>
      <c r="M372" s="301">
        <v>0.33027000000000001</v>
      </c>
      <c r="N372" s="1"/>
      <c r="O372" s="1"/>
    </row>
    <row r="373" spans="1:15" ht="12.75" customHeight="1">
      <c r="A373" s="30">
        <v>363</v>
      </c>
      <c r="B373" s="311" t="s">
        <v>474</v>
      </c>
      <c r="C373" s="301">
        <v>2005.2</v>
      </c>
      <c r="D373" s="302">
        <v>2063.4833333333331</v>
      </c>
      <c r="E373" s="302">
        <v>1926.9666666666662</v>
      </c>
      <c r="F373" s="302">
        <v>1848.7333333333331</v>
      </c>
      <c r="G373" s="302">
        <v>1712.2166666666662</v>
      </c>
      <c r="H373" s="302">
        <v>2141.7166666666662</v>
      </c>
      <c r="I373" s="302">
        <v>2278.2333333333336</v>
      </c>
      <c r="J373" s="302">
        <v>2356.4666666666662</v>
      </c>
      <c r="K373" s="301">
        <v>2200</v>
      </c>
      <c r="L373" s="301">
        <v>1985.25</v>
      </c>
      <c r="M373" s="301">
        <v>4.7454299999999998</v>
      </c>
      <c r="N373" s="1"/>
      <c r="O373" s="1"/>
    </row>
    <row r="374" spans="1:15" ht="12.75" customHeight="1">
      <c r="A374" s="30">
        <v>364</v>
      </c>
      <c r="B374" s="311" t="s">
        <v>840</v>
      </c>
      <c r="C374" s="301">
        <v>227.1</v>
      </c>
      <c r="D374" s="302">
        <v>232.31666666666663</v>
      </c>
      <c r="E374" s="302">
        <v>218.93333333333328</v>
      </c>
      <c r="F374" s="302">
        <v>210.76666666666665</v>
      </c>
      <c r="G374" s="302">
        <v>197.3833333333333</v>
      </c>
      <c r="H374" s="302">
        <v>240.48333333333326</v>
      </c>
      <c r="I374" s="302">
        <v>253.86666666666665</v>
      </c>
      <c r="J374" s="302">
        <v>262.03333333333325</v>
      </c>
      <c r="K374" s="301">
        <v>245.7</v>
      </c>
      <c r="L374" s="301">
        <v>224.15</v>
      </c>
      <c r="M374" s="301">
        <v>31.713999999999999</v>
      </c>
      <c r="N374" s="1"/>
      <c r="O374" s="1"/>
    </row>
    <row r="375" spans="1:15" ht="12.75" customHeight="1">
      <c r="A375" s="30">
        <v>365</v>
      </c>
      <c r="B375" s="311" t="s">
        <v>179</v>
      </c>
      <c r="C375" s="301">
        <v>216.35</v>
      </c>
      <c r="D375" s="302">
        <v>218.76666666666665</v>
      </c>
      <c r="E375" s="302">
        <v>213.23333333333329</v>
      </c>
      <c r="F375" s="302">
        <v>210.11666666666665</v>
      </c>
      <c r="G375" s="302">
        <v>204.58333333333329</v>
      </c>
      <c r="H375" s="302">
        <v>221.8833333333333</v>
      </c>
      <c r="I375" s="302">
        <v>227.41666666666666</v>
      </c>
      <c r="J375" s="302">
        <v>230.5333333333333</v>
      </c>
      <c r="K375" s="301">
        <v>224.3</v>
      </c>
      <c r="L375" s="301">
        <v>215.65</v>
      </c>
      <c r="M375" s="301">
        <v>89.125</v>
      </c>
      <c r="N375" s="1"/>
      <c r="O375" s="1"/>
    </row>
    <row r="376" spans="1:15" ht="12.75" customHeight="1">
      <c r="A376" s="30">
        <v>366</v>
      </c>
      <c r="B376" s="311" t="s">
        <v>289</v>
      </c>
      <c r="C376" s="301">
        <v>3118</v>
      </c>
      <c r="D376" s="302">
        <v>3182.25</v>
      </c>
      <c r="E376" s="302">
        <v>3035.75</v>
      </c>
      <c r="F376" s="302">
        <v>2953.5</v>
      </c>
      <c r="G376" s="302">
        <v>2807</v>
      </c>
      <c r="H376" s="302">
        <v>3264.5</v>
      </c>
      <c r="I376" s="302">
        <v>3411</v>
      </c>
      <c r="J376" s="302">
        <v>3493.25</v>
      </c>
      <c r="K376" s="301">
        <v>3328.75</v>
      </c>
      <c r="L376" s="301">
        <v>3100</v>
      </c>
      <c r="M376" s="301">
        <v>0.4546</v>
      </c>
      <c r="N376" s="1"/>
      <c r="O376" s="1"/>
    </row>
    <row r="377" spans="1:15" ht="12.75" customHeight="1">
      <c r="A377" s="30">
        <v>367</v>
      </c>
      <c r="B377" s="311" t="s">
        <v>841</v>
      </c>
      <c r="C377" s="301">
        <v>334.25</v>
      </c>
      <c r="D377" s="302">
        <v>335.88333333333333</v>
      </c>
      <c r="E377" s="302">
        <v>328.46666666666664</v>
      </c>
      <c r="F377" s="302">
        <v>322.68333333333334</v>
      </c>
      <c r="G377" s="302">
        <v>315.26666666666665</v>
      </c>
      <c r="H377" s="302">
        <v>341.66666666666663</v>
      </c>
      <c r="I377" s="302">
        <v>349.08333333333337</v>
      </c>
      <c r="J377" s="302">
        <v>354.86666666666662</v>
      </c>
      <c r="K377" s="301">
        <v>343.3</v>
      </c>
      <c r="L377" s="301">
        <v>330.1</v>
      </c>
      <c r="M377" s="301">
        <v>20.366299999999999</v>
      </c>
      <c r="N377" s="1"/>
      <c r="O377" s="1"/>
    </row>
    <row r="378" spans="1:15" ht="12.75" customHeight="1">
      <c r="A378" s="30">
        <v>368</v>
      </c>
      <c r="B378" s="311" t="s">
        <v>271</v>
      </c>
      <c r="C378" s="301">
        <v>406.6</v>
      </c>
      <c r="D378" s="302">
        <v>410.88333333333338</v>
      </c>
      <c r="E378" s="302">
        <v>398.66666666666674</v>
      </c>
      <c r="F378" s="302">
        <v>390.73333333333335</v>
      </c>
      <c r="G378" s="302">
        <v>378.51666666666671</v>
      </c>
      <c r="H378" s="302">
        <v>418.81666666666678</v>
      </c>
      <c r="I378" s="302">
        <v>431.03333333333336</v>
      </c>
      <c r="J378" s="302">
        <v>438.96666666666681</v>
      </c>
      <c r="K378" s="301">
        <v>423.1</v>
      </c>
      <c r="L378" s="301">
        <v>402.95</v>
      </c>
      <c r="M378" s="301">
        <v>4.7226999999999997</v>
      </c>
      <c r="N378" s="1"/>
      <c r="O378" s="1"/>
    </row>
    <row r="379" spans="1:15" ht="12.75" customHeight="1">
      <c r="A379" s="30">
        <v>369</v>
      </c>
      <c r="B379" s="311" t="s">
        <v>475</v>
      </c>
      <c r="C379" s="301">
        <v>600.04999999999995</v>
      </c>
      <c r="D379" s="302">
        <v>603.35</v>
      </c>
      <c r="E379" s="302">
        <v>593.70000000000005</v>
      </c>
      <c r="F379" s="302">
        <v>587.35</v>
      </c>
      <c r="G379" s="302">
        <v>577.70000000000005</v>
      </c>
      <c r="H379" s="302">
        <v>609.70000000000005</v>
      </c>
      <c r="I379" s="302">
        <v>619.34999999999991</v>
      </c>
      <c r="J379" s="302">
        <v>625.70000000000005</v>
      </c>
      <c r="K379" s="301">
        <v>613</v>
      </c>
      <c r="L379" s="301">
        <v>597</v>
      </c>
      <c r="M379" s="301">
        <v>1.2503500000000001</v>
      </c>
      <c r="N379" s="1"/>
      <c r="O379" s="1"/>
    </row>
    <row r="380" spans="1:15" ht="12.75" customHeight="1">
      <c r="A380" s="30">
        <v>370</v>
      </c>
      <c r="B380" s="311" t="s">
        <v>476</v>
      </c>
      <c r="C380" s="301">
        <v>101.3</v>
      </c>
      <c r="D380" s="302">
        <v>103.18333333333334</v>
      </c>
      <c r="E380" s="302">
        <v>97.916666666666671</v>
      </c>
      <c r="F380" s="302">
        <v>94.533333333333331</v>
      </c>
      <c r="G380" s="302">
        <v>89.266666666666666</v>
      </c>
      <c r="H380" s="302">
        <v>106.56666666666668</v>
      </c>
      <c r="I380" s="302">
        <v>111.83333333333333</v>
      </c>
      <c r="J380" s="302">
        <v>115.21666666666668</v>
      </c>
      <c r="K380" s="301">
        <v>108.45</v>
      </c>
      <c r="L380" s="301">
        <v>99.8</v>
      </c>
      <c r="M380" s="301">
        <v>0.95118999999999998</v>
      </c>
      <c r="N380" s="1"/>
      <c r="O380" s="1"/>
    </row>
    <row r="381" spans="1:15" ht="12.75" customHeight="1">
      <c r="A381" s="30">
        <v>371</v>
      </c>
      <c r="B381" s="311" t="s">
        <v>181</v>
      </c>
      <c r="C381" s="301">
        <v>1730.8</v>
      </c>
      <c r="D381" s="302">
        <v>1757.5</v>
      </c>
      <c r="E381" s="302">
        <v>1699.05</v>
      </c>
      <c r="F381" s="302">
        <v>1667.3</v>
      </c>
      <c r="G381" s="302">
        <v>1608.85</v>
      </c>
      <c r="H381" s="302">
        <v>1789.25</v>
      </c>
      <c r="I381" s="302">
        <v>1847.6999999999998</v>
      </c>
      <c r="J381" s="302">
        <v>1879.45</v>
      </c>
      <c r="K381" s="301">
        <v>1815.95</v>
      </c>
      <c r="L381" s="301">
        <v>1725.75</v>
      </c>
      <c r="M381" s="301">
        <v>5.2861200000000004</v>
      </c>
      <c r="N381" s="1"/>
      <c r="O381" s="1"/>
    </row>
    <row r="382" spans="1:15" ht="12.75" customHeight="1">
      <c r="A382" s="30">
        <v>372</v>
      </c>
      <c r="B382" s="311" t="s">
        <v>478</v>
      </c>
      <c r="C382" s="301">
        <v>614.1</v>
      </c>
      <c r="D382" s="302">
        <v>621.18333333333339</v>
      </c>
      <c r="E382" s="302">
        <v>600.91666666666674</v>
      </c>
      <c r="F382" s="302">
        <v>587.73333333333335</v>
      </c>
      <c r="G382" s="302">
        <v>567.4666666666667</v>
      </c>
      <c r="H382" s="302">
        <v>634.36666666666679</v>
      </c>
      <c r="I382" s="302">
        <v>654.63333333333344</v>
      </c>
      <c r="J382" s="302">
        <v>667.81666666666683</v>
      </c>
      <c r="K382" s="301">
        <v>641.45000000000005</v>
      </c>
      <c r="L382" s="301">
        <v>608</v>
      </c>
      <c r="M382" s="301">
        <v>1.16526</v>
      </c>
      <c r="N382" s="1"/>
      <c r="O382" s="1"/>
    </row>
    <row r="383" spans="1:15" ht="12.75" customHeight="1">
      <c r="A383" s="30">
        <v>373</v>
      </c>
      <c r="B383" s="311" t="s">
        <v>480</v>
      </c>
      <c r="C383" s="301">
        <v>820.3</v>
      </c>
      <c r="D383" s="302">
        <v>822.30000000000007</v>
      </c>
      <c r="E383" s="302">
        <v>810.60000000000014</v>
      </c>
      <c r="F383" s="302">
        <v>800.90000000000009</v>
      </c>
      <c r="G383" s="302">
        <v>789.20000000000016</v>
      </c>
      <c r="H383" s="302">
        <v>832.00000000000011</v>
      </c>
      <c r="I383" s="302">
        <v>843.70000000000016</v>
      </c>
      <c r="J383" s="302">
        <v>853.40000000000009</v>
      </c>
      <c r="K383" s="301">
        <v>834</v>
      </c>
      <c r="L383" s="301">
        <v>812.6</v>
      </c>
      <c r="M383" s="301">
        <v>3.1347399999999999</v>
      </c>
      <c r="N383" s="1"/>
      <c r="O383" s="1"/>
    </row>
    <row r="384" spans="1:15" ht="12.75" customHeight="1">
      <c r="A384" s="30">
        <v>374</v>
      </c>
      <c r="B384" s="311" t="s">
        <v>842</v>
      </c>
      <c r="C384" s="301">
        <v>91.45</v>
      </c>
      <c r="D384" s="302">
        <v>93.05</v>
      </c>
      <c r="E384" s="302">
        <v>88.899999999999991</v>
      </c>
      <c r="F384" s="302">
        <v>86.35</v>
      </c>
      <c r="G384" s="302">
        <v>82.199999999999989</v>
      </c>
      <c r="H384" s="302">
        <v>95.6</v>
      </c>
      <c r="I384" s="302">
        <v>99.75</v>
      </c>
      <c r="J384" s="302">
        <v>102.3</v>
      </c>
      <c r="K384" s="301">
        <v>97.2</v>
      </c>
      <c r="L384" s="301">
        <v>90.5</v>
      </c>
      <c r="M384" s="301">
        <v>8.7988099999999996</v>
      </c>
      <c r="N384" s="1"/>
      <c r="O384" s="1"/>
    </row>
    <row r="385" spans="1:15" ht="12.75" customHeight="1">
      <c r="A385" s="30">
        <v>375</v>
      </c>
      <c r="B385" s="311" t="s">
        <v>482</v>
      </c>
      <c r="C385" s="301">
        <v>152.6</v>
      </c>
      <c r="D385" s="302">
        <v>156.18333333333331</v>
      </c>
      <c r="E385" s="302">
        <v>147.41666666666663</v>
      </c>
      <c r="F385" s="302">
        <v>142.23333333333332</v>
      </c>
      <c r="G385" s="302">
        <v>133.46666666666664</v>
      </c>
      <c r="H385" s="302">
        <v>161.36666666666662</v>
      </c>
      <c r="I385" s="302">
        <v>170.13333333333333</v>
      </c>
      <c r="J385" s="302">
        <v>175.31666666666661</v>
      </c>
      <c r="K385" s="301">
        <v>164.95</v>
      </c>
      <c r="L385" s="301">
        <v>151</v>
      </c>
      <c r="M385" s="301">
        <v>14.839980000000001</v>
      </c>
      <c r="N385" s="1"/>
      <c r="O385" s="1"/>
    </row>
    <row r="386" spans="1:15" ht="12.75" customHeight="1">
      <c r="A386" s="30">
        <v>376</v>
      </c>
      <c r="B386" s="311" t="s">
        <v>483</v>
      </c>
      <c r="C386" s="301">
        <v>531.1</v>
      </c>
      <c r="D386" s="302">
        <v>537.41666666666663</v>
      </c>
      <c r="E386" s="302">
        <v>519.83333333333326</v>
      </c>
      <c r="F386" s="302">
        <v>508.56666666666661</v>
      </c>
      <c r="G386" s="302">
        <v>490.98333333333323</v>
      </c>
      <c r="H386" s="302">
        <v>548.68333333333328</v>
      </c>
      <c r="I386" s="302">
        <v>566.26666666666654</v>
      </c>
      <c r="J386" s="302">
        <v>577.5333333333333</v>
      </c>
      <c r="K386" s="301">
        <v>555</v>
      </c>
      <c r="L386" s="301">
        <v>526.15</v>
      </c>
      <c r="M386" s="301">
        <v>1.68563</v>
      </c>
      <c r="N386" s="1"/>
      <c r="O386" s="1"/>
    </row>
    <row r="387" spans="1:15" ht="12.75" customHeight="1">
      <c r="A387" s="30">
        <v>377</v>
      </c>
      <c r="B387" s="311" t="s">
        <v>484</v>
      </c>
      <c r="C387" s="301">
        <v>189.95</v>
      </c>
      <c r="D387" s="302">
        <v>191.71666666666667</v>
      </c>
      <c r="E387" s="302">
        <v>187.23333333333335</v>
      </c>
      <c r="F387" s="302">
        <v>184.51666666666668</v>
      </c>
      <c r="G387" s="302">
        <v>180.03333333333336</v>
      </c>
      <c r="H387" s="302">
        <v>194.43333333333334</v>
      </c>
      <c r="I387" s="302">
        <v>198.91666666666663</v>
      </c>
      <c r="J387" s="302">
        <v>201.63333333333333</v>
      </c>
      <c r="K387" s="301">
        <v>196.2</v>
      </c>
      <c r="L387" s="301">
        <v>189</v>
      </c>
      <c r="M387" s="301">
        <v>1.94465</v>
      </c>
      <c r="N387" s="1"/>
      <c r="O387" s="1"/>
    </row>
    <row r="388" spans="1:15" ht="12.75" customHeight="1">
      <c r="A388" s="30">
        <v>378</v>
      </c>
      <c r="B388" s="311" t="s">
        <v>182</v>
      </c>
      <c r="C388" s="301">
        <v>585.4</v>
      </c>
      <c r="D388" s="302">
        <v>592.23333333333323</v>
      </c>
      <c r="E388" s="302">
        <v>569.76666666666642</v>
      </c>
      <c r="F388" s="302">
        <v>554.13333333333321</v>
      </c>
      <c r="G388" s="302">
        <v>531.6666666666664</v>
      </c>
      <c r="H388" s="302">
        <v>607.86666666666645</v>
      </c>
      <c r="I388" s="302">
        <v>630.33333333333337</v>
      </c>
      <c r="J388" s="302">
        <v>645.96666666666647</v>
      </c>
      <c r="K388" s="301">
        <v>614.70000000000005</v>
      </c>
      <c r="L388" s="301">
        <v>576.6</v>
      </c>
      <c r="M388" s="301">
        <v>10.420500000000001</v>
      </c>
      <c r="N388" s="1"/>
      <c r="O388" s="1"/>
    </row>
    <row r="389" spans="1:15" ht="12.75" customHeight="1">
      <c r="A389" s="30">
        <v>379</v>
      </c>
      <c r="B389" s="311" t="s">
        <v>486</v>
      </c>
      <c r="C389" s="301">
        <v>2477.0500000000002</v>
      </c>
      <c r="D389" s="302">
        <v>2500.0333333333333</v>
      </c>
      <c r="E389" s="302">
        <v>2423.0666666666666</v>
      </c>
      <c r="F389" s="302">
        <v>2369.0833333333335</v>
      </c>
      <c r="G389" s="302">
        <v>2292.1166666666668</v>
      </c>
      <c r="H389" s="302">
        <v>2554.0166666666664</v>
      </c>
      <c r="I389" s="302">
        <v>2630.9833333333327</v>
      </c>
      <c r="J389" s="302">
        <v>2684.9666666666662</v>
      </c>
      <c r="K389" s="301">
        <v>2577</v>
      </c>
      <c r="L389" s="301">
        <v>2446.0500000000002</v>
      </c>
      <c r="M389" s="301">
        <v>0.11731</v>
      </c>
      <c r="N389" s="1"/>
      <c r="O389" s="1"/>
    </row>
    <row r="390" spans="1:15" ht="12.75" customHeight="1">
      <c r="A390" s="30">
        <v>380</v>
      </c>
      <c r="B390" s="311" t="s">
        <v>857</v>
      </c>
      <c r="C390" s="301">
        <v>103.45</v>
      </c>
      <c r="D390" s="302">
        <v>103.88333333333333</v>
      </c>
      <c r="E390" s="302">
        <v>101.76666666666665</v>
      </c>
      <c r="F390" s="302">
        <v>100.08333333333333</v>
      </c>
      <c r="G390" s="302">
        <v>97.966666666666654</v>
      </c>
      <c r="H390" s="302">
        <v>105.56666666666665</v>
      </c>
      <c r="I390" s="302">
        <v>107.68333333333332</v>
      </c>
      <c r="J390" s="302">
        <v>109.36666666666665</v>
      </c>
      <c r="K390" s="301">
        <v>106</v>
      </c>
      <c r="L390" s="301">
        <v>102.2</v>
      </c>
      <c r="M390" s="301">
        <v>13.17273</v>
      </c>
      <c r="N390" s="1"/>
      <c r="O390" s="1"/>
    </row>
    <row r="391" spans="1:15" ht="12.75" customHeight="1">
      <c r="A391" s="30">
        <v>381</v>
      </c>
      <c r="B391" s="311" t="s">
        <v>183</v>
      </c>
      <c r="C391" s="301">
        <v>81.900000000000006</v>
      </c>
      <c r="D391" s="302">
        <v>84.066666666666663</v>
      </c>
      <c r="E391" s="302">
        <v>78.033333333333331</v>
      </c>
      <c r="F391" s="302">
        <v>74.166666666666671</v>
      </c>
      <c r="G391" s="302">
        <v>68.13333333333334</v>
      </c>
      <c r="H391" s="302">
        <v>87.933333333333323</v>
      </c>
      <c r="I391" s="302">
        <v>93.966666666666654</v>
      </c>
      <c r="J391" s="302">
        <v>97.833333333333314</v>
      </c>
      <c r="K391" s="301">
        <v>90.1</v>
      </c>
      <c r="L391" s="301">
        <v>80.2</v>
      </c>
      <c r="M391" s="301">
        <v>426.56608999999997</v>
      </c>
      <c r="N391" s="1"/>
      <c r="O391" s="1"/>
    </row>
    <row r="392" spans="1:15" ht="12.75" customHeight="1">
      <c r="A392" s="30">
        <v>382</v>
      </c>
      <c r="B392" s="311" t="s">
        <v>485</v>
      </c>
      <c r="C392" s="301">
        <v>80.599999999999994</v>
      </c>
      <c r="D392" s="302">
        <v>82.133333333333326</v>
      </c>
      <c r="E392" s="302">
        <v>78.266666666666652</v>
      </c>
      <c r="F392" s="302">
        <v>75.933333333333323</v>
      </c>
      <c r="G392" s="302">
        <v>72.066666666666649</v>
      </c>
      <c r="H392" s="302">
        <v>84.466666666666654</v>
      </c>
      <c r="I392" s="302">
        <v>88.333333333333329</v>
      </c>
      <c r="J392" s="302">
        <v>90.666666666666657</v>
      </c>
      <c r="K392" s="301">
        <v>86</v>
      </c>
      <c r="L392" s="301">
        <v>79.8</v>
      </c>
      <c r="M392" s="301">
        <v>51.324339999999999</v>
      </c>
      <c r="N392" s="1"/>
      <c r="O392" s="1"/>
    </row>
    <row r="393" spans="1:15" ht="12.75" customHeight="1">
      <c r="A393" s="30">
        <v>383</v>
      </c>
      <c r="B393" s="311" t="s">
        <v>184</v>
      </c>
      <c r="C393" s="301">
        <v>112.05</v>
      </c>
      <c r="D393" s="302">
        <v>112.8</v>
      </c>
      <c r="E393" s="302">
        <v>110.8</v>
      </c>
      <c r="F393" s="302">
        <v>109.55</v>
      </c>
      <c r="G393" s="302">
        <v>107.55</v>
      </c>
      <c r="H393" s="302">
        <v>114.05</v>
      </c>
      <c r="I393" s="302">
        <v>116.05</v>
      </c>
      <c r="J393" s="302">
        <v>117.3</v>
      </c>
      <c r="K393" s="301">
        <v>114.8</v>
      </c>
      <c r="L393" s="301">
        <v>111.55</v>
      </c>
      <c r="M393" s="301">
        <v>31.259530000000002</v>
      </c>
      <c r="N393" s="1"/>
      <c r="O393" s="1"/>
    </row>
    <row r="394" spans="1:15" ht="12.75" customHeight="1">
      <c r="A394" s="30">
        <v>384</v>
      </c>
      <c r="B394" s="311" t="s">
        <v>487</v>
      </c>
      <c r="C394" s="301">
        <v>114.55</v>
      </c>
      <c r="D394" s="302">
        <v>116.73333333333333</v>
      </c>
      <c r="E394" s="302">
        <v>110.51666666666667</v>
      </c>
      <c r="F394" s="302">
        <v>106.48333333333333</v>
      </c>
      <c r="G394" s="302">
        <v>100.26666666666667</v>
      </c>
      <c r="H394" s="302">
        <v>120.76666666666667</v>
      </c>
      <c r="I394" s="302">
        <v>126.98333333333333</v>
      </c>
      <c r="J394" s="302">
        <v>131.01666666666665</v>
      </c>
      <c r="K394" s="301">
        <v>122.95</v>
      </c>
      <c r="L394" s="301">
        <v>112.7</v>
      </c>
      <c r="M394" s="301">
        <v>35.559190000000001</v>
      </c>
      <c r="N394" s="1"/>
      <c r="O394" s="1"/>
    </row>
    <row r="395" spans="1:15" ht="12.75" customHeight="1">
      <c r="A395" s="30">
        <v>385</v>
      </c>
      <c r="B395" s="311" t="s">
        <v>488</v>
      </c>
      <c r="C395" s="301">
        <v>965.3</v>
      </c>
      <c r="D395" s="302">
        <v>976.56666666666661</v>
      </c>
      <c r="E395" s="302">
        <v>948.13333333333321</v>
      </c>
      <c r="F395" s="302">
        <v>930.96666666666658</v>
      </c>
      <c r="G395" s="302">
        <v>902.53333333333319</v>
      </c>
      <c r="H395" s="302">
        <v>993.73333333333323</v>
      </c>
      <c r="I395" s="302">
        <v>1022.1666666666666</v>
      </c>
      <c r="J395" s="302">
        <v>1039.3333333333333</v>
      </c>
      <c r="K395" s="301">
        <v>1005</v>
      </c>
      <c r="L395" s="301">
        <v>959.4</v>
      </c>
      <c r="M395" s="301">
        <v>0.96562000000000003</v>
      </c>
      <c r="N395" s="1"/>
      <c r="O395" s="1"/>
    </row>
    <row r="396" spans="1:15" ht="12.75" customHeight="1">
      <c r="A396" s="30">
        <v>386</v>
      </c>
      <c r="B396" s="311" t="s">
        <v>185</v>
      </c>
      <c r="C396" s="301">
        <v>2560</v>
      </c>
      <c r="D396" s="302">
        <v>2591.0166666666669</v>
      </c>
      <c r="E396" s="302">
        <v>2522.9833333333336</v>
      </c>
      <c r="F396" s="302">
        <v>2485.9666666666667</v>
      </c>
      <c r="G396" s="302">
        <v>2417.9333333333334</v>
      </c>
      <c r="H396" s="302">
        <v>2628.0333333333338</v>
      </c>
      <c r="I396" s="302">
        <v>2696.0666666666675</v>
      </c>
      <c r="J396" s="302">
        <v>2733.0833333333339</v>
      </c>
      <c r="K396" s="301">
        <v>2659.05</v>
      </c>
      <c r="L396" s="301">
        <v>2554</v>
      </c>
      <c r="M396" s="301">
        <v>78.969430000000003</v>
      </c>
      <c r="N396" s="1"/>
      <c r="O396" s="1"/>
    </row>
    <row r="397" spans="1:15" ht="12.75" customHeight="1">
      <c r="A397" s="30">
        <v>387</v>
      </c>
      <c r="B397" s="311" t="s">
        <v>843</v>
      </c>
      <c r="C397" s="301">
        <v>500</v>
      </c>
      <c r="D397" s="302">
        <v>501.33333333333331</v>
      </c>
      <c r="E397" s="302">
        <v>489.71666666666658</v>
      </c>
      <c r="F397" s="302">
        <v>479.43333333333328</v>
      </c>
      <c r="G397" s="302">
        <v>467.81666666666655</v>
      </c>
      <c r="H397" s="302">
        <v>511.61666666666662</v>
      </c>
      <c r="I397" s="302">
        <v>523.23333333333335</v>
      </c>
      <c r="J397" s="302">
        <v>533.51666666666665</v>
      </c>
      <c r="K397" s="301">
        <v>512.95000000000005</v>
      </c>
      <c r="L397" s="301">
        <v>491.05</v>
      </c>
      <c r="M397" s="301">
        <v>2.0322300000000002</v>
      </c>
      <c r="N397" s="1"/>
      <c r="O397" s="1"/>
    </row>
    <row r="398" spans="1:15" ht="12.75" customHeight="1">
      <c r="A398" s="30">
        <v>388</v>
      </c>
      <c r="B398" s="311" t="s">
        <v>479</v>
      </c>
      <c r="C398" s="301">
        <v>233.1</v>
      </c>
      <c r="D398" s="302">
        <v>235.70000000000002</v>
      </c>
      <c r="E398" s="302">
        <v>229.40000000000003</v>
      </c>
      <c r="F398" s="302">
        <v>225.70000000000002</v>
      </c>
      <c r="G398" s="302">
        <v>219.40000000000003</v>
      </c>
      <c r="H398" s="302">
        <v>239.40000000000003</v>
      </c>
      <c r="I398" s="302">
        <v>245.70000000000005</v>
      </c>
      <c r="J398" s="302">
        <v>249.40000000000003</v>
      </c>
      <c r="K398" s="301">
        <v>242</v>
      </c>
      <c r="L398" s="301">
        <v>232</v>
      </c>
      <c r="M398" s="301">
        <v>1.16439</v>
      </c>
      <c r="N398" s="1"/>
      <c r="O398" s="1"/>
    </row>
    <row r="399" spans="1:15" ht="12.75" customHeight="1">
      <c r="A399" s="30">
        <v>389</v>
      </c>
      <c r="B399" s="311" t="s">
        <v>489</v>
      </c>
      <c r="C399" s="301">
        <v>849.25</v>
      </c>
      <c r="D399" s="302">
        <v>853.36666666666667</v>
      </c>
      <c r="E399" s="302">
        <v>835.93333333333339</v>
      </c>
      <c r="F399" s="302">
        <v>822.61666666666667</v>
      </c>
      <c r="G399" s="302">
        <v>805.18333333333339</v>
      </c>
      <c r="H399" s="302">
        <v>866.68333333333339</v>
      </c>
      <c r="I399" s="302">
        <v>884.11666666666656</v>
      </c>
      <c r="J399" s="302">
        <v>897.43333333333339</v>
      </c>
      <c r="K399" s="301">
        <v>870.8</v>
      </c>
      <c r="L399" s="301">
        <v>840.05</v>
      </c>
      <c r="M399" s="301">
        <v>0.62297000000000002</v>
      </c>
      <c r="N399" s="1"/>
      <c r="O399" s="1"/>
    </row>
    <row r="400" spans="1:15" ht="12.75" customHeight="1">
      <c r="A400" s="30">
        <v>390</v>
      </c>
      <c r="B400" s="311" t="s">
        <v>490</v>
      </c>
      <c r="C400" s="301">
        <v>1234.75</v>
      </c>
      <c r="D400" s="302">
        <v>1247.6833333333332</v>
      </c>
      <c r="E400" s="302">
        <v>1200.4166666666663</v>
      </c>
      <c r="F400" s="302">
        <v>1166.083333333333</v>
      </c>
      <c r="G400" s="302">
        <v>1118.8166666666662</v>
      </c>
      <c r="H400" s="302">
        <v>1282.0166666666664</v>
      </c>
      <c r="I400" s="302">
        <v>1329.2833333333333</v>
      </c>
      <c r="J400" s="302">
        <v>1363.6166666666666</v>
      </c>
      <c r="K400" s="301">
        <v>1294.95</v>
      </c>
      <c r="L400" s="301">
        <v>1213.3499999999999</v>
      </c>
      <c r="M400" s="301">
        <v>1.3927</v>
      </c>
      <c r="N400" s="1"/>
      <c r="O400" s="1"/>
    </row>
    <row r="401" spans="1:15" ht="12.75" customHeight="1">
      <c r="A401" s="30">
        <v>391</v>
      </c>
      <c r="B401" s="311" t="s">
        <v>481</v>
      </c>
      <c r="C401" s="301">
        <v>30.1</v>
      </c>
      <c r="D401" s="302">
        <v>30.433333333333334</v>
      </c>
      <c r="E401" s="302">
        <v>29.666666666666668</v>
      </c>
      <c r="F401" s="302">
        <v>29.233333333333334</v>
      </c>
      <c r="G401" s="302">
        <v>28.466666666666669</v>
      </c>
      <c r="H401" s="302">
        <v>30.866666666666667</v>
      </c>
      <c r="I401" s="302">
        <v>31.633333333333333</v>
      </c>
      <c r="J401" s="302">
        <v>32.066666666666663</v>
      </c>
      <c r="K401" s="301">
        <v>31.2</v>
      </c>
      <c r="L401" s="301">
        <v>30</v>
      </c>
      <c r="M401" s="301">
        <v>13.410270000000001</v>
      </c>
      <c r="N401" s="1"/>
      <c r="O401" s="1"/>
    </row>
    <row r="402" spans="1:15" ht="12.75" customHeight="1">
      <c r="A402" s="30">
        <v>392</v>
      </c>
      <c r="B402" s="311" t="s">
        <v>186</v>
      </c>
      <c r="C402" s="301">
        <v>67.25</v>
      </c>
      <c r="D402" s="302">
        <v>68.583333333333329</v>
      </c>
      <c r="E402" s="302">
        <v>65.166666666666657</v>
      </c>
      <c r="F402" s="302">
        <v>63.083333333333329</v>
      </c>
      <c r="G402" s="302">
        <v>59.666666666666657</v>
      </c>
      <c r="H402" s="302">
        <v>70.666666666666657</v>
      </c>
      <c r="I402" s="302">
        <v>74.083333333333314</v>
      </c>
      <c r="J402" s="302">
        <v>76.166666666666657</v>
      </c>
      <c r="K402" s="301">
        <v>72</v>
      </c>
      <c r="L402" s="301">
        <v>66.5</v>
      </c>
      <c r="M402" s="301">
        <v>399.71287999999998</v>
      </c>
      <c r="N402" s="1"/>
      <c r="O402" s="1"/>
    </row>
    <row r="403" spans="1:15" ht="12.75" customHeight="1">
      <c r="A403" s="30">
        <v>393</v>
      </c>
      <c r="B403" s="311" t="s">
        <v>274</v>
      </c>
      <c r="C403" s="301">
        <v>6480.7</v>
      </c>
      <c r="D403" s="302">
        <v>6533.9000000000005</v>
      </c>
      <c r="E403" s="302">
        <v>6401.8000000000011</v>
      </c>
      <c r="F403" s="302">
        <v>6322.9000000000005</v>
      </c>
      <c r="G403" s="302">
        <v>6190.8000000000011</v>
      </c>
      <c r="H403" s="302">
        <v>6612.8000000000011</v>
      </c>
      <c r="I403" s="302">
        <v>6744.9000000000015</v>
      </c>
      <c r="J403" s="302">
        <v>6823.8000000000011</v>
      </c>
      <c r="K403" s="301">
        <v>6666</v>
      </c>
      <c r="L403" s="301">
        <v>6455</v>
      </c>
      <c r="M403" s="301">
        <v>8.3510000000000001E-2</v>
      </c>
      <c r="N403" s="1"/>
      <c r="O403" s="1"/>
    </row>
    <row r="404" spans="1:15" ht="12.75" customHeight="1">
      <c r="A404" s="30">
        <v>394</v>
      </c>
      <c r="B404" s="311" t="s">
        <v>273</v>
      </c>
      <c r="C404" s="301">
        <v>707.5</v>
      </c>
      <c r="D404" s="302">
        <v>714.26666666666677</v>
      </c>
      <c r="E404" s="302">
        <v>693.68333333333351</v>
      </c>
      <c r="F404" s="302">
        <v>679.86666666666679</v>
      </c>
      <c r="G404" s="302">
        <v>659.28333333333353</v>
      </c>
      <c r="H404" s="302">
        <v>728.08333333333348</v>
      </c>
      <c r="I404" s="302">
        <v>748.66666666666674</v>
      </c>
      <c r="J404" s="302">
        <v>762.48333333333346</v>
      </c>
      <c r="K404" s="301">
        <v>734.85</v>
      </c>
      <c r="L404" s="301">
        <v>700.45</v>
      </c>
      <c r="M404" s="301">
        <v>15.56639</v>
      </c>
      <c r="N404" s="1"/>
      <c r="O404" s="1"/>
    </row>
    <row r="405" spans="1:15" ht="12.75" customHeight="1">
      <c r="A405" s="30">
        <v>395</v>
      </c>
      <c r="B405" s="311" t="s">
        <v>187</v>
      </c>
      <c r="C405" s="301">
        <v>1105.1500000000001</v>
      </c>
      <c r="D405" s="302">
        <v>1114.2333333333333</v>
      </c>
      <c r="E405" s="302">
        <v>1090.8166666666666</v>
      </c>
      <c r="F405" s="302">
        <v>1076.4833333333333</v>
      </c>
      <c r="G405" s="302">
        <v>1053.0666666666666</v>
      </c>
      <c r="H405" s="302">
        <v>1128.5666666666666</v>
      </c>
      <c r="I405" s="302">
        <v>1151.9833333333331</v>
      </c>
      <c r="J405" s="302">
        <v>1166.3166666666666</v>
      </c>
      <c r="K405" s="301">
        <v>1137.6500000000001</v>
      </c>
      <c r="L405" s="301">
        <v>1099.9000000000001</v>
      </c>
      <c r="M405" s="301">
        <v>13.85141</v>
      </c>
      <c r="N405" s="1"/>
      <c r="O405" s="1"/>
    </row>
    <row r="406" spans="1:15" ht="12.75" customHeight="1">
      <c r="A406" s="30">
        <v>396</v>
      </c>
      <c r="B406" s="311" t="s">
        <v>188</v>
      </c>
      <c r="C406" s="301">
        <v>441.6</v>
      </c>
      <c r="D406" s="302">
        <v>446.5</v>
      </c>
      <c r="E406" s="302">
        <v>435.25</v>
      </c>
      <c r="F406" s="302">
        <v>428.9</v>
      </c>
      <c r="G406" s="302">
        <v>417.65</v>
      </c>
      <c r="H406" s="302">
        <v>452.85</v>
      </c>
      <c r="I406" s="302">
        <v>464.1</v>
      </c>
      <c r="J406" s="302">
        <v>470.45000000000005</v>
      </c>
      <c r="K406" s="301">
        <v>457.75</v>
      </c>
      <c r="L406" s="301">
        <v>440.15</v>
      </c>
      <c r="M406" s="301">
        <v>107.80703</v>
      </c>
      <c r="N406" s="1"/>
      <c r="O406" s="1"/>
    </row>
    <row r="407" spans="1:15" ht="12.75" customHeight="1">
      <c r="A407" s="30">
        <v>397</v>
      </c>
      <c r="B407" s="311" t="s">
        <v>494</v>
      </c>
      <c r="C407" s="301">
        <v>2238.0500000000002</v>
      </c>
      <c r="D407" s="302">
        <v>2252.6333333333332</v>
      </c>
      <c r="E407" s="302">
        <v>2205.4166666666665</v>
      </c>
      <c r="F407" s="302">
        <v>2172.7833333333333</v>
      </c>
      <c r="G407" s="302">
        <v>2125.5666666666666</v>
      </c>
      <c r="H407" s="302">
        <v>2285.2666666666664</v>
      </c>
      <c r="I407" s="302">
        <v>2332.4833333333336</v>
      </c>
      <c r="J407" s="302">
        <v>2365.1166666666663</v>
      </c>
      <c r="K407" s="301">
        <v>2299.85</v>
      </c>
      <c r="L407" s="301">
        <v>2220</v>
      </c>
      <c r="M407" s="301">
        <v>0.36547000000000002</v>
      </c>
      <c r="N407" s="1"/>
      <c r="O407" s="1"/>
    </row>
    <row r="408" spans="1:15" ht="12.75" customHeight="1">
      <c r="A408" s="30">
        <v>398</v>
      </c>
      <c r="B408" s="311" t="s">
        <v>495</v>
      </c>
      <c r="C408" s="301">
        <v>101.5</v>
      </c>
      <c r="D408" s="302">
        <v>103.64999999999999</v>
      </c>
      <c r="E408" s="302">
        <v>97.949999999999989</v>
      </c>
      <c r="F408" s="302">
        <v>94.399999999999991</v>
      </c>
      <c r="G408" s="302">
        <v>88.699999999999989</v>
      </c>
      <c r="H408" s="302">
        <v>107.19999999999999</v>
      </c>
      <c r="I408" s="302">
        <v>112.9</v>
      </c>
      <c r="J408" s="302">
        <v>116.44999999999999</v>
      </c>
      <c r="K408" s="301">
        <v>109.35</v>
      </c>
      <c r="L408" s="301">
        <v>100.1</v>
      </c>
      <c r="M408" s="301">
        <v>5.3648899999999999</v>
      </c>
      <c r="N408" s="1"/>
      <c r="O408" s="1"/>
    </row>
    <row r="409" spans="1:15" ht="12.75" customHeight="1">
      <c r="A409" s="30">
        <v>399</v>
      </c>
      <c r="B409" s="311" t="s">
        <v>500</v>
      </c>
      <c r="C409" s="301">
        <v>98.55</v>
      </c>
      <c r="D409" s="302">
        <v>101.16666666666667</v>
      </c>
      <c r="E409" s="302">
        <v>95.433333333333337</v>
      </c>
      <c r="F409" s="302">
        <v>92.316666666666663</v>
      </c>
      <c r="G409" s="302">
        <v>86.583333333333329</v>
      </c>
      <c r="H409" s="302">
        <v>104.28333333333335</v>
      </c>
      <c r="I409" s="302">
        <v>110.01666666666667</v>
      </c>
      <c r="J409" s="302">
        <v>113.13333333333335</v>
      </c>
      <c r="K409" s="301">
        <v>106.9</v>
      </c>
      <c r="L409" s="301">
        <v>98.05</v>
      </c>
      <c r="M409" s="301">
        <v>14.39433</v>
      </c>
      <c r="N409" s="1"/>
      <c r="O409" s="1"/>
    </row>
    <row r="410" spans="1:15" ht="12.75" customHeight="1">
      <c r="A410" s="30">
        <v>400</v>
      </c>
      <c r="B410" s="311" t="s">
        <v>496</v>
      </c>
      <c r="C410" s="301">
        <v>94.9</v>
      </c>
      <c r="D410" s="302">
        <v>96.783333333333346</v>
      </c>
      <c r="E410" s="302">
        <v>92.116666666666688</v>
      </c>
      <c r="F410" s="302">
        <v>89.333333333333343</v>
      </c>
      <c r="G410" s="302">
        <v>84.666666666666686</v>
      </c>
      <c r="H410" s="302">
        <v>99.566666666666691</v>
      </c>
      <c r="I410" s="302">
        <v>104.23333333333335</v>
      </c>
      <c r="J410" s="302">
        <v>107.01666666666669</v>
      </c>
      <c r="K410" s="301">
        <v>101.45</v>
      </c>
      <c r="L410" s="301">
        <v>94</v>
      </c>
      <c r="M410" s="301">
        <v>12.63625</v>
      </c>
      <c r="N410" s="1"/>
      <c r="O410" s="1"/>
    </row>
    <row r="411" spans="1:15" ht="12.75" customHeight="1">
      <c r="A411" s="30">
        <v>401</v>
      </c>
      <c r="B411" s="311" t="s">
        <v>498</v>
      </c>
      <c r="C411" s="301">
        <v>2733.25</v>
      </c>
      <c r="D411" s="302">
        <v>2772.7333333333336</v>
      </c>
      <c r="E411" s="302">
        <v>2660.5166666666673</v>
      </c>
      <c r="F411" s="302">
        <v>2587.7833333333338</v>
      </c>
      <c r="G411" s="302">
        <v>2475.5666666666675</v>
      </c>
      <c r="H411" s="302">
        <v>2845.4666666666672</v>
      </c>
      <c r="I411" s="302">
        <v>2957.6833333333334</v>
      </c>
      <c r="J411" s="302">
        <v>3030.416666666667</v>
      </c>
      <c r="K411" s="301">
        <v>2884.95</v>
      </c>
      <c r="L411" s="301">
        <v>2700</v>
      </c>
      <c r="M411" s="301">
        <v>0.49075000000000002</v>
      </c>
      <c r="N411" s="1"/>
      <c r="O411" s="1"/>
    </row>
    <row r="412" spans="1:15" ht="12.75" customHeight="1">
      <c r="A412" s="30">
        <v>402</v>
      </c>
      <c r="B412" s="311" t="s">
        <v>497</v>
      </c>
      <c r="C412" s="301">
        <v>642.35</v>
      </c>
      <c r="D412" s="302">
        <v>650.16666666666663</v>
      </c>
      <c r="E412" s="302">
        <v>628.33333333333326</v>
      </c>
      <c r="F412" s="302">
        <v>614.31666666666661</v>
      </c>
      <c r="G412" s="302">
        <v>592.48333333333323</v>
      </c>
      <c r="H412" s="302">
        <v>664.18333333333328</v>
      </c>
      <c r="I412" s="302">
        <v>686.01666666666654</v>
      </c>
      <c r="J412" s="302">
        <v>700.0333333333333</v>
      </c>
      <c r="K412" s="301">
        <v>672</v>
      </c>
      <c r="L412" s="301">
        <v>636.15</v>
      </c>
      <c r="M412" s="301">
        <v>6.1007400000000001</v>
      </c>
      <c r="N412" s="1"/>
      <c r="O412" s="1"/>
    </row>
    <row r="413" spans="1:15" ht="12.75" customHeight="1">
      <c r="A413" s="30">
        <v>403</v>
      </c>
      <c r="B413" s="311" t="s">
        <v>499</v>
      </c>
      <c r="C413" s="301">
        <v>411.15</v>
      </c>
      <c r="D413" s="302">
        <v>420.01666666666665</v>
      </c>
      <c r="E413" s="302">
        <v>396.13333333333333</v>
      </c>
      <c r="F413" s="302">
        <v>381.11666666666667</v>
      </c>
      <c r="G413" s="302">
        <v>357.23333333333335</v>
      </c>
      <c r="H413" s="302">
        <v>435.0333333333333</v>
      </c>
      <c r="I413" s="302">
        <v>458.91666666666663</v>
      </c>
      <c r="J413" s="302">
        <v>473.93333333333328</v>
      </c>
      <c r="K413" s="301">
        <v>443.9</v>
      </c>
      <c r="L413" s="301">
        <v>405</v>
      </c>
      <c r="M413" s="301">
        <v>1.01738</v>
      </c>
      <c r="N413" s="1"/>
      <c r="O413" s="1"/>
    </row>
    <row r="414" spans="1:15" ht="12.75" customHeight="1">
      <c r="A414" s="30">
        <v>404</v>
      </c>
      <c r="B414" s="311" t="s">
        <v>189</v>
      </c>
      <c r="C414" s="301">
        <v>18711.849999999999</v>
      </c>
      <c r="D414" s="302">
        <v>18950.600000000002</v>
      </c>
      <c r="E414" s="302">
        <v>18411.250000000004</v>
      </c>
      <c r="F414" s="302">
        <v>18110.650000000001</v>
      </c>
      <c r="G414" s="302">
        <v>17571.300000000003</v>
      </c>
      <c r="H414" s="302">
        <v>19251.200000000004</v>
      </c>
      <c r="I414" s="302">
        <v>19790.550000000003</v>
      </c>
      <c r="J414" s="302">
        <v>20091.150000000005</v>
      </c>
      <c r="K414" s="301">
        <v>19489.95</v>
      </c>
      <c r="L414" s="301">
        <v>18650</v>
      </c>
      <c r="M414" s="301">
        <v>0.49042000000000002</v>
      </c>
      <c r="N414" s="1"/>
      <c r="O414" s="1"/>
    </row>
    <row r="415" spans="1:15" ht="12.75" customHeight="1">
      <c r="A415" s="30">
        <v>405</v>
      </c>
      <c r="B415" s="311" t="s">
        <v>501</v>
      </c>
      <c r="C415" s="301">
        <v>1644</v>
      </c>
      <c r="D415" s="302">
        <v>1655.7666666666667</v>
      </c>
      <c r="E415" s="302">
        <v>1607.2833333333333</v>
      </c>
      <c r="F415" s="302">
        <v>1570.5666666666666</v>
      </c>
      <c r="G415" s="302">
        <v>1522.0833333333333</v>
      </c>
      <c r="H415" s="302">
        <v>1692.4833333333333</v>
      </c>
      <c r="I415" s="302">
        <v>1740.9666666666665</v>
      </c>
      <c r="J415" s="302">
        <v>1777.6833333333334</v>
      </c>
      <c r="K415" s="301">
        <v>1704.25</v>
      </c>
      <c r="L415" s="301">
        <v>1619.05</v>
      </c>
      <c r="M415" s="301">
        <v>2.1548600000000002</v>
      </c>
      <c r="N415" s="1"/>
      <c r="O415" s="1"/>
    </row>
    <row r="416" spans="1:15" ht="12.75" customHeight="1">
      <c r="A416" s="30">
        <v>406</v>
      </c>
      <c r="B416" s="311" t="s">
        <v>190</v>
      </c>
      <c r="C416" s="301">
        <v>2341.65</v>
      </c>
      <c r="D416" s="302">
        <v>2364.0499999999997</v>
      </c>
      <c r="E416" s="302">
        <v>2307.9999999999995</v>
      </c>
      <c r="F416" s="302">
        <v>2274.35</v>
      </c>
      <c r="G416" s="302">
        <v>2218.2999999999997</v>
      </c>
      <c r="H416" s="302">
        <v>2397.6999999999994</v>
      </c>
      <c r="I416" s="302">
        <v>2453.7499999999995</v>
      </c>
      <c r="J416" s="302">
        <v>2487.3999999999992</v>
      </c>
      <c r="K416" s="301">
        <v>2420.1</v>
      </c>
      <c r="L416" s="301">
        <v>2330.4</v>
      </c>
      <c r="M416" s="301">
        <v>1.73645</v>
      </c>
      <c r="N416" s="1"/>
      <c r="O416" s="1"/>
    </row>
    <row r="417" spans="1:15" ht="12.75" customHeight="1">
      <c r="A417" s="30">
        <v>407</v>
      </c>
      <c r="B417" s="311" t="s">
        <v>491</v>
      </c>
      <c r="C417" s="301">
        <v>462.75</v>
      </c>
      <c r="D417" s="302">
        <v>460.3</v>
      </c>
      <c r="E417" s="302">
        <v>448.95000000000005</v>
      </c>
      <c r="F417" s="302">
        <v>435.15000000000003</v>
      </c>
      <c r="G417" s="302">
        <v>423.80000000000007</v>
      </c>
      <c r="H417" s="302">
        <v>474.1</v>
      </c>
      <c r="I417" s="302">
        <v>485.45000000000005</v>
      </c>
      <c r="J417" s="302">
        <v>499.25</v>
      </c>
      <c r="K417" s="301">
        <v>471.65</v>
      </c>
      <c r="L417" s="301">
        <v>446.5</v>
      </c>
      <c r="M417" s="301">
        <v>1.84165</v>
      </c>
      <c r="N417" s="1"/>
      <c r="O417" s="1"/>
    </row>
    <row r="418" spans="1:15" ht="12.75" customHeight="1">
      <c r="A418" s="30">
        <v>408</v>
      </c>
      <c r="B418" s="311" t="s">
        <v>492</v>
      </c>
      <c r="C418" s="301">
        <v>26.75</v>
      </c>
      <c r="D418" s="302">
        <v>26.95</v>
      </c>
      <c r="E418" s="302">
        <v>26.349999999999998</v>
      </c>
      <c r="F418" s="302">
        <v>25.95</v>
      </c>
      <c r="G418" s="302">
        <v>25.349999999999998</v>
      </c>
      <c r="H418" s="302">
        <v>27.349999999999998</v>
      </c>
      <c r="I418" s="302">
        <v>27.95</v>
      </c>
      <c r="J418" s="302">
        <v>28.349999999999998</v>
      </c>
      <c r="K418" s="301">
        <v>27.55</v>
      </c>
      <c r="L418" s="301">
        <v>26.55</v>
      </c>
      <c r="M418" s="301">
        <v>22.827729999999999</v>
      </c>
      <c r="N418" s="1"/>
      <c r="O418" s="1"/>
    </row>
    <row r="419" spans="1:15" ht="12.75" customHeight="1">
      <c r="A419" s="30">
        <v>409</v>
      </c>
      <c r="B419" s="311" t="s">
        <v>493</v>
      </c>
      <c r="C419" s="301">
        <v>3249.55</v>
      </c>
      <c r="D419" s="302">
        <v>3260.2666666666664</v>
      </c>
      <c r="E419" s="302">
        <v>3195.5333333333328</v>
      </c>
      <c r="F419" s="302">
        <v>3141.5166666666664</v>
      </c>
      <c r="G419" s="302">
        <v>3076.7833333333328</v>
      </c>
      <c r="H419" s="302">
        <v>3314.2833333333328</v>
      </c>
      <c r="I419" s="302">
        <v>3379.0166666666664</v>
      </c>
      <c r="J419" s="302">
        <v>3433.0333333333328</v>
      </c>
      <c r="K419" s="301">
        <v>3325</v>
      </c>
      <c r="L419" s="301">
        <v>3206.25</v>
      </c>
      <c r="M419" s="301">
        <v>0.48424</v>
      </c>
      <c r="N419" s="1"/>
      <c r="O419" s="1"/>
    </row>
    <row r="420" spans="1:15" ht="12.75" customHeight="1">
      <c r="A420" s="30">
        <v>410</v>
      </c>
      <c r="B420" s="311" t="s">
        <v>502</v>
      </c>
      <c r="C420" s="301">
        <v>499.35</v>
      </c>
      <c r="D420" s="302">
        <v>506.13333333333338</v>
      </c>
      <c r="E420" s="302">
        <v>489.26666666666677</v>
      </c>
      <c r="F420" s="302">
        <v>479.18333333333339</v>
      </c>
      <c r="G420" s="302">
        <v>462.31666666666678</v>
      </c>
      <c r="H420" s="302">
        <v>516.2166666666667</v>
      </c>
      <c r="I420" s="302">
        <v>533.08333333333348</v>
      </c>
      <c r="J420" s="302">
        <v>543.16666666666674</v>
      </c>
      <c r="K420" s="301">
        <v>523</v>
      </c>
      <c r="L420" s="301">
        <v>496.05</v>
      </c>
      <c r="M420" s="301">
        <v>1.9405399999999999</v>
      </c>
      <c r="N420" s="1"/>
      <c r="O420" s="1"/>
    </row>
    <row r="421" spans="1:15" ht="12.75" customHeight="1">
      <c r="A421" s="30">
        <v>411</v>
      </c>
      <c r="B421" s="311" t="s">
        <v>504</v>
      </c>
      <c r="C421" s="301">
        <v>362.8</v>
      </c>
      <c r="D421" s="302">
        <v>369.59999999999997</v>
      </c>
      <c r="E421" s="302">
        <v>353.19999999999993</v>
      </c>
      <c r="F421" s="302">
        <v>343.59999999999997</v>
      </c>
      <c r="G421" s="302">
        <v>327.19999999999993</v>
      </c>
      <c r="H421" s="302">
        <v>379.19999999999993</v>
      </c>
      <c r="I421" s="302">
        <v>395.59999999999991</v>
      </c>
      <c r="J421" s="302">
        <v>405.19999999999993</v>
      </c>
      <c r="K421" s="301">
        <v>386</v>
      </c>
      <c r="L421" s="301">
        <v>360</v>
      </c>
      <c r="M421" s="301">
        <v>0.81928999999999996</v>
      </c>
      <c r="N421" s="1"/>
      <c r="O421" s="1"/>
    </row>
    <row r="422" spans="1:15" ht="12.75" customHeight="1">
      <c r="A422" s="30">
        <v>412</v>
      </c>
      <c r="B422" s="311" t="s">
        <v>503</v>
      </c>
      <c r="C422" s="301">
        <v>2759.35</v>
      </c>
      <c r="D422" s="302">
        <v>2765.9666666666672</v>
      </c>
      <c r="E422" s="302">
        <v>2726.9333333333343</v>
      </c>
      <c r="F422" s="302">
        <v>2694.5166666666673</v>
      </c>
      <c r="G422" s="302">
        <v>2655.4833333333345</v>
      </c>
      <c r="H422" s="302">
        <v>2798.3833333333341</v>
      </c>
      <c r="I422" s="302">
        <v>2837.416666666667</v>
      </c>
      <c r="J422" s="302">
        <v>2869.8333333333339</v>
      </c>
      <c r="K422" s="301">
        <v>2805</v>
      </c>
      <c r="L422" s="301">
        <v>2733.55</v>
      </c>
      <c r="M422" s="301">
        <v>0.21240999999999999</v>
      </c>
      <c r="N422" s="1"/>
      <c r="O422" s="1"/>
    </row>
    <row r="423" spans="1:15" ht="12.75" customHeight="1">
      <c r="A423" s="30">
        <v>413</v>
      </c>
      <c r="B423" s="311" t="s">
        <v>858</v>
      </c>
      <c r="C423" s="301">
        <v>569.5</v>
      </c>
      <c r="D423" s="302">
        <v>580.9</v>
      </c>
      <c r="E423" s="302">
        <v>553.59999999999991</v>
      </c>
      <c r="F423" s="302">
        <v>537.69999999999993</v>
      </c>
      <c r="G423" s="302">
        <v>510.39999999999986</v>
      </c>
      <c r="H423" s="302">
        <v>596.79999999999995</v>
      </c>
      <c r="I423" s="302">
        <v>624.09999999999991</v>
      </c>
      <c r="J423" s="302">
        <v>640</v>
      </c>
      <c r="K423" s="301">
        <v>608.20000000000005</v>
      </c>
      <c r="L423" s="301">
        <v>565</v>
      </c>
      <c r="M423" s="301">
        <v>6.1407699999999998</v>
      </c>
      <c r="N423" s="1"/>
      <c r="O423" s="1"/>
    </row>
    <row r="424" spans="1:15" ht="12.75" customHeight="1">
      <c r="A424" s="30">
        <v>414</v>
      </c>
      <c r="B424" s="311" t="s">
        <v>505</v>
      </c>
      <c r="C424" s="301">
        <v>655.6</v>
      </c>
      <c r="D424" s="302">
        <v>665.08333333333337</v>
      </c>
      <c r="E424" s="302">
        <v>636.56666666666672</v>
      </c>
      <c r="F424" s="302">
        <v>617.5333333333333</v>
      </c>
      <c r="G424" s="302">
        <v>589.01666666666665</v>
      </c>
      <c r="H424" s="302">
        <v>684.11666666666679</v>
      </c>
      <c r="I424" s="302">
        <v>712.63333333333344</v>
      </c>
      <c r="J424" s="302">
        <v>731.66666666666686</v>
      </c>
      <c r="K424" s="301">
        <v>693.6</v>
      </c>
      <c r="L424" s="301">
        <v>646.04999999999995</v>
      </c>
      <c r="M424" s="301">
        <v>1.0093399999999999</v>
      </c>
      <c r="N424" s="1"/>
      <c r="O424" s="1"/>
    </row>
    <row r="425" spans="1:15" ht="12.75" customHeight="1">
      <c r="A425" s="30">
        <v>415</v>
      </c>
      <c r="B425" s="311" t="s">
        <v>506</v>
      </c>
      <c r="C425" s="301">
        <v>307.10000000000002</v>
      </c>
      <c r="D425" s="302">
        <v>316.68333333333334</v>
      </c>
      <c r="E425" s="302">
        <v>291.51666666666665</v>
      </c>
      <c r="F425" s="302">
        <v>275.93333333333334</v>
      </c>
      <c r="G425" s="302">
        <v>250.76666666666665</v>
      </c>
      <c r="H425" s="302">
        <v>332.26666666666665</v>
      </c>
      <c r="I425" s="302">
        <v>357.43333333333328</v>
      </c>
      <c r="J425" s="302">
        <v>373.01666666666665</v>
      </c>
      <c r="K425" s="301">
        <v>341.85</v>
      </c>
      <c r="L425" s="301">
        <v>301.10000000000002</v>
      </c>
      <c r="M425" s="301">
        <v>1.7784199999999999</v>
      </c>
      <c r="N425" s="1"/>
      <c r="O425" s="1"/>
    </row>
    <row r="426" spans="1:15" ht="12.75" customHeight="1">
      <c r="A426" s="30">
        <v>416</v>
      </c>
      <c r="B426" s="311" t="s">
        <v>514</v>
      </c>
      <c r="C426" s="301">
        <v>187.3</v>
      </c>
      <c r="D426" s="302">
        <v>192.73333333333335</v>
      </c>
      <c r="E426" s="302">
        <v>179.56666666666669</v>
      </c>
      <c r="F426" s="302">
        <v>171.83333333333334</v>
      </c>
      <c r="G426" s="302">
        <v>158.66666666666669</v>
      </c>
      <c r="H426" s="302">
        <v>200.4666666666667</v>
      </c>
      <c r="I426" s="302">
        <v>213.63333333333333</v>
      </c>
      <c r="J426" s="302">
        <v>221.3666666666667</v>
      </c>
      <c r="K426" s="301">
        <v>205.9</v>
      </c>
      <c r="L426" s="301">
        <v>185</v>
      </c>
      <c r="M426" s="301">
        <v>3.3868299999999998</v>
      </c>
      <c r="N426" s="1"/>
      <c r="O426" s="1"/>
    </row>
    <row r="427" spans="1:15" ht="12.75" customHeight="1">
      <c r="A427" s="30">
        <v>417</v>
      </c>
      <c r="B427" s="311" t="s">
        <v>507</v>
      </c>
      <c r="C427" s="301">
        <v>41.05</v>
      </c>
      <c r="D427" s="302">
        <v>41.616666666666667</v>
      </c>
      <c r="E427" s="302">
        <v>39.883333333333333</v>
      </c>
      <c r="F427" s="302">
        <v>38.716666666666669</v>
      </c>
      <c r="G427" s="302">
        <v>36.983333333333334</v>
      </c>
      <c r="H427" s="302">
        <v>42.783333333333331</v>
      </c>
      <c r="I427" s="302">
        <v>44.516666666666666</v>
      </c>
      <c r="J427" s="302">
        <v>45.68333333333333</v>
      </c>
      <c r="K427" s="301">
        <v>43.35</v>
      </c>
      <c r="L427" s="301">
        <v>40.450000000000003</v>
      </c>
      <c r="M427" s="301">
        <v>58.38832</v>
      </c>
      <c r="N427" s="1"/>
      <c r="O427" s="1"/>
    </row>
    <row r="428" spans="1:15" ht="12.75" customHeight="1">
      <c r="A428" s="30">
        <v>418</v>
      </c>
      <c r="B428" s="311" t="s">
        <v>191</v>
      </c>
      <c r="C428" s="301">
        <v>2188.15</v>
      </c>
      <c r="D428" s="302">
        <v>2233.85</v>
      </c>
      <c r="E428" s="302">
        <v>2124.6999999999998</v>
      </c>
      <c r="F428" s="302">
        <v>2061.25</v>
      </c>
      <c r="G428" s="302">
        <v>1952.1</v>
      </c>
      <c r="H428" s="302">
        <v>2297.2999999999997</v>
      </c>
      <c r="I428" s="302">
        <v>2406.4500000000003</v>
      </c>
      <c r="J428" s="302">
        <v>2469.8999999999996</v>
      </c>
      <c r="K428" s="301">
        <v>2343</v>
      </c>
      <c r="L428" s="301">
        <v>2170.4</v>
      </c>
      <c r="M428" s="301">
        <v>5.9142000000000001</v>
      </c>
      <c r="N428" s="1"/>
      <c r="O428" s="1"/>
    </row>
    <row r="429" spans="1:15" ht="12.75" customHeight="1">
      <c r="A429" s="30">
        <v>419</v>
      </c>
      <c r="B429" s="311" t="s">
        <v>192</v>
      </c>
      <c r="C429" s="301">
        <v>1142.75</v>
      </c>
      <c r="D429" s="302">
        <v>1147.1333333333334</v>
      </c>
      <c r="E429" s="302">
        <v>1119.2666666666669</v>
      </c>
      <c r="F429" s="302">
        <v>1095.7833333333335</v>
      </c>
      <c r="G429" s="302">
        <v>1067.916666666667</v>
      </c>
      <c r="H429" s="302">
        <v>1170.6166666666668</v>
      </c>
      <c r="I429" s="302">
        <v>1198.4833333333331</v>
      </c>
      <c r="J429" s="302">
        <v>1221.9666666666667</v>
      </c>
      <c r="K429" s="301">
        <v>1175</v>
      </c>
      <c r="L429" s="301">
        <v>1123.6500000000001</v>
      </c>
      <c r="M429" s="301">
        <v>13.3977</v>
      </c>
      <c r="N429" s="1"/>
      <c r="O429" s="1"/>
    </row>
    <row r="430" spans="1:15" ht="12.75" customHeight="1">
      <c r="A430" s="30">
        <v>420</v>
      </c>
      <c r="B430" s="311" t="s">
        <v>511</v>
      </c>
      <c r="C430" s="301">
        <v>295.14999999999998</v>
      </c>
      <c r="D430" s="302">
        <v>306.91666666666669</v>
      </c>
      <c r="E430" s="302">
        <v>281.58333333333337</v>
      </c>
      <c r="F430" s="302">
        <v>268.01666666666671</v>
      </c>
      <c r="G430" s="302">
        <v>242.68333333333339</v>
      </c>
      <c r="H430" s="302">
        <v>320.48333333333335</v>
      </c>
      <c r="I430" s="302">
        <v>345.81666666666672</v>
      </c>
      <c r="J430" s="302">
        <v>359.38333333333333</v>
      </c>
      <c r="K430" s="301">
        <v>332.25</v>
      </c>
      <c r="L430" s="301">
        <v>293.35000000000002</v>
      </c>
      <c r="M430" s="301">
        <v>17.915849999999999</v>
      </c>
      <c r="N430" s="1"/>
      <c r="O430" s="1"/>
    </row>
    <row r="431" spans="1:15" ht="12.75" customHeight="1">
      <c r="A431" s="30">
        <v>421</v>
      </c>
      <c r="B431" s="311" t="s">
        <v>508</v>
      </c>
      <c r="C431" s="301">
        <v>82.95</v>
      </c>
      <c r="D431" s="302">
        <v>84.3</v>
      </c>
      <c r="E431" s="302">
        <v>80.149999999999991</v>
      </c>
      <c r="F431" s="302">
        <v>77.349999999999994</v>
      </c>
      <c r="G431" s="302">
        <v>73.199999999999989</v>
      </c>
      <c r="H431" s="302">
        <v>87.1</v>
      </c>
      <c r="I431" s="302">
        <v>91.25</v>
      </c>
      <c r="J431" s="302">
        <v>94.05</v>
      </c>
      <c r="K431" s="301">
        <v>88.45</v>
      </c>
      <c r="L431" s="301">
        <v>81.5</v>
      </c>
      <c r="M431" s="301">
        <v>0.89337</v>
      </c>
      <c r="N431" s="1"/>
      <c r="O431" s="1"/>
    </row>
    <row r="432" spans="1:15" ht="12.75" customHeight="1">
      <c r="A432" s="30">
        <v>422</v>
      </c>
      <c r="B432" s="311" t="s">
        <v>510</v>
      </c>
      <c r="C432" s="301">
        <v>152.69999999999999</v>
      </c>
      <c r="D432" s="302">
        <v>156.56666666666666</v>
      </c>
      <c r="E432" s="302">
        <v>147.38333333333333</v>
      </c>
      <c r="F432" s="302">
        <v>142.06666666666666</v>
      </c>
      <c r="G432" s="302">
        <v>132.88333333333333</v>
      </c>
      <c r="H432" s="302">
        <v>161.88333333333333</v>
      </c>
      <c r="I432" s="302">
        <v>171.06666666666666</v>
      </c>
      <c r="J432" s="302">
        <v>176.38333333333333</v>
      </c>
      <c r="K432" s="301">
        <v>165.75</v>
      </c>
      <c r="L432" s="301">
        <v>151.25</v>
      </c>
      <c r="M432" s="301">
        <v>5.36517</v>
      </c>
      <c r="N432" s="1"/>
      <c r="O432" s="1"/>
    </row>
    <row r="433" spans="1:15" ht="12.75" customHeight="1">
      <c r="A433" s="30">
        <v>423</v>
      </c>
      <c r="B433" s="311" t="s">
        <v>512</v>
      </c>
      <c r="C433" s="301">
        <v>419.85</v>
      </c>
      <c r="D433" s="302">
        <v>435.2833333333333</v>
      </c>
      <c r="E433" s="302">
        <v>399.06666666666661</v>
      </c>
      <c r="F433" s="302">
        <v>378.2833333333333</v>
      </c>
      <c r="G433" s="302">
        <v>342.06666666666661</v>
      </c>
      <c r="H433" s="302">
        <v>456.06666666666661</v>
      </c>
      <c r="I433" s="302">
        <v>492.2833333333333</v>
      </c>
      <c r="J433" s="302">
        <v>513.06666666666661</v>
      </c>
      <c r="K433" s="301">
        <v>471.5</v>
      </c>
      <c r="L433" s="301">
        <v>414.5</v>
      </c>
      <c r="M433" s="301">
        <v>15.308809999999999</v>
      </c>
      <c r="N433" s="1"/>
      <c r="O433" s="1"/>
    </row>
    <row r="434" spans="1:15" ht="12.75" customHeight="1">
      <c r="A434" s="30">
        <v>424</v>
      </c>
      <c r="B434" s="311" t="s">
        <v>513</v>
      </c>
      <c r="C434" s="301">
        <v>430.75</v>
      </c>
      <c r="D434" s="302">
        <v>431.75</v>
      </c>
      <c r="E434" s="302">
        <v>422.5</v>
      </c>
      <c r="F434" s="302">
        <v>414.25</v>
      </c>
      <c r="G434" s="302">
        <v>405</v>
      </c>
      <c r="H434" s="302">
        <v>440</v>
      </c>
      <c r="I434" s="302">
        <v>449.25</v>
      </c>
      <c r="J434" s="302">
        <v>457.5</v>
      </c>
      <c r="K434" s="301">
        <v>441</v>
      </c>
      <c r="L434" s="301">
        <v>423.5</v>
      </c>
      <c r="M434" s="301">
        <v>4.4925499999999996</v>
      </c>
      <c r="N434" s="1"/>
      <c r="O434" s="1"/>
    </row>
    <row r="435" spans="1:15" ht="12.75" customHeight="1">
      <c r="A435" s="30">
        <v>425</v>
      </c>
      <c r="B435" s="311" t="s">
        <v>515</v>
      </c>
      <c r="C435" s="301">
        <v>1760.3</v>
      </c>
      <c r="D435" s="302">
        <v>1768.7166666666665</v>
      </c>
      <c r="E435" s="302">
        <v>1701.583333333333</v>
      </c>
      <c r="F435" s="302">
        <v>1642.8666666666666</v>
      </c>
      <c r="G435" s="302">
        <v>1575.7333333333331</v>
      </c>
      <c r="H435" s="302">
        <v>1827.4333333333329</v>
      </c>
      <c r="I435" s="302">
        <v>1894.5666666666666</v>
      </c>
      <c r="J435" s="302">
        <v>1953.2833333333328</v>
      </c>
      <c r="K435" s="301">
        <v>1835.85</v>
      </c>
      <c r="L435" s="301">
        <v>1710</v>
      </c>
      <c r="M435" s="301">
        <v>0.43735000000000002</v>
      </c>
      <c r="N435" s="1"/>
      <c r="O435" s="1"/>
    </row>
    <row r="436" spans="1:15" ht="12.75" customHeight="1">
      <c r="A436" s="30">
        <v>426</v>
      </c>
      <c r="B436" s="311" t="s">
        <v>516</v>
      </c>
      <c r="C436" s="301">
        <v>698.35</v>
      </c>
      <c r="D436" s="302">
        <v>704.91666666666663</v>
      </c>
      <c r="E436" s="302">
        <v>683.43333333333328</v>
      </c>
      <c r="F436" s="302">
        <v>668.51666666666665</v>
      </c>
      <c r="G436" s="302">
        <v>647.0333333333333</v>
      </c>
      <c r="H436" s="302">
        <v>719.83333333333326</v>
      </c>
      <c r="I436" s="302">
        <v>741.31666666666661</v>
      </c>
      <c r="J436" s="302">
        <v>756.23333333333323</v>
      </c>
      <c r="K436" s="301">
        <v>726.4</v>
      </c>
      <c r="L436" s="301">
        <v>690</v>
      </c>
      <c r="M436" s="301">
        <v>1.38351</v>
      </c>
      <c r="N436" s="1"/>
      <c r="O436" s="1"/>
    </row>
    <row r="437" spans="1:15" ht="12.75" customHeight="1">
      <c r="A437" s="30">
        <v>427</v>
      </c>
      <c r="B437" s="311" t="s">
        <v>193</v>
      </c>
      <c r="C437" s="301">
        <v>814.6</v>
      </c>
      <c r="D437" s="302">
        <v>815.71666666666658</v>
      </c>
      <c r="E437" s="302">
        <v>805.43333333333317</v>
      </c>
      <c r="F437" s="302">
        <v>796.26666666666654</v>
      </c>
      <c r="G437" s="302">
        <v>785.98333333333312</v>
      </c>
      <c r="H437" s="302">
        <v>824.88333333333321</v>
      </c>
      <c r="I437" s="302">
        <v>835.16666666666674</v>
      </c>
      <c r="J437" s="302">
        <v>844.33333333333326</v>
      </c>
      <c r="K437" s="301">
        <v>826</v>
      </c>
      <c r="L437" s="301">
        <v>806.55</v>
      </c>
      <c r="M437" s="301">
        <v>23.274139999999999</v>
      </c>
      <c r="N437" s="1"/>
      <c r="O437" s="1"/>
    </row>
    <row r="438" spans="1:15" ht="12.75" customHeight="1">
      <c r="A438" s="30">
        <v>428</v>
      </c>
      <c r="B438" s="311" t="s">
        <v>517</v>
      </c>
      <c r="C438" s="301">
        <v>438.15</v>
      </c>
      <c r="D438" s="302">
        <v>441.76666666666665</v>
      </c>
      <c r="E438" s="302">
        <v>427.63333333333333</v>
      </c>
      <c r="F438" s="302">
        <v>417.11666666666667</v>
      </c>
      <c r="G438" s="302">
        <v>402.98333333333335</v>
      </c>
      <c r="H438" s="302">
        <v>452.2833333333333</v>
      </c>
      <c r="I438" s="302">
        <v>466.41666666666663</v>
      </c>
      <c r="J438" s="302">
        <v>476.93333333333328</v>
      </c>
      <c r="K438" s="301">
        <v>455.9</v>
      </c>
      <c r="L438" s="301">
        <v>431.25</v>
      </c>
      <c r="M438" s="301">
        <v>4.50786</v>
      </c>
      <c r="N438" s="1"/>
      <c r="O438" s="1"/>
    </row>
    <row r="439" spans="1:15" ht="12.75" customHeight="1">
      <c r="A439" s="30">
        <v>429</v>
      </c>
      <c r="B439" s="311" t="s">
        <v>194</v>
      </c>
      <c r="C439" s="301">
        <v>409.4</v>
      </c>
      <c r="D439" s="302">
        <v>413.04999999999995</v>
      </c>
      <c r="E439" s="302">
        <v>403.64999999999992</v>
      </c>
      <c r="F439" s="302">
        <v>397.9</v>
      </c>
      <c r="G439" s="302">
        <v>388.49999999999994</v>
      </c>
      <c r="H439" s="302">
        <v>418.7999999999999</v>
      </c>
      <c r="I439" s="302">
        <v>428.2</v>
      </c>
      <c r="J439" s="302">
        <v>433.94999999999987</v>
      </c>
      <c r="K439" s="301">
        <v>422.45</v>
      </c>
      <c r="L439" s="301">
        <v>407.3</v>
      </c>
      <c r="M439" s="301">
        <v>17.885280000000002</v>
      </c>
      <c r="N439" s="1"/>
      <c r="O439" s="1"/>
    </row>
    <row r="440" spans="1:15" ht="12.75" customHeight="1">
      <c r="A440" s="30">
        <v>430</v>
      </c>
      <c r="B440" s="311" t="s">
        <v>1037</v>
      </c>
      <c r="C440" s="301" t="e">
        <v>#N/A</v>
      </c>
      <c r="D440" s="302" t="e">
        <v>#N/A</v>
      </c>
      <c r="E440" s="302" t="e">
        <v>#N/A</v>
      </c>
      <c r="F440" s="302" t="e">
        <v>#N/A</v>
      </c>
      <c r="G440" s="302" t="e">
        <v>#N/A</v>
      </c>
      <c r="H440" s="302" t="e">
        <v>#N/A</v>
      </c>
      <c r="I440" s="302" t="e">
        <v>#N/A</v>
      </c>
      <c r="J440" s="302" t="e">
        <v>#N/A</v>
      </c>
      <c r="K440" s="301" t="e">
        <v>#N/A</v>
      </c>
      <c r="L440" s="301" t="e">
        <v>#N/A</v>
      </c>
      <c r="M440" s="301" t="e">
        <v>#N/A</v>
      </c>
      <c r="N440" s="1"/>
      <c r="O440" s="1"/>
    </row>
    <row r="441" spans="1:15" ht="12.75" customHeight="1">
      <c r="A441" s="30">
        <v>431</v>
      </c>
      <c r="B441" s="311" t="s">
        <v>518</v>
      </c>
      <c r="C441" s="301">
        <v>312.10000000000002</v>
      </c>
      <c r="D441" s="302">
        <v>314.8</v>
      </c>
      <c r="E441" s="302">
        <v>307.60000000000002</v>
      </c>
      <c r="F441" s="302">
        <v>303.10000000000002</v>
      </c>
      <c r="G441" s="302">
        <v>295.90000000000003</v>
      </c>
      <c r="H441" s="302">
        <v>319.3</v>
      </c>
      <c r="I441" s="302">
        <v>326.49999999999994</v>
      </c>
      <c r="J441" s="302">
        <v>331</v>
      </c>
      <c r="K441" s="301">
        <v>322</v>
      </c>
      <c r="L441" s="301">
        <v>310.3</v>
      </c>
      <c r="M441" s="301">
        <v>1.9602599999999999</v>
      </c>
      <c r="N441" s="1"/>
      <c r="O441" s="1"/>
    </row>
    <row r="442" spans="1:15" ht="12.75" customHeight="1">
      <c r="A442" s="30">
        <v>432</v>
      </c>
      <c r="B442" s="311" t="s">
        <v>519</v>
      </c>
      <c r="C442" s="301">
        <v>1757.95</v>
      </c>
      <c r="D442" s="302">
        <v>1772.2666666666667</v>
      </c>
      <c r="E442" s="302">
        <v>1719.6333333333332</v>
      </c>
      <c r="F442" s="302">
        <v>1681.3166666666666</v>
      </c>
      <c r="G442" s="302">
        <v>1628.6833333333332</v>
      </c>
      <c r="H442" s="302">
        <v>1810.5833333333333</v>
      </c>
      <c r="I442" s="302">
        <v>1863.2166666666669</v>
      </c>
      <c r="J442" s="302">
        <v>1901.5333333333333</v>
      </c>
      <c r="K442" s="301">
        <v>1824.9</v>
      </c>
      <c r="L442" s="301">
        <v>1733.95</v>
      </c>
      <c r="M442" s="301">
        <v>0.36385000000000001</v>
      </c>
      <c r="N442" s="1"/>
      <c r="O442" s="1"/>
    </row>
    <row r="443" spans="1:15" ht="12.75" customHeight="1">
      <c r="A443" s="30">
        <v>433</v>
      </c>
      <c r="B443" s="311" t="s">
        <v>520</v>
      </c>
      <c r="C443" s="301">
        <v>474.55</v>
      </c>
      <c r="D443" s="302">
        <v>475.36666666666662</v>
      </c>
      <c r="E443" s="302">
        <v>470.73333333333323</v>
      </c>
      <c r="F443" s="302">
        <v>466.91666666666663</v>
      </c>
      <c r="G443" s="302">
        <v>462.28333333333325</v>
      </c>
      <c r="H443" s="302">
        <v>479.18333333333322</v>
      </c>
      <c r="I443" s="302">
        <v>483.81666666666655</v>
      </c>
      <c r="J443" s="302">
        <v>487.63333333333321</v>
      </c>
      <c r="K443" s="301">
        <v>480</v>
      </c>
      <c r="L443" s="301">
        <v>471.55</v>
      </c>
      <c r="M443" s="301">
        <v>1.3326</v>
      </c>
      <c r="N443" s="1"/>
      <c r="O443" s="1"/>
    </row>
    <row r="444" spans="1:15" ht="12.75" customHeight="1">
      <c r="A444" s="30">
        <v>434</v>
      </c>
      <c r="B444" s="311" t="s">
        <v>521</v>
      </c>
      <c r="C444" s="301">
        <v>7.75</v>
      </c>
      <c r="D444" s="302">
        <v>7.9333333333333336</v>
      </c>
      <c r="E444" s="302">
        <v>7.5166666666666675</v>
      </c>
      <c r="F444" s="302">
        <v>7.2833333333333341</v>
      </c>
      <c r="G444" s="302">
        <v>6.866666666666668</v>
      </c>
      <c r="H444" s="302">
        <v>8.1666666666666679</v>
      </c>
      <c r="I444" s="302">
        <v>8.5833333333333321</v>
      </c>
      <c r="J444" s="302">
        <v>8.8166666666666664</v>
      </c>
      <c r="K444" s="301">
        <v>8.35</v>
      </c>
      <c r="L444" s="301">
        <v>7.7</v>
      </c>
      <c r="M444" s="301">
        <v>424.20402000000001</v>
      </c>
      <c r="N444" s="1"/>
      <c r="O444" s="1"/>
    </row>
    <row r="445" spans="1:15" ht="12.75" customHeight="1">
      <c r="A445" s="30">
        <v>435</v>
      </c>
      <c r="B445" s="311" t="s">
        <v>509</v>
      </c>
      <c r="C445" s="301">
        <v>298.64999999999998</v>
      </c>
      <c r="D445" s="302">
        <v>305.90000000000003</v>
      </c>
      <c r="E445" s="302">
        <v>286.95000000000005</v>
      </c>
      <c r="F445" s="302">
        <v>275.25</v>
      </c>
      <c r="G445" s="302">
        <v>256.3</v>
      </c>
      <c r="H445" s="302">
        <v>317.60000000000008</v>
      </c>
      <c r="I445" s="302">
        <v>336.55</v>
      </c>
      <c r="J445" s="302">
        <v>348.25000000000011</v>
      </c>
      <c r="K445" s="301">
        <v>324.85000000000002</v>
      </c>
      <c r="L445" s="301">
        <v>294.2</v>
      </c>
      <c r="M445" s="301">
        <v>2.47845</v>
      </c>
      <c r="N445" s="1"/>
      <c r="O445" s="1"/>
    </row>
    <row r="446" spans="1:15" ht="12.75" customHeight="1">
      <c r="A446" s="30">
        <v>436</v>
      </c>
      <c r="B446" s="311" t="s">
        <v>522</v>
      </c>
      <c r="C446" s="301">
        <v>889.3</v>
      </c>
      <c r="D446" s="302">
        <v>904.31666666666661</v>
      </c>
      <c r="E446" s="302">
        <v>860.33333333333326</v>
      </c>
      <c r="F446" s="302">
        <v>831.36666666666667</v>
      </c>
      <c r="G446" s="302">
        <v>787.38333333333333</v>
      </c>
      <c r="H446" s="302">
        <v>933.28333333333319</v>
      </c>
      <c r="I446" s="302">
        <v>977.26666666666654</v>
      </c>
      <c r="J446" s="302">
        <v>1006.2333333333331</v>
      </c>
      <c r="K446" s="301">
        <v>948.3</v>
      </c>
      <c r="L446" s="301">
        <v>875.35</v>
      </c>
      <c r="M446" s="301">
        <v>0.29985000000000001</v>
      </c>
      <c r="N446" s="1"/>
      <c r="O446" s="1"/>
    </row>
    <row r="447" spans="1:15" ht="12.75" customHeight="1">
      <c r="A447" s="30">
        <v>437</v>
      </c>
      <c r="B447" s="311" t="s">
        <v>275</v>
      </c>
      <c r="C447" s="301">
        <v>536.04999999999995</v>
      </c>
      <c r="D447" s="302">
        <v>546.15</v>
      </c>
      <c r="E447" s="302">
        <v>523.59999999999991</v>
      </c>
      <c r="F447" s="302">
        <v>511.15</v>
      </c>
      <c r="G447" s="302">
        <v>488.59999999999991</v>
      </c>
      <c r="H447" s="302">
        <v>558.59999999999991</v>
      </c>
      <c r="I447" s="302">
        <v>581.14999999999986</v>
      </c>
      <c r="J447" s="302">
        <v>593.59999999999991</v>
      </c>
      <c r="K447" s="301">
        <v>568.70000000000005</v>
      </c>
      <c r="L447" s="301">
        <v>533.70000000000005</v>
      </c>
      <c r="M447" s="301">
        <v>5.4684100000000004</v>
      </c>
      <c r="N447" s="1"/>
      <c r="O447" s="1"/>
    </row>
    <row r="448" spans="1:15" ht="12.75" customHeight="1">
      <c r="A448" s="30">
        <v>438</v>
      </c>
      <c r="B448" s="311" t="s">
        <v>527</v>
      </c>
      <c r="C448" s="301">
        <v>1080.0999999999999</v>
      </c>
      <c r="D448" s="302">
        <v>1121.3</v>
      </c>
      <c r="E448" s="302">
        <v>1033.8</v>
      </c>
      <c r="F448" s="302">
        <v>987.5</v>
      </c>
      <c r="G448" s="302">
        <v>900</v>
      </c>
      <c r="H448" s="302">
        <v>1167.5999999999999</v>
      </c>
      <c r="I448" s="302">
        <v>1255.0999999999999</v>
      </c>
      <c r="J448" s="302">
        <v>1301.3999999999999</v>
      </c>
      <c r="K448" s="301">
        <v>1208.8</v>
      </c>
      <c r="L448" s="301">
        <v>1075</v>
      </c>
      <c r="M448" s="301">
        <v>3.0082100000000001</v>
      </c>
      <c r="N448" s="1"/>
      <c r="O448" s="1"/>
    </row>
    <row r="449" spans="1:15" ht="12.75" customHeight="1">
      <c r="A449" s="30">
        <v>439</v>
      </c>
      <c r="B449" s="311" t="s">
        <v>528</v>
      </c>
      <c r="C449" s="301">
        <v>9033</v>
      </c>
      <c r="D449" s="302">
        <v>9054.3166666666675</v>
      </c>
      <c r="E449" s="302">
        <v>8878.6833333333343</v>
      </c>
      <c r="F449" s="302">
        <v>8724.3666666666668</v>
      </c>
      <c r="G449" s="302">
        <v>8548.7333333333336</v>
      </c>
      <c r="H449" s="302">
        <v>9208.633333333335</v>
      </c>
      <c r="I449" s="302">
        <v>9384.2666666666701</v>
      </c>
      <c r="J449" s="302">
        <v>9538.5833333333358</v>
      </c>
      <c r="K449" s="301">
        <v>9229.9500000000007</v>
      </c>
      <c r="L449" s="301">
        <v>8900</v>
      </c>
      <c r="M449" s="301">
        <v>1.0869999999999999E-2</v>
      </c>
      <c r="N449" s="1"/>
      <c r="O449" s="1"/>
    </row>
    <row r="450" spans="1:15" ht="12.75" customHeight="1">
      <c r="A450" s="30">
        <v>440</v>
      </c>
      <c r="B450" s="311" t="s">
        <v>195</v>
      </c>
      <c r="C450" s="301">
        <v>853.75</v>
      </c>
      <c r="D450" s="302">
        <v>864.75</v>
      </c>
      <c r="E450" s="302">
        <v>840</v>
      </c>
      <c r="F450" s="302">
        <v>826.25</v>
      </c>
      <c r="G450" s="302">
        <v>801.5</v>
      </c>
      <c r="H450" s="302">
        <v>878.5</v>
      </c>
      <c r="I450" s="302">
        <v>903.25</v>
      </c>
      <c r="J450" s="302">
        <v>917</v>
      </c>
      <c r="K450" s="301">
        <v>889.5</v>
      </c>
      <c r="L450" s="301">
        <v>851</v>
      </c>
      <c r="M450" s="301">
        <v>13.463430000000001</v>
      </c>
      <c r="N450" s="1"/>
      <c r="O450" s="1"/>
    </row>
    <row r="451" spans="1:15" ht="12.75" customHeight="1">
      <c r="A451" s="30">
        <v>441</v>
      </c>
      <c r="B451" s="311" t="s">
        <v>529</v>
      </c>
      <c r="C451" s="301">
        <v>197.25</v>
      </c>
      <c r="D451" s="302">
        <v>199.16666666666666</v>
      </c>
      <c r="E451" s="302">
        <v>194.33333333333331</v>
      </c>
      <c r="F451" s="302">
        <v>191.41666666666666</v>
      </c>
      <c r="G451" s="302">
        <v>186.58333333333331</v>
      </c>
      <c r="H451" s="302">
        <v>202.08333333333331</v>
      </c>
      <c r="I451" s="302">
        <v>206.91666666666663</v>
      </c>
      <c r="J451" s="302">
        <v>209.83333333333331</v>
      </c>
      <c r="K451" s="301">
        <v>204</v>
      </c>
      <c r="L451" s="301">
        <v>196.25</v>
      </c>
      <c r="M451" s="301">
        <v>4.5963799999999999</v>
      </c>
      <c r="N451" s="1"/>
      <c r="O451" s="1"/>
    </row>
    <row r="452" spans="1:15" ht="12.75" customHeight="1">
      <c r="A452" s="30">
        <v>442</v>
      </c>
      <c r="B452" s="311" t="s">
        <v>530</v>
      </c>
      <c r="C452" s="301">
        <v>875</v>
      </c>
      <c r="D452" s="302">
        <v>882.13333333333333</v>
      </c>
      <c r="E452" s="302">
        <v>860.26666666666665</v>
      </c>
      <c r="F452" s="302">
        <v>845.5333333333333</v>
      </c>
      <c r="G452" s="302">
        <v>823.66666666666663</v>
      </c>
      <c r="H452" s="302">
        <v>896.86666666666667</v>
      </c>
      <c r="I452" s="302">
        <v>918.73333333333323</v>
      </c>
      <c r="J452" s="302">
        <v>933.4666666666667</v>
      </c>
      <c r="K452" s="301">
        <v>904</v>
      </c>
      <c r="L452" s="301">
        <v>867.4</v>
      </c>
      <c r="M452" s="301">
        <v>13.03796</v>
      </c>
      <c r="N452" s="1"/>
      <c r="O452" s="1"/>
    </row>
    <row r="453" spans="1:15" ht="12.75" customHeight="1">
      <c r="A453" s="30">
        <v>443</v>
      </c>
      <c r="B453" s="311" t="s">
        <v>196</v>
      </c>
      <c r="C453" s="301">
        <v>724.95</v>
      </c>
      <c r="D453" s="302">
        <v>730.91666666666663</v>
      </c>
      <c r="E453" s="302">
        <v>713.08333333333326</v>
      </c>
      <c r="F453" s="302">
        <v>701.21666666666658</v>
      </c>
      <c r="G453" s="302">
        <v>683.38333333333321</v>
      </c>
      <c r="H453" s="302">
        <v>742.7833333333333</v>
      </c>
      <c r="I453" s="302">
        <v>760.61666666666656</v>
      </c>
      <c r="J453" s="302">
        <v>772.48333333333335</v>
      </c>
      <c r="K453" s="301">
        <v>748.75</v>
      </c>
      <c r="L453" s="301">
        <v>719.05</v>
      </c>
      <c r="M453" s="301">
        <v>10.609529999999999</v>
      </c>
      <c r="N453" s="1"/>
      <c r="O453" s="1"/>
    </row>
    <row r="454" spans="1:15" ht="12.75" customHeight="1">
      <c r="A454" s="30">
        <v>444</v>
      </c>
      <c r="B454" s="311" t="s">
        <v>276</v>
      </c>
      <c r="C454" s="301">
        <v>7991.9</v>
      </c>
      <c r="D454" s="302">
        <v>8045.3</v>
      </c>
      <c r="E454" s="302">
        <v>7721.6</v>
      </c>
      <c r="F454" s="302">
        <v>7451.3</v>
      </c>
      <c r="G454" s="302">
        <v>7127.6</v>
      </c>
      <c r="H454" s="302">
        <v>8315.6</v>
      </c>
      <c r="I454" s="302">
        <v>8639.2999999999993</v>
      </c>
      <c r="J454" s="302">
        <v>8909.6</v>
      </c>
      <c r="K454" s="301">
        <v>8369</v>
      </c>
      <c r="L454" s="301">
        <v>7775</v>
      </c>
      <c r="M454" s="301">
        <v>5.3116500000000002</v>
      </c>
      <c r="N454" s="1"/>
      <c r="O454" s="1"/>
    </row>
    <row r="455" spans="1:15" ht="12.75" customHeight="1">
      <c r="A455" s="30">
        <v>445</v>
      </c>
      <c r="B455" s="311" t="s">
        <v>197</v>
      </c>
      <c r="C455" s="301">
        <v>392.95</v>
      </c>
      <c r="D455" s="302">
        <v>401.31666666666661</v>
      </c>
      <c r="E455" s="302">
        <v>381.73333333333323</v>
      </c>
      <c r="F455" s="302">
        <v>370.51666666666665</v>
      </c>
      <c r="G455" s="302">
        <v>350.93333333333328</v>
      </c>
      <c r="H455" s="302">
        <v>412.53333333333319</v>
      </c>
      <c r="I455" s="302">
        <v>432.11666666666656</v>
      </c>
      <c r="J455" s="302">
        <v>443.33333333333314</v>
      </c>
      <c r="K455" s="301">
        <v>420.9</v>
      </c>
      <c r="L455" s="301">
        <v>390.1</v>
      </c>
      <c r="M455" s="301">
        <v>222.61032</v>
      </c>
      <c r="N455" s="1"/>
      <c r="O455" s="1"/>
    </row>
    <row r="456" spans="1:15" ht="12.75" customHeight="1">
      <c r="A456" s="30">
        <v>446</v>
      </c>
      <c r="B456" s="311" t="s">
        <v>531</v>
      </c>
      <c r="C456" s="301">
        <v>195.85</v>
      </c>
      <c r="D456" s="302">
        <v>199.1</v>
      </c>
      <c r="E456" s="302">
        <v>191.54999999999998</v>
      </c>
      <c r="F456" s="302">
        <v>187.25</v>
      </c>
      <c r="G456" s="302">
        <v>179.7</v>
      </c>
      <c r="H456" s="302">
        <v>203.39999999999998</v>
      </c>
      <c r="I456" s="302">
        <v>210.95</v>
      </c>
      <c r="J456" s="302">
        <v>215.24999999999997</v>
      </c>
      <c r="K456" s="301">
        <v>206.65</v>
      </c>
      <c r="L456" s="301">
        <v>194.8</v>
      </c>
      <c r="M456" s="301">
        <v>30.848220000000001</v>
      </c>
      <c r="N456" s="1"/>
      <c r="O456" s="1"/>
    </row>
    <row r="457" spans="1:15" ht="12.75" customHeight="1">
      <c r="A457" s="30">
        <v>447</v>
      </c>
      <c r="B457" s="311" t="s">
        <v>198</v>
      </c>
      <c r="C457" s="301">
        <v>209.8</v>
      </c>
      <c r="D457" s="302">
        <v>214.03333333333333</v>
      </c>
      <c r="E457" s="302">
        <v>204.76666666666665</v>
      </c>
      <c r="F457" s="302">
        <v>199.73333333333332</v>
      </c>
      <c r="G457" s="302">
        <v>190.46666666666664</v>
      </c>
      <c r="H457" s="302">
        <v>219.06666666666666</v>
      </c>
      <c r="I457" s="302">
        <v>228.33333333333337</v>
      </c>
      <c r="J457" s="302">
        <v>233.36666666666667</v>
      </c>
      <c r="K457" s="301">
        <v>223.3</v>
      </c>
      <c r="L457" s="301">
        <v>209</v>
      </c>
      <c r="M457" s="301">
        <v>224.8647</v>
      </c>
      <c r="N457" s="1"/>
      <c r="O457" s="1"/>
    </row>
    <row r="458" spans="1:15" ht="12.75" customHeight="1">
      <c r="A458" s="30">
        <v>448</v>
      </c>
      <c r="B458" s="311" t="s">
        <v>199</v>
      </c>
      <c r="C458" s="301">
        <v>901.7</v>
      </c>
      <c r="D458" s="302">
        <v>924.9666666666667</v>
      </c>
      <c r="E458" s="302">
        <v>874.93333333333339</v>
      </c>
      <c r="F458" s="302">
        <v>848.16666666666674</v>
      </c>
      <c r="G458" s="302">
        <v>798.13333333333344</v>
      </c>
      <c r="H458" s="302">
        <v>951.73333333333335</v>
      </c>
      <c r="I458" s="302">
        <v>1001.7666666666667</v>
      </c>
      <c r="J458" s="302">
        <v>1028.5333333333333</v>
      </c>
      <c r="K458" s="301">
        <v>975</v>
      </c>
      <c r="L458" s="301">
        <v>898.2</v>
      </c>
      <c r="M458" s="301">
        <v>122.74105</v>
      </c>
      <c r="N458" s="1"/>
      <c r="O458" s="1"/>
    </row>
    <row r="459" spans="1:15" ht="12.75" customHeight="1">
      <c r="A459" s="30">
        <v>449</v>
      </c>
      <c r="B459" s="311" t="s">
        <v>844</v>
      </c>
      <c r="C459" s="301">
        <v>583.15</v>
      </c>
      <c r="D459" s="302">
        <v>594.2166666666667</v>
      </c>
      <c r="E459" s="302">
        <v>569.43333333333339</v>
      </c>
      <c r="F459" s="302">
        <v>555.7166666666667</v>
      </c>
      <c r="G459" s="302">
        <v>530.93333333333339</v>
      </c>
      <c r="H459" s="302">
        <v>607.93333333333339</v>
      </c>
      <c r="I459" s="302">
        <v>632.7166666666667</v>
      </c>
      <c r="J459" s="302">
        <v>646.43333333333339</v>
      </c>
      <c r="K459" s="301">
        <v>619</v>
      </c>
      <c r="L459" s="301">
        <v>580.5</v>
      </c>
      <c r="M459" s="301">
        <v>0.79625000000000001</v>
      </c>
      <c r="N459" s="1"/>
      <c r="O459" s="1"/>
    </row>
    <row r="460" spans="1:15" ht="12.75" customHeight="1">
      <c r="A460" s="30">
        <v>450</v>
      </c>
      <c r="B460" s="311" t="s">
        <v>523</v>
      </c>
      <c r="C460" s="301">
        <v>1592.45</v>
      </c>
      <c r="D460" s="302">
        <v>1592.1499999999999</v>
      </c>
      <c r="E460" s="302">
        <v>1554.2999999999997</v>
      </c>
      <c r="F460" s="302">
        <v>1516.1499999999999</v>
      </c>
      <c r="G460" s="302">
        <v>1478.2999999999997</v>
      </c>
      <c r="H460" s="302">
        <v>1630.2999999999997</v>
      </c>
      <c r="I460" s="302">
        <v>1668.1499999999996</v>
      </c>
      <c r="J460" s="302">
        <v>1706.2999999999997</v>
      </c>
      <c r="K460" s="301">
        <v>1630</v>
      </c>
      <c r="L460" s="301">
        <v>1554</v>
      </c>
      <c r="M460" s="301">
        <v>0.13613</v>
      </c>
      <c r="N460" s="1"/>
      <c r="O460" s="1"/>
    </row>
    <row r="461" spans="1:15" ht="12.75" customHeight="1">
      <c r="A461" s="30">
        <v>451</v>
      </c>
      <c r="B461" s="311" t="s">
        <v>524</v>
      </c>
      <c r="C461" s="301">
        <v>521.1</v>
      </c>
      <c r="D461" s="302">
        <v>525.66666666666663</v>
      </c>
      <c r="E461" s="302">
        <v>508.43333333333328</v>
      </c>
      <c r="F461" s="302">
        <v>495.76666666666665</v>
      </c>
      <c r="G461" s="302">
        <v>478.5333333333333</v>
      </c>
      <c r="H461" s="302">
        <v>538.33333333333326</v>
      </c>
      <c r="I461" s="302">
        <v>555.56666666666661</v>
      </c>
      <c r="J461" s="302">
        <v>568.23333333333323</v>
      </c>
      <c r="K461" s="301">
        <v>542.9</v>
      </c>
      <c r="L461" s="301">
        <v>513</v>
      </c>
      <c r="M461" s="301">
        <v>0.39167000000000002</v>
      </c>
      <c r="N461" s="1"/>
      <c r="O461" s="1"/>
    </row>
    <row r="462" spans="1:15" ht="12.75" customHeight="1">
      <c r="A462" s="30">
        <v>452</v>
      </c>
      <c r="B462" s="311" t="s">
        <v>200</v>
      </c>
      <c r="C462" s="301">
        <v>3142</v>
      </c>
      <c r="D462" s="302">
        <v>3173.3000000000006</v>
      </c>
      <c r="E462" s="302">
        <v>3101.7500000000014</v>
      </c>
      <c r="F462" s="302">
        <v>3061.5000000000009</v>
      </c>
      <c r="G462" s="302">
        <v>2989.9500000000016</v>
      </c>
      <c r="H462" s="302">
        <v>3213.5500000000011</v>
      </c>
      <c r="I462" s="302">
        <v>3285.1000000000004</v>
      </c>
      <c r="J462" s="302">
        <v>3325.3500000000008</v>
      </c>
      <c r="K462" s="301">
        <v>3244.85</v>
      </c>
      <c r="L462" s="301">
        <v>3133.05</v>
      </c>
      <c r="M462" s="301">
        <v>20.32028</v>
      </c>
      <c r="N462" s="1"/>
      <c r="O462" s="1"/>
    </row>
    <row r="463" spans="1:15" ht="12.75" customHeight="1">
      <c r="A463" s="30">
        <v>453</v>
      </c>
      <c r="B463" s="311" t="s">
        <v>532</v>
      </c>
      <c r="C463" s="301">
        <v>3161.8</v>
      </c>
      <c r="D463" s="302">
        <v>3121.2666666666664</v>
      </c>
      <c r="E463" s="302">
        <v>3010.5333333333328</v>
      </c>
      <c r="F463" s="302">
        <v>2859.2666666666664</v>
      </c>
      <c r="G463" s="302">
        <v>2748.5333333333328</v>
      </c>
      <c r="H463" s="302">
        <v>3272.5333333333328</v>
      </c>
      <c r="I463" s="302">
        <v>3383.2666666666664</v>
      </c>
      <c r="J463" s="302">
        <v>3534.5333333333328</v>
      </c>
      <c r="K463" s="301">
        <v>3232</v>
      </c>
      <c r="L463" s="301">
        <v>2970</v>
      </c>
      <c r="M463" s="301">
        <v>0.29413</v>
      </c>
      <c r="N463" s="1"/>
      <c r="O463" s="1"/>
    </row>
    <row r="464" spans="1:15" ht="12.75" customHeight="1">
      <c r="A464" s="30">
        <v>454</v>
      </c>
      <c r="B464" s="311" t="s">
        <v>201</v>
      </c>
      <c r="C464" s="301">
        <v>975.3</v>
      </c>
      <c r="D464" s="302">
        <v>993.29999999999984</v>
      </c>
      <c r="E464" s="302">
        <v>952.99999999999977</v>
      </c>
      <c r="F464" s="302">
        <v>930.69999999999993</v>
      </c>
      <c r="G464" s="302">
        <v>890.39999999999986</v>
      </c>
      <c r="H464" s="302">
        <v>1015.5999999999997</v>
      </c>
      <c r="I464" s="302">
        <v>1055.8999999999996</v>
      </c>
      <c r="J464" s="302">
        <v>1078.1999999999996</v>
      </c>
      <c r="K464" s="301">
        <v>1033.5999999999999</v>
      </c>
      <c r="L464" s="301">
        <v>971</v>
      </c>
      <c r="M464" s="301">
        <v>56.004429999999999</v>
      </c>
      <c r="N464" s="1"/>
      <c r="O464" s="1"/>
    </row>
    <row r="465" spans="1:15" ht="12.75" customHeight="1">
      <c r="A465" s="30">
        <v>455</v>
      </c>
      <c r="B465" s="311" t="s">
        <v>534</v>
      </c>
      <c r="C465" s="301">
        <v>2029.7</v>
      </c>
      <c r="D465" s="302">
        <v>2023.9833333333333</v>
      </c>
      <c r="E465" s="302">
        <v>2000.7166666666667</v>
      </c>
      <c r="F465" s="302">
        <v>1971.7333333333333</v>
      </c>
      <c r="G465" s="302">
        <v>1948.4666666666667</v>
      </c>
      <c r="H465" s="302">
        <v>2052.9666666666667</v>
      </c>
      <c r="I465" s="302">
        <v>2076.2333333333336</v>
      </c>
      <c r="J465" s="302">
        <v>2105.2166666666667</v>
      </c>
      <c r="K465" s="301">
        <v>2047.25</v>
      </c>
      <c r="L465" s="301">
        <v>1995</v>
      </c>
      <c r="M465" s="301">
        <v>0.39726</v>
      </c>
      <c r="N465" s="1"/>
      <c r="O465" s="1"/>
    </row>
    <row r="466" spans="1:15" ht="12.75" customHeight="1">
      <c r="A466" s="30">
        <v>456</v>
      </c>
      <c r="B466" s="311" t="s">
        <v>535</v>
      </c>
      <c r="C466" s="301">
        <v>646.5</v>
      </c>
      <c r="D466" s="302">
        <v>652.58333333333337</v>
      </c>
      <c r="E466" s="302">
        <v>631.41666666666674</v>
      </c>
      <c r="F466" s="302">
        <v>616.33333333333337</v>
      </c>
      <c r="G466" s="302">
        <v>595.16666666666674</v>
      </c>
      <c r="H466" s="302">
        <v>667.66666666666674</v>
      </c>
      <c r="I466" s="302">
        <v>688.83333333333348</v>
      </c>
      <c r="J466" s="302">
        <v>703.91666666666674</v>
      </c>
      <c r="K466" s="301">
        <v>673.75</v>
      </c>
      <c r="L466" s="301">
        <v>637.5</v>
      </c>
      <c r="M466" s="301">
        <v>0.74494000000000005</v>
      </c>
      <c r="N466" s="1"/>
      <c r="O466" s="1"/>
    </row>
    <row r="467" spans="1:15" ht="12.75" customHeight="1">
      <c r="A467" s="30">
        <v>457</v>
      </c>
      <c r="B467" s="311" t="s">
        <v>539</v>
      </c>
      <c r="C467" s="301">
        <v>1516.5</v>
      </c>
      <c r="D467" s="302">
        <v>1530.0999999999997</v>
      </c>
      <c r="E467" s="302">
        <v>1491.7499999999993</v>
      </c>
      <c r="F467" s="302">
        <v>1466.9999999999995</v>
      </c>
      <c r="G467" s="302">
        <v>1428.6499999999992</v>
      </c>
      <c r="H467" s="302">
        <v>1554.8499999999995</v>
      </c>
      <c r="I467" s="302">
        <v>1593.1999999999998</v>
      </c>
      <c r="J467" s="302">
        <v>1617.9499999999996</v>
      </c>
      <c r="K467" s="301">
        <v>1568.45</v>
      </c>
      <c r="L467" s="301">
        <v>1505.35</v>
      </c>
      <c r="M467" s="301">
        <v>0.98921000000000003</v>
      </c>
      <c r="N467" s="1"/>
      <c r="O467" s="1"/>
    </row>
    <row r="468" spans="1:15" ht="12.75" customHeight="1">
      <c r="A468" s="30">
        <v>458</v>
      </c>
      <c r="B468" s="311" t="s">
        <v>536</v>
      </c>
      <c r="C468" s="301">
        <v>2355.9499999999998</v>
      </c>
      <c r="D468" s="302">
        <v>2392.4666666666667</v>
      </c>
      <c r="E468" s="302">
        <v>2296.9333333333334</v>
      </c>
      <c r="F468" s="302">
        <v>2237.9166666666665</v>
      </c>
      <c r="G468" s="302">
        <v>2142.3833333333332</v>
      </c>
      <c r="H468" s="302">
        <v>2451.4833333333336</v>
      </c>
      <c r="I468" s="302">
        <v>2547.0166666666673</v>
      </c>
      <c r="J468" s="302">
        <v>2606.0333333333338</v>
      </c>
      <c r="K468" s="301">
        <v>2488</v>
      </c>
      <c r="L468" s="301">
        <v>2333.4499999999998</v>
      </c>
      <c r="M468" s="301">
        <v>1.6151</v>
      </c>
      <c r="N468" s="1"/>
      <c r="O468" s="1"/>
    </row>
    <row r="469" spans="1:15" ht="12.75" customHeight="1">
      <c r="A469" s="30">
        <v>459</v>
      </c>
      <c r="B469" s="311" t="s">
        <v>202</v>
      </c>
      <c r="C469" s="301">
        <v>2060.9499999999998</v>
      </c>
      <c r="D469" s="302">
        <v>2082.6666666666665</v>
      </c>
      <c r="E469" s="302">
        <v>2020.333333333333</v>
      </c>
      <c r="F469" s="302">
        <v>1979.7166666666665</v>
      </c>
      <c r="G469" s="302">
        <v>1917.383333333333</v>
      </c>
      <c r="H469" s="302">
        <v>2123.2833333333328</v>
      </c>
      <c r="I469" s="302">
        <v>2185.6166666666659</v>
      </c>
      <c r="J469" s="302">
        <v>2226.2333333333331</v>
      </c>
      <c r="K469" s="301">
        <v>2145</v>
      </c>
      <c r="L469" s="301">
        <v>2042.05</v>
      </c>
      <c r="M469" s="301">
        <v>12.652889999999999</v>
      </c>
      <c r="N469" s="1"/>
      <c r="O469" s="1"/>
    </row>
    <row r="470" spans="1:15" ht="12.75" customHeight="1">
      <c r="A470" s="30">
        <v>460</v>
      </c>
      <c r="B470" s="311" t="s">
        <v>203</v>
      </c>
      <c r="C470" s="301">
        <v>2799.05</v>
      </c>
      <c r="D470" s="302">
        <v>2808.2166666666672</v>
      </c>
      <c r="E470" s="302">
        <v>2777.5333333333342</v>
      </c>
      <c r="F470" s="302">
        <v>2756.0166666666669</v>
      </c>
      <c r="G470" s="302">
        <v>2725.3333333333339</v>
      </c>
      <c r="H470" s="302">
        <v>2829.7333333333345</v>
      </c>
      <c r="I470" s="302">
        <v>2860.416666666667</v>
      </c>
      <c r="J470" s="302">
        <v>2881.9333333333348</v>
      </c>
      <c r="K470" s="301">
        <v>2838.9</v>
      </c>
      <c r="L470" s="301">
        <v>2786.7</v>
      </c>
      <c r="M470" s="301">
        <v>1.9821</v>
      </c>
      <c r="N470" s="1"/>
      <c r="O470" s="1"/>
    </row>
    <row r="471" spans="1:15" ht="12.75" customHeight="1">
      <c r="A471" s="30">
        <v>461</v>
      </c>
      <c r="B471" s="311" t="s">
        <v>204</v>
      </c>
      <c r="C471" s="301">
        <v>469.75</v>
      </c>
      <c r="D471" s="302">
        <v>471.95</v>
      </c>
      <c r="E471" s="302">
        <v>462.9</v>
      </c>
      <c r="F471" s="302">
        <v>456.05</v>
      </c>
      <c r="G471" s="302">
        <v>447</v>
      </c>
      <c r="H471" s="302">
        <v>478.79999999999995</v>
      </c>
      <c r="I471" s="302">
        <v>487.85</v>
      </c>
      <c r="J471" s="302">
        <v>494.69999999999993</v>
      </c>
      <c r="K471" s="301">
        <v>481</v>
      </c>
      <c r="L471" s="301">
        <v>465.1</v>
      </c>
      <c r="M471" s="301">
        <v>12.12931</v>
      </c>
      <c r="N471" s="1"/>
      <c r="O471" s="1"/>
    </row>
    <row r="472" spans="1:15" ht="12.75" customHeight="1">
      <c r="A472" s="30">
        <v>462</v>
      </c>
      <c r="B472" s="311" t="s">
        <v>205</v>
      </c>
      <c r="C472" s="301">
        <v>1078.05</v>
      </c>
      <c r="D472" s="302">
        <v>1088.3833333333332</v>
      </c>
      <c r="E472" s="302">
        <v>1059.1666666666665</v>
      </c>
      <c r="F472" s="302">
        <v>1040.2833333333333</v>
      </c>
      <c r="G472" s="302">
        <v>1011.0666666666666</v>
      </c>
      <c r="H472" s="302">
        <v>1107.2666666666664</v>
      </c>
      <c r="I472" s="302">
        <v>1136.4833333333331</v>
      </c>
      <c r="J472" s="302">
        <v>1155.3666666666663</v>
      </c>
      <c r="K472" s="301">
        <v>1117.5999999999999</v>
      </c>
      <c r="L472" s="301">
        <v>1069.5</v>
      </c>
      <c r="M472" s="301">
        <v>3.87582</v>
      </c>
      <c r="N472" s="1"/>
      <c r="O472" s="1"/>
    </row>
    <row r="473" spans="1:15" ht="12.75" customHeight="1">
      <c r="A473" s="30">
        <v>463</v>
      </c>
      <c r="B473" s="311" t="s">
        <v>537</v>
      </c>
      <c r="C473" s="301">
        <v>38.450000000000003</v>
      </c>
      <c r="D473" s="302">
        <v>39.466666666666669</v>
      </c>
      <c r="E473" s="302">
        <v>37.333333333333336</v>
      </c>
      <c r="F473" s="302">
        <v>36.216666666666669</v>
      </c>
      <c r="G473" s="302">
        <v>34.083333333333336</v>
      </c>
      <c r="H473" s="302">
        <v>40.583333333333336</v>
      </c>
      <c r="I473" s="302">
        <v>42.716666666666661</v>
      </c>
      <c r="J473" s="302">
        <v>43.833333333333336</v>
      </c>
      <c r="K473" s="301">
        <v>41.6</v>
      </c>
      <c r="L473" s="301">
        <v>38.35</v>
      </c>
      <c r="M473" s="301">
        <v>84.584900000000005</v>
      </c>
      <c r="N473" s="1"/>
      <c r="O473" s="1"/>
    </row>
    <row r="474" spans="1:15" ht="12.75" customHeight="1">
      <c r="A474" s="30">
        <v>464</v>
      </c>
      <c r="B474" s="311" t="s">
        <v>538</v>
      </c>
      <c r="C474" s="301">
        <v>152.5</v>
      </c>
      <c r="D474" s="302">
        <v>154.81666666666666</v>
      </c>
      <c r="E474" s="302">
        <v>147.68333333333334</v>
      </c>
      <c r="F474" s="302">
        <v>142.86666666666667</v>
      </c>
      <c r="G474" s="302">
        <v>135.73333333333335</v>
      </c>
      <c r="H474" s="302">
        <v>159.63333333333333</v>
      </c>
      <c r="I474" s="302">
        <v>166.76666666666665</v>
      </c>
      <c r="J474" s="302">
        <v>171.58333333333331</v>
      </c>
      <c r="K474" s="301">
        <v>161.94999999999999</v>
      </c>
      <c r="L474" s="301">
        <v>150</v>
      </c>
      <c r="M474" s="301">
        <v>1.50773</v>
      </c>
      <c r="N474" s="1"/>
      <c r="O474" s="1"/>
    </row>
    <row r="475" spans="1:15" ht="12.75" customHeight="1">
      <c r="A475" s="30">
        <v>465</v>
      </c>
      <c r="B475" s="311" t="s">
        <v>525</v>
      </c>
      <c r="C475" s="301">
        <v>776.85</v>
      </c>
      <c r="D475" s="302">
        <v>779.80000000000007</v>
      </c>
      <c r="E475" s="302">
        <v>769.05000000000018</v>
      </c>
      <c r="F475" s="302">
        <v>761.25000000000011</v>
      </c>
      <c r="G475" s="302">
        <v>750.50000000000023</v>
      </c>
      <c r="H475" s="302">
        <v>787.60000000000014</v>
      </c>
      <c r="I475" s="302">
        <v>798.34999999999991</v>
      </c>
      <c r="J475" s="302">
        <v>806.15000000000009</v>
      </c>
      <c r="K475" s="301">
        <v>790.55</v>
      </c>
      <c r="L475" s="301">
        <v>772</v>
      </c>
      <c r="M475" s="301">
        <v>2.9166699999999999</v>
      </c>
      <c r="N475" s="1"/>
      <c r="O475" s="1"/>
    </row>
    <row r="476" spans="1:15" ht="12.75" customHeight="1">
      <c r="A476" s="30">
        <v>466</v>
      </c>
      <c r="B476" s="311" t="s">
        <v>845</v>
      </c>
      <c r="C476" s="301">
        <v>119.75</v>
      </c>
      <c r="D476" s="302">
        <v>123.68333333333332</v>
      </c>
      <c r="E476" s="302">
        <v>113.66666666666666</v>
      </c>
      <c r="F476" s="302">
        <v>107.58333333333333</v>
      </c>
      <c r="G476" s="302">
        <v>97.566666666666663</v>
      </c>
      <c r="H476" s="302">
        <v>129.76666666666665</v>
      </c>
      <c r="I476" s="302">
        <v>139.78333333333333</v>
      </c>
      <c r="J476" s="302">
        <v>145.86666666666665</v>
      </c>
      <c r="K476" s="301">
        <v>133.69999999999999</v>
      </c>
      <c r="L476" s="301">
        <v>117.6</v>
      </c>
      <c r="M476" s="301">
        <v>56.995699999999999</v>
      </c>
      <c r="N476" s="1"/>
      <c r="O476" s="1"/>
    </row>
    <row r="477" spans="1:15" ht="12.75" customHeight="1">
      <c r="A477" s="30">
        <v>467</v>
      </c>
      <c r="B477" s="311" t="s">
        <v>526</v>
      </c>
      <c r="C477" s="301">
        <v>38.1</v>
      </c>
      <c r="D477" s="302">
        <v>39.116666666666667</v>
      </c>
      <c r="E477" s="302">
        <v>36.733333333333334</v>
      </c>
      <c r="F477" s="302">
        <v>35.366666666666667</v>
      </c>
      <c r="G477" s="302">
        <v>32.983333333333334</v>
      </c>
      <c r="H477" s="302">
        <v>40.483333333333334</v>
      </c>
      <c r="I477" s="302">
        <v>42.866666666666674</v>
      </c>
      <c r="J477" s="302">
        <v>44.233333333333334</v>
      </c>
      <c r="K477" s="301">
        <v>41.5</v>
      </c>
      <c r="L477" s="301">
        <v>37.75</v>
      </c>
      <c r="M477" s="301">
        <v>175.94698</v>
      </c>
      <c r="N477" s="1"/>
      <c r="O477" s="1"/>
    </row>
    <row r="478" spans="1:15" ht="12.75" customHeight="1">
      <c r="A478" s="30">
        <v>468</v>
      </c>
      <c r="B478" s="311" t="s">
        <v>206</v>
      </c>
      <c r="C478" s="301">
        <v>747.1</v>
      </c>
      <c r="D478" s="302">
        <v>750.85</v>
      </c>
      <c r="E478" s="302">
        <v>735.35</v>
      </c>
      <c r="F478" s="302">
        <v>723.6</v>
      </c>
      <c r="G478" s="302">
        <v>708.1</v>
      </c>
      <c r="H478" s="302">
        <v>762.6</v>
      </c>
      <c r="I478" s="302">
        <v>778.1</v>
      </c>
      <c r="J478" s="302">
        <v>789.85</v>
      </c>
      <c r="K478" s="301">
        <v>766.35</v>
      </c>
      <c r="L478" s="301">
        <v>739.1</v>
      </c>
      <c r="M478" s="301">
        <v>17.19322</v>
      </c>
      <c r="N478" s="1"/>
      <c r="O478" s="1"/>
    </row>
    <row r="479" spans="1:15" ht="12.75" customHeight="1">
      <c r="A479" s="30">
        <v>469</v>
      </c>
      <c r="B479" s="311" t="s">
        <v>207</v>
      </c>
      <c r="C479" s="301">
        <v>1446.35</v>
      </c>
      <c r="D479" s="302">
        <v>1457.9666666666665</v>
      </c>
      <c r="E479" s="302">
        <v>1427.2333333333329</v>
      </c>
      <c r="F479" s="302">
        <v>1408.1166666666663</v>
      </c>
      <c r="G479" s="302">
        <v>1377.3833333333328</v>
      </c>
      <c r="H479" s="302">
        <v>1477.083333333333</v>
      </c>
      <c r="I479" s="302">
        <v>1507.8166666666666</v>
      </c>
      <c r="J479" s="302">
        <v>1526.9333333333332</v>
      </c>
      <c r="K479" s="301">
        <v>1488.7</v>
      </c>
      <c r="L479" s="301">
        <v>1438.85</v>
      </c>
      <c r="M479" s="301">
        <v>1.7337899999999999</v>
      </c>
      <c r="N479" s="1"/>
      <c r="O479" s="1"/>
    </row>
    <row r="480" spans="1:15" ht="12.75" customHeight="1">
      <c r="A480" s="30">
        <v>470</v>
      </c>
      <c r="B480" s="311" t="s">
        <v>540</v>
      </c>
      <c r="C480" s="301">
        <v>10.85</v>
      </c>
      <c r="D480" s="302">
        <v>10.916666666666666</v>
      </c>
      <c r="E480" s="302">
        <v>10.733333333333333</v>
      </c>
      <c r="F480" s="302">
        <v>10.616666666666667</v>
      </c>
      <c r="G480" s="302">
        <v>10.433333333333334</v>
      </c>
      <c r="H480" s="302">
        <v>11.033333333333331</v>
      </c>
      <c r="I480" s="302">
        <v>11.216666666666665</v>
      </c>
      <c r="J480" s="302">
        <v>11.33333333333333</v>
      </c>
      <c r="K480" s="301">
        <v>11.1</v>
      </c>
      <c r="L480" s="301">
        <v>10.8</v>
      </c>
      <c r="M480" s="301">
        <v>15.94519</v>
      </c>
      <c r="N480" s="1"/>
      <c r="O480" s="1"/>
    </row>
    <row r="481" spans="1:15" ht="12.75" customHeight="1">
      <c r="A481" s="30">
        <v>471</v>
      </c>
      <c r="B481" s="311" t="s">
        <v>541</v>
      </c>
      <c r="C481" s="301">
        <v>555.95000000000005</v>
      </c>
      <c r="D481" s="302">
        <v>563.05000000000007</v>
      </c>
      <c r="E481" s="302">
        <v>544.00000000000011</v>
      </c>
      <c r="F481" s="302">
        <v>532.05000000000007</v>
      </c>
      <c r="G481" s="302">
        <v>513.00000000000011</v>
      </c>
      <c r="H481" s="302">
        <v>575.00000000000011</v>
      </c>
      <c r="I481" s="302">
        <v>594.05000000000007</v>
      </c>
      <c r="J481" s="302">
        <v>606.00000000000011</v>
      </c>
      <c r="K481" s="301">
        <v>582.1</v>
      </c>
      <c r="L481" s="301">
        <v>551.1</v>
      </c>
      <c r="M481" s="301">
        <v>1.1140699999999999</v>
      </c>
      <c r="N481" s="1"/>
      <c r="O481" s="1"/>
    </row>
    <row r="482" spans="1:15" ht="12.75" customHeight="1">
      <c r="A482" s="30">
        <v>472</v>
      </c>
      <c r="B482" s="311" t="s">
        <v>543</v>
      </c>
      <c r="C482" s="301">
        <v>131.75</v>
      </c>
      <c r="D482" s="302">
        <v>133.70000000000002</v>
      </c>
      <c r="E482" s="302">
        <v>128.10000000000002</v>
      </c>
      <c r="F482" s="302">
        <v>124.45000000000002</v>
      </c>
      <c r="G482" s="302">
        <v>118.85000000000002</v>
      </c>
      <c r="H482" s="302">
        <v>137.35000000000002</v>
      </c>
      <c r="I482" s="302">
        <v>142.94999999999999</v>
      </c>
      <c r="J482" s="302">
        <v>146.60000000000002</v>
      </c>
      <c r="K482" s="301">
        <v>139.30000000000001</v>
      </c>
      <c r="L482" s="301">
        <v>130.05000000000001</v>
      </c>
      <c r="M482" s="301">
        <v>4.1842699999999997</v>
      </c>
      <c r="N482" s="1"/>
      <c r="O482" s="1"/>
    </row>
    <row r="483" spans="1:15" ht="12.75" customHeight="1">
      <c r="A483" s="30">
        <v>473</v>
      </c>
      <c r="B483" s="311" t="s">
        <v>544</v>
      </c>
      <c r="C483" s="301">
        <v>15.15</v>
      </c>
      <c r="D483" s="302">
        <v>15.283333333333333</v>
      </c>
      <c r="E483" s="302">
        <v>14.866666666666667</v>
      </c>
      <c r="F483" s="302">
        <v>14.583333333333334</v>
      </c>
      <c r="G483" s="302">
        <v>14.166666666666668</v>
      </c>
      <c r="H483" s="302">
        <v>15.566666666666666</v>
      </c>
      <c r="I483" s="302">
        <v>15.983333333333334</v>
      </c>
      <c r="J483" s="302">
        <v>16.266666666666666</v>
      </c>
      <c r="K483" s="301">
        <v>15.7</v>
      </c>
      <c r="L483" s="301">
        <v>15</v>
      </c>
      <c r="M483" s="301">
        <v>7.3886099999999999</v>
      </c>
      <c r="N483" s="1"/>
      <c r="O483" s="1"/>
    </row>
    <row r="484" spans="1:15" ht="12.75" customHeight="1">
      <c r="A484" s="30">
        <v>474</v>
      </c>
      <c r="B484" s="311" t="s">
        <v>208</v>
      </c>
      <c r="C484" s="301">
        <v>5305.25</v>
      </c>
      <c r="D484" s="302">
        <v>5356.0999999999995</v>
      </c>
      <c r="E484" s="302">
        <v>5226.1999999999989</v>
      </c>
      <c r="F484" s="302">
        <v>5147.1499999999996</v>
      </c>
      <c r="G484" s="302">
        <v>5017.2499999999991</v>
      </c>
      <c r="H484" s="302">
        <v>5435.1499999999987</v>
      </c>
      <c r="I484" s="302">
        <v>5565.0499999999984</v>
      </c>
      <c r="J484" s="302">
        <v>5644.0999999999985</v>
      </c>
      <c r="K484" s="301">
        <v>5486</v>
      </c>
      <c r="L484" s="301">
        <v>5277.05</v>
      </c>
      <c r="M484" s="301">
        <v>7.32233</v>
      </c>
      <c r="N484" s="1"/>
      <c r="O484" s="1"/>
    </row>
    <row r="485" spans="1:15" ht="12.75" customHeight="1">
      <c r="A485" s="30">
        <v>475</v>
      </c>
      <c r="B485" s="311" t="s">
        <v>277</v>
      </c>
      <c r="C485" s="301">
        <v>35.200000000000003</v>
      </c>
      <c r="D485" s="302">
        <v>35.56666666666667</v>
      </c>
      <c r="E485" s="302">
        <v>34.683333333333337</v>
      </c>
      <c r="F485" s="302">
        <v>34.166666666666664</v>
      </c>
      <c r="G485" s="302">
        <v>33.283333333333331</v>
      </c>
      <c r="H485" s="302">
        <v>36.083333333333343</v>
      </c>
      <c r="I485" s="302">
        <v>36.966666666666683</v>
      </c>
      <c r="J485" s="302">
        <v>37.483333333333348</v>
      </c>
      <c r="K485" s="301">
        <v>36.450000000000003</v>
      </c>
      <c r="L485" s="301">
        <v>35.049999999999997</v>
      </c>
      <c r="M485" s="301">
        <v>54.468200000000003</v>
      </c>
      <c r="N485" s="1"/>
      <c r="O485" s="1"/>
    </row>
    <row r="486" spans="1:15" ht="12.75" customHeight="1">
      <c r="A486" s="30">
        <v>476</v>
      </c>
      <c r="B486" s="311" t="s">
        <v>209</v>
      </c>
      <c r="C486" s="301">
        <v>683.65</v>
      </c>
      <c r="D486" s="302">
        <v>696.18333333333339</v>
      </c>
      <c r="E486" s="302">
        <v>666.86666666666679</v>
      </c>
      <c r="F486" s="302">
        <v>650.08333333333337</v>
      </c>
      <c r="G486" s="302">
        <v>620.76666666666677</v>
      </c>
      <c r="H486" s="302">
        <v>712.96666666666681</v>
      </c>
      <c r="I486" s="302">
        <v>742.28333333333342</v>
      </c>
      <c r="J486" s="302">
        <v>759.06666666666683</v>
      </c>
      <c r="K486" s="301">
        <v>725.5</v>
      </c>
      <c r="L486" s="301">
        <v>679.4</v>
      </c>
      <c r="M486" s="301">
        <v>17.338650000000001</v>
      </c>
      <c r="N486" s="1"/>
      <c r="O486" s="1"/>
    </row>
    <row r="487" spans="1:15" ht="12.75" customHeight="1">
      <c r="A487" s="30">
        <v>477</v>
      </c>
      <c r="B487" s="311" t="s">
        <v>542</v>
      </c>
      <c r="C487" s="301">
        <v>613.75</v>
      </c>
      <c r="D487" s="302">
        <v>628.86666666666667</v>
      </c>
      <c r="E487" s="302">
        <v>594.88333333333333</v>
      </c>
      <c r="F487" s="302">
        <v>576.01666666666665</v>
      </c>
      <c r="G487" s="302">
        <v>542.0333333333333</v>
      </c>
      <c r="H487" s="302">
        <v>647.73333333333335</v>
      </c>
      <c r="I487" s="302">
        <v>681.7166666666667</v>
      </c>
      <c r="J487" s="302">
        <v>700.58333333333337</v>
      </c>
      <c r="K487" s="301">
        <v>662.85</v>
      </c>
      <c r="L487" s="301">
        <v>610</v>
      </c>
      <c r="M487" s="301">
        <v>0.77732999999999997</v>
      </c>
      <c r="N487" s="1"/>
      <c r="O487" s="1"/>
    </row>
    <row r="488" spans="1:15" ht="12.75" customHeight="1">
      <c r="A488" s="30">
        <v>478</v>
      </c>
      <c r="B488" s="311" t="s">
        <v>547</v>
      </c>
      <c r="C488" s="301">
        <v>323.45</v>
      </c>
      <c r="D488" s="302">
        <v>327.81666666666666</v>
      </c>
      <c r="E488" s="302">
        <v>316.63333333333333</v>
      </c>
      <c r="F488" s="302">
        <v>309.81666666666666</v>
      </c>
      <c r="G488" s="302">
        <v>298.63333333333333</v>
      </c>
      <c r="H488" s="302">
        <v>334.63333333333333</v>
      </c>
      <c r="I488" s="302">
        <v>345.81666666666661</v>
      </c>
      <c r="J488" s="302">
        <v>352.63333333333333</v>
      </c>
      <c r="K488" s="301">
        <v>339</v>
      </c>
      <c r="L488" s="301">
        <v>321</v>
      </c>
      <c r="M488" s="301">
        <v>1.0236700000000001</v>
      </c>
      <c r="N488" s="1"/>
      <c r="O488" s="1"/>
    </row>
    <row r="489" spans="1:15" ht="12.75" customHeight="1">
      <c r="A489" s="30">
        <v>479</v>
      </c>
      <c r="B489" s="311" t="s">
        <v>548</v>
      </c>
      <c r="C489" s="301">
        <v>27.1</v>
      </c>
      <c r="D489" s="302">
        <v>26.683333333333334</v>
      </c>
      <c r="E489" s="302">
        <v>25.366666666666667</v>
      </c>
      <c r="F489" s="302">
        <v>23.633333333333333</v>
      </c>
      <c r="G489" s="302">
        <v>22.316666666666666</v>
      </c>
      <c r="H489" s="302">
        <v>28.416666666666668</v>
      </c>
      <c r="I489" s="302">
        <v>29.733333333333338</v>
      </c>
      <c r="J489" s="302">
        <v>31.466666666666669</v>
      </c>
      <c r="K489" s="301">
        <v>28</v>
      </c>
      <c r="L489" s="301">
        <v>24.95</v>
      </c>
      <c r="M489" s="301">
        <v>173.22404</v>
      </c>
      <c r="N489" s="1"/>
      <c r="O489" s="1"/>
    </row>
    <row r="490" spans="1:15" ht="12.75" customHeight="1">
      <c r="A490" s="30">
        <v>480</v>
      </c>
      <c r="B490" s="311" t="s">
        <v>549</v>
      </c>
      <c r="C490" s="301">
        <v>552.04999999999995</v>
      </c>
      <c r="D490" s="302">
        <v>560.68333333333328</v>
      </c>
      <c r="E490" s="302">
        <v>536.36666666666656</v>
      </c>
      <c r="F490" s="302">
        <v>520.68333333333328</v>
      </c>
      <c r="G490" s="302">
        <v>496.36666666666656</v>
      </c>
      <c r="H490" s="302">
        <v>576.36666666666656</v>
      </c>
      <c r="I490" s="302">
        <v>600.68333333333339</v>
      </c>
      <c r="J490" s="302">
        <v>616.36666666666656</v>
      </c>
      <c r="K490" s="301">
        <v>585</v>
      </c>
      <c r="L490" s="301">
        <v>545</v>
      </c>
      <c r="M490" s="301">
        <v>1.10978</v>
      </c>
      <c r="N490" s="1"/>
      <c r="O490" s="1"/>
    </row>
    <row r="491" spans="1:15" ht="12.75" customHeight="1">
      <c r="A491" s="30">
        <v>481</v>
      </c>
      <c r="B491" s="311" t="s">
        <v>551</v>
      </c>
      <c r="C491" s="301">
        <v>310.8</v>
      </c>
      <c r="D491" s="302">
        <v>317.26666666666665</v>
      </c>
      <c r="E491" s="302">
        <v>298.5333333333333</v>
      </c>
      <c r="F491" s="302">
        <v>286.26666666666665</v>
      </c>
      <c r="G491" s="302">
        <v>267.5333333333333</v>
      </c>
      <c r="H491" s="302">
        <v>329.5333333333333</v>
      </c>
      <c r="I491" s="302">
        <v>348.26666666666665</v>
      </c>
      <c r="J491" s="302">
        <v>360.5333333333333</v>
      </c>
      <c r="K491" s="301">
        <v>336</v>
      </c>
      <c r="L491" s="301">
        <v>305</v>
      </c>
      <c r="M491" s="301">
        <v>2.6373099999999998</v>
      </c>
      <c r="N491" s="1"/>
      <c r="O491" s="1"/>
    </row>
    <row r="492" spans="1:15" ht="12.75" customHeight="1">
      <c r="A492" s="30">
        <v>482</v>
      </c>
      <c r="B492" s="311" t="s">
        <v>279</v>
      </c>
      <c r="C492" s="301">
        <v>779.15</v>
      </c>
      <c r="D492" s="302">
        <v>779.85</v>
      </c>
      <c r="E492" s="302">
        <v>764.75</v>
      </c>
      <c r="F492" s="302">
        <v>750.35</v>
      </c>
      <c r="G492" s="302">
        <v>735.25</v>
      </c>
      <c r="H492" s="302">
        <v>794.25</v>
      </c>
      <c r="I492" s="302">
        <v>809.35000000000014</v>
      </c>
      <c r="J492" s="302">
        <v>823.75</v>
      </c>
      <c r="K492" s="301">
        <v>794.95</v>
      </c>
      <c r="L492" s="301">
        <v>765.45</v>
      </c>
      <c r="M492" s="301">
        <v>10.33672</v>
      </c>
      <c r="N492" s="1"/>
      <c r="O492" s="1"/>
    </row>
    <row r="493" spans="1:15" ht="12.75" customHeight="1">
      <c r="A493" s="30">
        <v>483</v>
      </c>
      <c r="B493" s="311" t="s">
        <v>210</v>
      </c>
      <c r="C493" s="301">
        <v>267.45</v>
      </c>
      <c r="D493" s="302">
        <v>276.58333333333331</v>
      </c>
      <c r="E493" s="302">
        <v>256.71666666666664</v>
      </c>
      <c r="F493" s="302">
        <v>245.98333333333335</v>
      </c>
      <c r="G493" s="302">
        <v>226.11666666666667</v>
      </c>
      <c r="H493" s="302">
        <v>287.31666666666661</v>
      </c>
      <c r="I493" s="302">
        <v>307.18333333333328</v>
      </c>
      <c r="J493" s="302">
        <v>317.91666666666657</v>
      </c>
      <c r="K493" s="301">
        <v>296.45</v>
      </c>
      <c r="L493" s="301">
        <v>265.85000000000002</v>
      </c>
      <c r="M493" s="301">
        <v>143.90002000000001</v>
      </c>
      <c r="N493" s="1"/>
      <c r="O493" s="1"/>
    </row>
    <row r="494" spans="1:15" ht="12.75" customHeight="1">
      <c r="A494" s="30">
        <v>484</v>
      </c>
      <c r="B494" s="311" t="s">
        <v>552</v>
      </c>
      <c r="C494" s="301">
        <v>1894.95</v>
      </c>
      <c r="D494" s="302">
        <v>1918.3</v>
      </c>
      <c r="E494" s="302">
        <v>1856.6499999999999</v>
      </c>
      <c r="F494" s="302">
        <v>1818.35</v>
      </c>
      <c r="G494" s="302">
        <v>1756.6999999999998</v>
      </c>
      <c r="H494" s="302">
        <v>1956.6</v>
      </c>
      <c r="I494" s="302">
        <v>2018.25</v>
      </c>
      <c r="J494" s="302">
        <v>2056.5500000000002</v>
      </c>
      <c r="K494" s="301">
        <v>1979.95</v>
      </c>
      <c r="L494" s="301">
        <v>1880</v>
      </c>
      <c r="M494" s="301">
        <v>0.27895999999999999</v>
      </c>
      <c r="N494" s="1"/>
      <c r="O494" s="1"/>
    </row>
    <row r="495" spans="1:15" ht="12.75" customHeight="1">
      <c r="A495" s="30">
        <v>485</v>
      </c>
      <c r="B495" s="320" t="s">
        <v>278</v>
      </c>
      <c r="C495" s="321">
        <v>211.35</v>
      </c>
      <c r="D495" s="321">
        <v>212.76666666666665</v>
      </c>
      <c r="E495" s="321">
        <v>209.08333333333331</v>
      </c>
      <c r="F495" s="321">
        <v>206.81666666666666</v>
      </c>
      <c r="G495" s="321">
        <v>203.13333333333333</v>
      </c>
      <c r="H495" s="321">
        <v>215.0333333333333</v>
      </c>
      <c r="I495" s="321">
        <v>218.71666666666664</v>
      </c>
      <c r="J495" s="320">
        <v>220.98333333333329</v>
      </c>
      <c r="K495" s="320">
        <v>216.45</v>
      </c>
      <c r="L495" s="320">
        <v>210.5</v>
      </c>
      <c r="M495" s="270">
        <v>1.0222899999999999</v>
      </c>
      <c r="N495" s="1"/>
      <c r="O495" s="1"/>
    </row>
    <row r="496" spans="1:15" ht="12.75" customHeight="1">
      <c r="A496" s="30">
        <v>486</v>
      </c>
      <c r="B496" s="320" t="s">
        <v>553</v>
      </c>
      <c r="C496" s="321">
        <v>1938.55</v>
      </c>
      <c r="D496" s="321">
        <v>1952.4333333333332</v>
      </c>
      <c r="E496" s="321">
        <v>1892.2166666666662</v>
      </c>
      <c r="F496" s="321">
        <v>1845.883333333333</v>
      </c>
      <c r="G496" s="321">
        <v>1785.6666666666661</v>
      </c>
      <c r="H496" s="321">
        <v>1998.7666666666664</v>
      </c>
      <c r="I496" s="321">
        <v>2058.9833333333331</v>
      </c>
      <c r="J496" s="320">
        <v>2105.3166666666666</v>
      </c>
      <c r="K496" s="320">
        <v>2012.65</v>
      </c>
      <c r="L496" s="320">
        <v>1906.1</v>
      </c>
      <c r="M496" s="270">
        <v>0.44402000000000003</v>
      </c>
      <c r="N496" s="1"/>
      <c r="O496" s="1"/>
    </row>
    <row r="497" spans="1:15" ht="12.75" customHeight="1">
      <c r="A497" s="30">
        <v>487</v>
      </c>
      <c r="B497" s="320" t="s">
        <v>546</v>
      </c>
      <c r="C497" s="301">
        <v>576.04999999999995</v>
      </c>
      <c r="D497" s="302">
        <v>570.69999999999993</v>
      </c>
      <c r="E497" s="302">
        <v>561.39999999999986</v>
      </c>
      <c r="F497" s="302">
        <v>546.74999999999989</v>
      </c>
      <c r="G497" s="302">
        <v>537.44999999999982</v>
      </c>
      <c r="H497" s="302">
        <v>585.34999999999991</v>
      </c>
      <c r="I497" s="302">
        <v>594.64999999999986</v>
      </c>
      <c r="J497" s="302">
        <v>609.29999999999995</v>
      </c>
      <c r="K497" s="301">
        <v>580</v>
      </c>
      <c r="L497" s="301">
        <v>556.04999999999995</v>
      </c>
      <c r="M497" s="301">
        <v>4.7386499999999998</v>
      </c>
      <c r="N497" s="1"/>
      <c r="O497" s="1"/>
    </row>
    <row r="498" spans="1:15" ht="12.75" customHeight="1">
      <c r="A498" s="30">
        <v>488</v>
      </c>
      <c r="B498" s="320" t="s">
        <v>545</v>
      </c>
      <c r="C498" s="321">
        <v>2649.05</v>
      </c>
      <c r="D498" s="321">
        <v>2695.5833333333335</v>
      </c>
      <c r="E498" s="321">
        <v>2583.4666666666672</v>
      </c>
      <c r="F498" s="321">
        <v>2517.8833333333337</v>
      </c>
      <c r="G498" s="321">
        <v>2405.7666666666673</v>
      </c>
      <c r="H498" s="321">
        <v>2761.166666666667</v>
      </c>
      <c r="I498" s="321">
        <v>2873.2833333333328</v>
      </c>
      <c r="J498" s="320">
        <v>2938.8666666666668</v>
      </c>
      <c r="K498" s="320">
        <v>2807.7</v>
      </c>
      <c r="L498" s="320">
        <v>2630</v>
      </c>
      <c r="M498" s="270">
        <v>0.20463000000000001</v>
      </c>
      <c r="N498" s="1"/>
      <c r="O498" s="1"/>
    </row>
    <row r="499" spans="1:15" ht="12.75" customHeight="1">
      <c r="A499" s="30">
        <v>489</v>
      </c>
      <c r="B499" s="353" t="s">
        <v>211</v>
      </c>
      <c r="C499" s="301">
        <v>955.45</v>
      </c>
      <c r="D499" s="302">
        <v>972.06666666666661</v>
      </c>
      <c r="E499" s="302">
        <v>934.33333333333326</v>
      </c>
      <c r="F499" s="302">
        <v>913.2166666666667</v>
      </c>
      <c r="G499" s="302">
        <v>875.48333333333335</v>
      </c>
      <c r="H499" s="302">
        <v>993.18333333333317</v>
      </c>
      <c r="I499" s="302">
        <v>1030.9166666666665</v>
      </c>
      <c r="J499" s="302">
        <v>1052.0333333333331</v>
      </c>
      <c r="K499" s="301">
        <v>1009.8</v>
      </c>
      <c r="L499" s="301">
        <v>950.95</v>
      </c>
      <c r="M499" s="301">
        <v>13.276680000000001</v>
      </c>
      <c r="N499" s="1"/>
      <c r="O499" s="1"/>
    </row>
    <row r="500" spans="1:15" ht="12.75" customHeight="1">
      <c r="A500" s="30">
        <v>490</v>
      </c>
      <c r="B500" s="355" t="s">
        <v>550</v>
      </c>
      <c r="C500" s="321">
        <v>263.2</v>
      </c>
      <c r="D500" s="321">
        <v>264.99999999999994</v>
      </c>
      <c r="E500" s="321">
        <v>257.09999999999991</v>
      </c>
      <c r="F500" s="321">
        <v>250.99999999999994</v>
      </c>
      <c r="G500" s="321">
        <v>243.09999999999991</v>
      </c>
      <c r="H500" s="321">
        <v>271.09999999999991</v>
      </c>
      <c r="I500" s="321">
        <v>278.99999999999989</v>
      </c>
      <c r="J500" s="321">
        <v>285.09999999999991</v>
      </c>
      <c r="K500" s="320">
        <v>272.89999999999998</v>
      </c>
      <c r="L500" s="320">
        <v>258.89999999999998</v>
      </c>
      <c r="M500" s="270">
        <v>7.3441900000000002</v>
      </c>
      <c r="N500" s="1"/>
      <c r="O500" s="1"/>
    </row>
    <row r="501" spans="1:15" ht="12.75" customHeight="1">
      <c r="A501" s="30">
        <v>491</v>
      </c>
      <c r="B501" s="281" t="s">
        <v>554</v>
      </c>
      <c r="C501" s="301">
        <v>200.2</v>
      </c>
      <c r="D501" s="302">
        <v>206.18333333333331</v>
      </c>
      <c r="E501" s="302">
        <v>192.71666666666661</v>
      </c>
      <c r="F501" s="302">
        <v>185.23333333333329</v>
      </c>
      <c r="G501" s="302">
        <v>171.76666666666659</v>
      </c>
      <c r="H501" s="302">
        <v>213.66666666666663</v>
      </c>
      <c r="I501" s="302">
        <v>227.13333333333333</v>
      </c>
      <c r="J501" s="302">
        <v>234.61666666666665</v>
      </c>
      <c r="K501" s="301">
        <v>219.65</v>
      </c>
      <c r="L501" s="301">
        <v>198.7</v>
      </c>
      <c r="M501" s="301">
        <v>18.48967</v>
      </c>
      <c r="N501" s="1"/>
      <c r="O501" s="1"/>
    </row>
    <row r="502" spans="1:15" ht="12.75" customHeight="1">
      <c r="A502" s="30">
        <v>492</v>
      </c>
      <c r="B502" s="320" t="s">
        <v>555</v>
      </c>
      <c r="C502" s="321">
        <v>70.5</v>
      </c>
      <c r="D502" s="321">
        <v>69.783333333333331</v>
      </c>
      <c r="E502" s="321">
        <v>68.566666666666663</v>
      </c>
      <c r="F502" s="321">
        <v>66.633333333333326</v>
      </c>
      <c r="G502" s="321">
        <v>65.416666666666657</v>
      </c>
      <c r="H502" s="321">
        <v>71.716666666666669</v>
      </c>
      <c r="I502" s="321">
        <v>72.933333333333337</v>
      </c>
      <c r="J502" s="321">
        <v>74.866666666666674</v>
      </c>
      <c r="K502" s="320">
        <v>71</v>
      </c>
      <c r="L502" s="320">
        <v>67.849999999999994</v>
      </c>
      <c r="M502" s="270">
        <v>34.456679999999999</v>
      </c>
      <c r="N502" s="1"/>
      <c r="O502" s="1"/>
    </row>
    <row r="503" spans="1:15" ht="12.75" customHeight="1">
      <c r="A503" s="30">
        <v>493</v>
      </c>
      <c r="B503" s="270" t="s">
        <v>556</v>
      </c>
      <c r="C503" s="301">
        <v>468.3</v>
      </c>
      <c r="D503" s="302">
        <v>470.76666666666665</v>
      </c>
      <c r="E503" s="302">
        <v>457.5333333333333</v>
      </c>
      <c r="F503" s="302">
        <v>446.76666666666665</v>
      </c>
      <c r="G503" s="302">
        <v>433.5333333333333</v>
      </c>
      <c r="H503" s="302">
        <v>481.5333333333333</v>
      </c>
      <c r="I503" s="302">
        <v>494.76666666666665</v>
      </c>
      <c r="J503" s="302">
        <v>505.5333333333333</v>
      </c>
      <c r="K503" s="301">
        <v>484</v>
      </c>
      <c r="L503" s="301">
        <v>460</v>
      </c>
      <c r="M503" s="301">
        <v>0.44172</v>
      </c>
      <c r="N503" s="1"/>
      <c r="O503" s="1"/>
    </row>
    <row r="504" spans="1:15" ht="12.75" customHeight="1">
      <c r="A504" s="30">
        <v>494</v>
      </c>
      <c r="B504" s="354" t="s">
        <v>280</v>
      </c>
      <c r="C504" s="321">
        <v>1480.75</v>
      </c>
      <c r="D504" s="321">
        <v>1494.9166666666667</v>
      </c>
      <c r="E504" s="321">
        <v>1455.8333333333335</v>
      </c>
      <c r="F504" s="321">
        <v>1430.9166666666667</v>
      </c>
      <c r="G504" s="321">
        <v>1391.8333333333335</v>
      </c>
      <c r="H504" s="321">
        <v>1519.8333333333335</v>
      </c>
      <c r="I504" s="321">
        <v>1558.916666666667</v>
      </c>
      <c r="J504" s="321">
        <v>1583.8333333333335</v>
      </c>
      <c r="K504" s="320">
        <v>1534</v>
      </c>
      <c r="L504" s="320">
        <v>1470</v>
      </c>
      <c r="M504" s="270">
        <v>1.1547000000000001</v>
      </c>
      <c r="N504" s="1"/>
      <c r="O504" s="1"/>
    </row>
    <row r="505" spans="1:15" ht="12.75" customHeight="1">
      <c r="A505" s="30">
        <v>495</v>
      </c>
      <c r="B505" s="270" t="s">
        <v>212</v>
      </c>
      <c r="C505" s="301">
        <v>422.3</v>
      </c>
      <c r="D505" s="302">
        <v>429.59999999999997</v>
      </c>
      <c r="E505" s="302">
        <v>412.44999999999993</v>
      </c>
      <c r="F505" s="302">
        <v>402.59999999999997</v>
      </c>
      <c r="G505" s="302">
        <v>385.44999999999993</v>
      </c>
      <c r="H505" s="302">
        <v>439.44999999999993</v>
      </c>
      <c r="I505" s="302">
        <v>456.59999999999991</v>
      </c>
      <c r="J505" s="302">
        <v>466.44999999999993</v>
      </c>
      <c r="K505" s="301">
        <v>446.75</v>
      </c>
      <c r="L505" s="301">
        <v>419.75</v>
      </c>
      <c r="M505" s="301">
        <v>89.723429999999993</v>
      </c>
      <c r="N505" s="1"/>
      <c r="O505" s="1"/>
    </row>
    <row r="506" spans="1:15" ht="12.75" customHeight="1">
      <c r="A506" s="30">
        <v>496</v>
      </c>
      <c r="B506" s="270" t="s">
        <v>557</v>
      </c>
      <c r="C506" s="321">
        <v>231</v>
      </c>
      <c r="D506" s="321">
        <v>235.08333333333334</v>
      </c>
      <c r="E506" s="321">
        <v>225.91666666666669</v>
      </c>
      <c r="F506" s="321">
        <v>220.83333333333334</v>
      </c>
      <c r="G506" s="321">
        <v>211.66666666666669</v>
      </c>
      <c r="H506" s="321">
        <v>240.16666666666669</v>
      </c>
      <c r="I506" s="321">
        <v>249.33333333333337</v>
      </c>
      <c r="J506" s="320">
        <v>254.41666666666669</v>
      </c>
      <c r="K506" s="320">
        <v>244.25</v>
      </c>
      <c r="L506" s="320">
        <v>230</v>
      </c>
      <c r="M506" s="270">
        <v>3.3706100000000001</v>
      </c>
      <c r="N506" s="1"/>
      <c r="O506" s="1"/>
    </row>
    <row r="507" spans="1:15" ht="12.75" customHeight="1">
      <c r="A507" s="377">
        <v>497</v>
      </c>
      <c r="B507" s="270" t="s">
        <v>281</v>
      </c>
      <c r="C507" s="321">
        <v>12.5</v>
      </c>
      <c r="D507" s="321">
        <v>12.616666666666665</v>
      </c>
      <c r="E507" s="321">
        <v>12.33333333333333</v>
      </c>
      <c r="F507" s="321">
        <v>12.166666666666664</v>
      </c>
      <c r="G507" s="321">
        <v>11.883333333333329</v>
      </c>
      <c r="H507" s="321">
        <v>12.783333333333331</v>
      </c>
      <c r="I507" s="321">
        <v>13.066666666666666</v>
      </c>
      <c r="J507" s="320">
        <v>13.233333333333333</v>
      </c>
      <c r="K507" s="320">
        <v>12.9</v>
      </c>
      <c r="L507" s="320">
        <v>12.45</v>
      </c>
      <c r="M507" s="270">
        <v>602.15219999999999</v>
      </c>
      <c r="N507" s="1"/>
      <c r="O507" s="1"/>
    </row>
    <row r="508" spans="1:15" ht="12.75" customHeight="1">
      <c r="A508" s="320">
        <v>498</v>
      </c>
      <c r="B508" s="270" t="s">
        <v>213</v>
      </c>
      <c r="C508" s="321">
        <v>213.55</v>
      </c>
      <c r="D508" s="321">
        <v>216.78333333333333</v>
      </c>
      <c r="E508" s="321">
        <v>208.76666666666665</v>
      </c>
      <c r="F508" s="321">
        <v>203.98333333333332</v>
      </c>
      <c r="G508" s="321">
        <v>195.96666666666664</v>
      </c>
      <c r="H508" s="321">
        <v>221.56666666666666</v>
      </c>
      <c r="I508" s="321">
        <v>229.58333333333337</v>
      </c>
      <c r="J508" s="320">
        <v>234.36666666666667</v>
      </c>
      <c r="K508" s="320">
        <v>224.8</v>
      </c>
      <c r="L508" s="320">
        <v>212</v>
      </c>
      <c r="M508" s="270">
        <v>121.44356000000001</v>
      </c>
      <c r="N508" s="1"/>
      <c r="O508" s="1"/>
    </row>
    <row r="509" spans="1:15" ht="12.75" customHeight="1">
      <c r="A509" s="320">
        <v>499</v>
      </c>
      <c r="B509" s="270" t="s">
        <v>558</v>
      </c>
      <c r="C509" s="321">
        <v>266.64999999999998</v>
      </c>
      <c r="D509" s="321">
        <v>273.2</v>
      </c>
      <c r="E509" s="321">
        <v>258.45</v>
      </c>
      <c r="F509" s="321">
        <v>250.25</v>
      </c>
      <c r="G509" s="321">
        <v>235.5</v>
      </c>
      <c r="H509" s="321">
        <v>281.39999999999998</v>
      </c>
      <c r="I509" s="321">
        <v>296.14999999999998</v>
      </c>
      <c r="J509" s="320">
        <v>304.34999999999997</v>
      </c>
      <c r="K509" s="320">
        <v>287.95</v>
      </c>
      <c r="L509" s="320">
        <v>265</v>
      </c>
      <c r="M509" s="270">
        <v>4.1606500000000004</v>
      </c>
      <c r="N509" s="1"/>
      <c r="O509" s="1"/>
    </row>
    <row r="510" spans="1:15" ht="12.75" customHeight="1">
      <c r="A510" s="320"/>
      <c r="B510" s="283" t="s">
        <v>559</v>
      </c>
      <c r="C510" s="282">
        <v>1531.9</v>
      </c>
      <c r="D510" s="282">
        <v>1552.6166666666668</v>
      </c>
      <c r="E510" s="282">
        <v>1500.2833333333335</v>
      </c>
      <c r="F510" s="282">
        <v>1468.6666666666667</v>
      </c>
      <c r="G510" s="282">
        <v>1416.3333333333335</v>
      </c>
      <c r="H510" s="282">
        <v>1584.2333333333336</v>
      </c>
      <c r="I510" s="282">
        <v>1636.5666666666666</v>
      </c>
      <c r="J510" s="281">
        <v>1668.1833333333336</v>
      </c>
      <c r="K510" s="281">
        <v>1604.95</v>
      </c>
      <c r="L510" s="281">
        <v>1521</v>
      </c>
      <c r="M510" s="283">
        <v>0.16950000000000001</v>
      </c>
      <c r="N510" s="1"/>
      <c r="O510" s="1"/>
    </row>
    <row r="511" spans="1:15" ht="12.75" customHeight="1">
      <c r="A511" s="320"/>
      <c r="J511" s="1"/>
      <c r="K511" s="1"/>
      <c r="L511" s="1"/>
      <c r="M511" s="1"/>
      <c r="N511" s="1"/>
      <c r="O511" s="1"/>
    </row>
    <row r="512" spans="1:15" ht="12.75" customHeight="1">
      <c r="A512" s="281"/>
      <c r="J512" s="1"/>
      <c r="K512" s="1"/>
      <c r="L512" s="1"/>
      <c r="M512" s="1"/>
      <c r="N512" s="1"/>
      <c r="O512" s="1"/>
    </row>
    <row r="513" spans="1:15" ht="12.75" customHeight="1">
      <c r="J513" s="1"/>
      <c r="K513" s="1"/>
      <c r="L513" s="1"/>
      <c r="M513" s="1"/>
      <c r="N513" s="1"/>
      <c r="O513" s="1"/>
    </row>
    <row r="514" spans="1:15" ht="12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A516" s="63" t="s">
        <v>284</v>
      </c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A517" s="46" t="s">
        <v>214</v>
      </c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46" t="s">
        <v>215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6" t="s">
        <v>216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6" t="s">
        <v>217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6" t="s">
        <v>218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67" t="s">
        <v>220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67" t="s">
        <v>221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67" t="s">
        <v>222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7" t="s">
        <v>223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7" t="s">
        <v>224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7" t="s">
        <v>225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67" t="s">
        <v>226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67" t="s">
        <v>227</v>
      </c>
      <c r="N529" s="1"/>
      <c r="O529" s="1"/>
    </row>
    <row r="530" spans="1:15" ht="12.75" customHeight="1">
      <c r="A530" s="67" t="s">
        <v>228</v>
      </c>
      <c r="N530" s="1"/>
      <c r="O530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466"/>
  <sheetViews>
    <sheetView zoomScale="85" zoomScaleNormal="85" workbookViewId="0">
      <pane ySplit="9" topLeftCell="A10" activePane="bottomLeft" state="frozen"/>
      <selection pane="bottomLeft" activeCell="E25" sqref="E25"/>
    </sheetView>
  </sheetViews>
  <sheetFormatPr defaultColWidth="17.285156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35" width="9.28515625" customWidth="1"/>
  </cols>
  <sheetData>
    <row r="1" spans="1:35" ht="12" customHeight="1">
      <c r="A1" s="71" t="s">
        <v>286</v>
      </c>
      <c r="B1" s="72"/>
      <c r="C1" s="73"/>
      <c r="D1" s="74"/>
      <c r="E1" s="72"/>
      <c r="F1" s="72"/>
      <c r="G1" s="72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  <c r="AB1" s="75"/>
      <c r="AC1" s="75"/>
      <c r="AD1" s="75"/>
      <c r="AE1" s="75"/>
      <c r="AF1" s="75"/>
      <c r="AG1" s="75"/>
      <c r="AH1" s="75"/>
      <c r="AI1" s="75"/>
    </row>
    <row r="2" spans="1:35" ht="12.75" customHeight="1">
      <c r="A2" s="76"/>
      <c r="B2" s="77"/>
      <c r="C2" s="78"/>
      <c r="D2" s="79"/>
      <c r="E2" s="77"/>
      <c r="F2" s="77"/>
      <c r="G2" s="77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75"/>
      <c r="AI2" s="75"/>
    </row>
    <row r="3" spans="1:35" ht="12.75" customHeight="1">
      <c r="A3" s="76"/>
      <c r="B3" s="77"/>
      <c r="C3" s="78"/>
      <c r="D3" s="79"/>
      <c r="E3" s="77"/>
      <c r="F3" s="77"/>
      <c r="G3" s="77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75"/>
      <c r="AB3" s="75"/>
      <c r="AC3" s="75"/>
      <c r="AD3" s="75"/>
      <c r="AE3" s="75"/>
      <c r="AF3" s="75"/>
      <c r="AG3" s="75"/>
      <c r="AH3" s="75"/>
      <c r="AI3" s="75"/>
    </row>
    <row r="4" spans="1:35" ht="12.75" customHeight="1">
      <c r="A4" s="76"/>
      <c r="B4" s="77"/>
      <c r="C4" s="78"/>
      <c r="D4" s="79"/>
      <c r="E4" s="77"/>
      <c r="F4" s="77"/>
      <c r="G4" s="77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</row>
    <row r="5" spans="1:35" ht="6" customHeight="1">
      <c r="A5" s="491"/>
      <c r="B5" s="492"/>
      <c r="C5" s="491"/>
      <c r="D5" s="492"/>
      <c r="E5" s="72"/>
      <c r="F5" s="72"/>
      <c r="G5" s="72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</row>
    <row r="6" spans="1:35" ht="26.25" customHeight="1">
      <c r="A6" s="75"/>
      <c r="B6" s="80"/>
      <c r="C6" s="68"/>
      <c r="D6" s="68"/>
      <c r="E6" s="315" t="s">
        <v>285</v>
      </c>
      <c r="F6" s="72"/>
      <c r="G6" s="72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75"/>
      <c r="AE6" s="75"/>
      <c r="AF6" s="75"/>
      <c r="AG6" s="75"/>
      <c r="AH6" s="75"/>
      <c r="AI6" s="75"/>
    </row>
    <row r="7" spans="1:35" ht="16.5" customHeight="1">
      <c r="A7" s="81" t="s">
        <v>561</v>
      </c>
      <c r="B7" s="493" t="s">
        <v>562</v>
      </c>
      <c r="C7" s="492"/>
      <c r="D7" s="7">
        <f>Main!B10</f>
        <v>44729</v>
      </c>
      <c r="E7" s="82"/>
      <c r="F7" s="72"/>
      <c r="G7" s="83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75"/>
      <c r="Y7" s="75"/>
      <c r="Z7" s="75"/>
      <c r="AA7" s="75"/>
      <c r="AB7" s="75"/>
      <c r="AC7" s="75"/>
      <c r="AD7" s="75"/>
      <c r="AE7" s="75"/>
      <c r="AF7" s="75"/>
      <c r="AG7" s="75"/>
      <c r="AH7" s="75"/>
      <c r="AI7" s="75"/>
    </row>
    <row r="8" spans="1:35" ht="12.75" customHeight="1">
      <c r="A8" s="71"/>
      <c r="B8" s="72"/>
      <c r="C8" s="73"/>
      <c r="D8" s="74"/>
      <c r="E8" s="82"/>
      <c r="F8" s="82"/>
      <c r="G8" s="82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75"/>
      <c r="Y8" s="75"/>
      <c r="Z8" s="75"/>
      <c r="AA8" s="75"/>
      <c r="AB8" s="75"/>
      <c r="AC8" s="75"/>
      <c r="AD8" s="75"/>
      <c r="AE8" s="75"/>
      <c r="AF8" s="75"/>
      <c r="AG8" s="75"/>
      <c r="AH8" s="75"/>
      <c r="AI8" s="75"/>
    </row>
    <row r="9" spans="1:35" ht="51">
      <c r="A9" s="84" t="s">
        <v>563</v>
      </c>
      <c r="B9" s="85" t="s">
        <v>564</v>
      </c>
      <c r="C9" s="85" t="s">
        <v>565</v>
      </c>
      <c r="D9" s="85" t="s">
        <v>566</v>
      </c>
      <c r="E9" s="85" t="s">
        <v>567</v>
      </c>
      <c r="F9" s="85" t="s">
        <v>568</v>
      </c>
      <c r="G9" s="85" t="s">
        <v>569</v>
      </c>
      <c r="H9" s="85" t="s">
        <v>570</v>
      </c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75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</row>
    <row r="10" spans="1:35" ht="12.75" customHeight="1">
      <c r="A10" s="86">
        <v>44728</v>
      </c>
      <c r="B10" s="29">
        <v>541402</v>
      </c>
      <c r="C10" s="28" t="s">
        <v>1038</v>
      </c>
      <c r="D10" s="28" t="s">
        <v>1039</v>
      </c>
      <c r="E10" s="28" t="s">
        <v>572</v>
      </c>
      <c r="F10" s="87">
        <v>52000</v>
      </c>
      <c r="G10" s="29">
        <v>122.01</v>
      </c>
      <c r="H10" s="29" t="s">
        <v>310</v>
      </c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75"/>
      <c r="Y10" s="75"/>
      <c r="Z10" s="75"/>
      <c r="AA10" s="75"/>
      <c r="AB10" s="75"/>
      <c r="AC10" s="75"/>
      <c r="AD10" s="75"/>
      <c r="AE10" s="75"/>
      <c r="AF10" s="75"/>
      <c r="AG10" s="75"/>
      <c r="AH10" s="75"/>
      <c r="AI10" s="75"/>
    </row>
    <row r="11" spans="1:35" ht="12.75" customHeight="1">
      <c r="A11" s="86">
        <v>44728</v>
      </c>
      <c r="B11" s="29">
        <v>539621</v>
      </c>
      <c r="C11" s="28" t="s">
        <v>1040</v>
      </c>
      <c r="D11" s="28" t="s">
        <v>1041</v>
      </c>
      <c r="E11" s="28" t="s">
        <v>571</v>
      </c>
      <c r="F11" s="87">
        <v>245765</v>
      </c>
      <c r="G11" s="29">
        <v>3.64</v>
      </c>
      <c r="H11" s="29" t="s">
        <v>310</v>
      </c>
      <c r="I11" s="75"/>
      <c r="J11" s="75"/>
      <c r="K11" s="75"/>
      <c r="L11" s="75"/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/>
      <c r="Y11" s="75"/>
      <c r="Z11" s="75"/>
      <c r="AA11" s="75"/>
      <c r="AB11" s="75"/>
      <c r="AC11" s="75"/>
      <c r="AD11" s="75"/>
      <c r="AE11" s="75"/>
      <c r="AF11" s="75"/>
      <c r="AG11" s="75"/>
      <c r="AH11" s="75"/>
      <c r="AI11" s="75"/>
    </row>
    <row r="12" spans="1:35" ht="12.75" customHeight="1">
      <c r="A12" s="86">
        <v>44728</v>
      </c>
      <c r="B12" s="29">
        <v>539621</v>
      </c>
      <c r="C12" s="28" t="s">
        <v>1040</v>
      </c>
      <c r="D12" s="28" t="s">
        <v>996</v>
      </c>
      <c r="E12" s="28" t="s">
        <v>571</v>
      </c>
      <c r="F12" s="87">
        <v>1050000</v>
      </c>
      <c r="G12" s="29">
        <v>3.66</v>
      </c>
      <c r="H12" s="29" t="s">
        <v>310</v>
      </c>
      <c r="I12" s="75"/>
      <c r="J12" s="75"/>
      <c r="K12" s="75"/>
      <c r="L12" s="75"/>
      <c r="M12" s="75"/>
      <c r="N12" s="75"/>
      <c r="O12" s="75"/>
      <c r="P12" s="75"/>
      <c r="Q12" s="75"/>
      <c r="R12" s="75"/>
      <c r="S12" s="75"/>
      <c r="T12" s="75"/>
      <c r="U12" s="75"/>
      <c r="V12" s="75"/>
      <c r="W12" s="75"/>
      <c r="X12" s="75"/>
      <c r="Y12" s="75"/>
      <c r="Z12" s="75"/>
      <c r="AA12" s="75"/>
      <c r="AB12" s="75"/>
      <c r="AC12" s="75"/>
      <c r="AD12" s="75"/>
      <c r="AE12" s="75"/>
      <c r="AF12" s="75"/>
      <c r="AG12" s="75"/>
      <c r="AH12" s="75"/>
      <c r="AI12" s="75"/>
    </row>
    <row r="13" spans="1:35" ht="12.75" customHeight="1">
      <c r="A13" s="86">
        <v>44728</v>
      </c>
      <c r="B13" s="29">
        <v>539621</v>
      </c>
      <c r="C13" s="28" t="s">
        <v>1040</v>
      </c>
      <c r="D13" s="28" t="s">
        <v>1041</v>
      </c>
      <c r="E13" s="28" t="s">
        <v>572</v>
      </c>
      <c r="F13" s="87">
        <v>396765</v>
      </c>
      <c r="G13" s="29">
        <v>3.61</v>
      </c>
      <c r="H13" s="29" t="s">
        <v>310</v>
      </c>
      <c r="I13" s="75"/>
      <c r="J13" s="75"/>
      <c r="K13" s="75"/>
      <c r="L13" s="75"/>
      <c r="M13" s="75"/>
      <c r="N13" s="75"/>
      <c r="O13" s="75"/>
      <c r="P13" s="75"/>
      <c r="Q13" s="75"/>
      <c r="R13" s="75"/>
      <c r="S13" s="75"/>
      <c r="T13" s="75"/>
      <c r="U13" s="75"/>
      <c r="V13" s="75"/>
      <c r="W13" s="75"/>
      <c r="X13" s="75"/>
      <c r="Y13" s="75"/>
      <c r="Z13" s="75"/>
      <c r="AA13" s="75"/>
      <c r="AB13" s="75"/>
      <c r="AC13" s="75"/>
      <c r="AD13" s="75"/>
      <c r="AE13" s="75"/>
      <c r="AF13" s="75"/>
      <c r="AG13" s="75"/>
      <c r="AH13" s="75"/>
      <c r="AI13" s="75"/>
    </row>
    <row r="14" spans="1:35" ht="12.75" customHeight="1">
      <c r="A14" s="86">
        <v>44728</v>
      </c>
      <c r="B14" s="29">
        <v>539621</v>
      </c>
      <c r="C14" s="28" t="s">
        <v>1040</v>
      </c>
      <c r="D14" s="28" t="s">
        <v>996</v>
      </c>
      <c r="E14" s="28" t="s">
        <v>572</v>
      </c>
      <c r="F14" s="87">
        <v>1050000</v>
      </c>
      <c r="G14" s="29">
        <v>3.69</v>
      </c>
      <c r="H14" s="29" t="s">
        <v>310</v>
      </c>
      <c r="I14" s="75"/>
      <c r="J14" s="75"/>
      <c r="K14" s="75"/>
      <c r="L14" s="75"/>
      <c r="M14" s="75"/>
      <c r="N14" s="75"/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75"/>
      <c r="Z14" s="75"/>
      <c r="AA14" s="75"/>
      <c r="AB14" s="75"/>
      <c r="AC14" s="75"/>
      <c r="AD14" s="75"/>
      <c r="AE14" s="75"/>
      <c r="AF14" s="75"/>
      <c r="AG14" s="75"/>
      <c r="AH14" s="75"/>
      <c r="AI14" s="75"/>
    </row>
    <row r="15" spans="1:35" ht="12.75" customHeight="1">
      <c r="A15" s="86">
        <v>44728</v>
      </c>
      <c r="B15" s="29">
        <v>539621</v>
      </c>
      <c r="C15" s="28" t="s">
        <v>1040</v>
      </c>
      <c r="D15" s="28" t="s">
        <v>1042</v>
      </c>
      <c r="E15" s="28" t="s">
        <v>571</v>
      </c>
      <c r="F15" s="87">
        <v>361550</v>
      </c>
      <c r="G15" s="29">
        <v>3.69</v>
      </c>
      <c r="H15" s="29" t="s">
        <v>310</v>
      </c>
      <c r="I15" s="75"/>
      <c r="J15" s="75"/>
      <c r="K15" s="75"/>
      <c r="L15" s="75"/>
      <c r="M15" s="75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/>
      <c r="Y15" s="75"/>
      <c r="Z15" s="75"/>
      <c r="AA15" s="75"/>
      <c r="AB15" s="75"/>
      <c r="AC15" s="75"/>
      <c r="AD15" s="75"/>
      <c r="AE15" s="75"/>
      <c r="AF15" s="75"/>
      <c r="AG15" s="75"/>
      <c r="AH15" s="75"/>
      <c r="AI15" s="75"/>
    </row>
    <row r="16" spans="1:35" ht="12.75" customHeight="1">
      <c r="A16" s="86">
        <v>44728</v>
      </c>
      <c r="B16" s="29">
        <v>539621</v>
      </c>
      <c r="C16" s="28" t="s">
        <v>1040</v>
      </c>
      <c r="D16" s="28" t="s">
        <v>1043</v>
      </c>
      <c r="E16" s="28" t="s">
        <v>572</v>
      </c>
      <c r="F16" s="87">
        <v>400100</v>
      </c>
      <c r="G16" s="29">
        <v>3.69</v>
      </c>
      <c r="H16" s="29" t="s">
        <v>310</v>
      </c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5"/>
      <c r="U16" s="75"/>
      <c r="V16" s="75"/>
      <c r="W16" s="75"/>
      <c r="X16" s="75"/>
      <c r="Y16" s="75"/>
      <c r="Z16" s="75"/>
      <c r="AA16" s="75"/>
      <c r="AB16" s="75"/>
      <c r="AC16" s="75"/>
      <c r="AD16" s="75"/>
      <c r="AE16" s="75"/>
      <c r="AF16" s="75"/>
      <c r="AG16" s="75"/>
      <c r="AH16" s="75"/>
      <c r="AI16" s="75"/>
    </row>
    <row r="17" spans="1:35" ht="12.75" customHeight="1">
      <c r="A17" s="86">
        <v>44728</v>
      </c>
      <c r="B17" s="29">
        <v>542057</v>
      </c>
      <c r="C17" s="28" t="s">
        <v>1044</v>
      </c>
      <c r="D17" s="28" t="s">
        <v>1045</v>
      </c>
      <c r="E17" s="28" t="s">
        <v>572</v>
      </c>
      <c r="F17" s="87">
        <v>175254</v>
      </c>
      <c r="G17" s="29">
        <v>32.880000000000003</v>
      </c>
      <c r="H17" s="29" t="s">
        <v>310</v>
      </c>
      <c r="I17" s="75"/>
      <c r="J17" s="75"/>
      <c r="K17" s="75"/>
      <c r="L17" s="75"/>
      <c r="M17" s="75"/>
      <c r="N17" s="75"/>
      <c r="O17" s="75"/>
      <c r="P17" s="75"/>
      <c r="Q17" s="75"/>
      <c r="R17" s="75"/>
      <c r="S17" s="75"/>
      <c r="T17" s="75"/>
      <c r="U17" s="75"/>
      <c r="V17" s="75"/>
      <c r="W17" s="75"/>
      <c r="X17" s="75"/>
      <c r="Y17" s="75"/>
      <c r="Z17" s="75"/>
      <c r="AA17" s="75"/>
      <c r="AB17" s="75"/>
      <c r="AC17" s="75"/>
      <c r="AD17" s="75"/>
      <c r="AE17" s="75"/>
      <c r="AF17" s="75"/>
      <c r="AG17" s="75"/>
      <c r="AH17" s="75"/>
      <c r="AI17" s="75"/>
    </row>
    <row r="18" spans="1:35" ht="12.75" customHeight="1">
      <c r="A18" s="86">
        <v>44728</v>
      </c>
      <c r="B18" s="29">
        <v>543439</v>
      </c>
      <c r="C18" s="28" t="s">
        <v>1046</v>
      </c>
      <c r="D18" s="28" t="s">
        <v>1047</v>
      </c>
      <c r="E18" s="28" t="s">
        <v>572</v>
      </c>
      <c r="F18" s="87">
        <v>24000</v>
      </c>
      <c r="G18" s="29">
        <v>17.21</v>
      </c>
      <c r="H18" s="29" t="s">
        <v>310</v>
      </c>
      <c r="I18" s="75"/>
      <c r="J18" s="75"/>
      <c r="K18" s="75"/>
      <c r="L18" s="75"/>
      <c r="M18" s="75"/>
      <c r="N18" s="75"/>
      <c r="O18" s="75"/>
      <c r="P18" s="75"/>
      <c r="Q18" s="75"/>
      <c r="R18" s="75"/>
      <c r="S18" s="75"/>
      <c r="T18" s="75"/>
      <c r="U18" s="75"/>
      <c r="V18" s="75"/>
      <c r="W18" s="75"/>
      <c r="X18" s="75"/>
      <c r="Y18" s="75"/>
      <c r="Z18" s="75"/>
      <c r="AA18" s="75"/>
      <c r="AB18" s="75"/>
      <c r="AC18" s="75"/>
      <c r="AD18" s="75"/>
      <c r="AE18" s="75"/>
      <c r="AF18" s="75"/>
      <c r="AG18" s="75"/>
      <c r="AH18" s="75"/>
      <c r="AI18" s="75"/>
    </row>
    <row r="19" spans="1:35" ht="12.75" customHeight="1">
      <c r="A19" s="86">
        <v>44728</v>
      </c>
      <c r="B19" s="29">
        <v>539011</v>
      </c>
      <c r="C19" s="28" t="s">
        <v>1048</v>
      </c>
      <c r="D19" s="28" t="s">
        <v>996</v>
      </c>
      <c r="E19" s="28" t="s">
        <v>571</v>
      </c>
      <c r="F19" s="87">
        <v>25074</v>
      </c>
      <c r="G19" s="29">
        <v>322.24</v>
      </c>
      <c r="H19" s="29" t="s">
        <v>310</v>
      </c>
      <c r="I19" s="75"/>
      <c r="J19" s="75"/>
      <c r="K19" s="75"/>
      <c r="L19" s="75"/>
      <c r="M19" s="75"/>
      <c r="N19" s="75"/>
      <c r="O19" s="75"/>
      <c r="P19" s="75"/>
      <c r="Q19" s="75"/>
      <c r="R19" s="75"/>
      <c r="S19" s="75"/>
      <c r="T19" s="75"/>
      <c r="U19" s="75"/>
      <c r="V19" s="75"/>
      <c r="W19" s="75"/>
      <c r="X19" s="75"/>
      <c r="Y19" s="75"/>
      <c r="Z19" s="75"/>
      <c r="AA19" s="75"/>
      <c r="AB19" s="75"/>
      <c r="AC19" s="75"/>
      <c r="AD19" s="75"/>
      <c r="AE19" s="75"/>
      <c r="AF19" s="75"/>
      <c r="AG19" s="75"/>
      <c r="AH19" s="75"/>
      <c r="AI19" s="75"/>
    </row>
    <row r="20" spans="1:35" ht="12.75" customHeight="1">
      <c r="A20" s="86">
        <v>44728</v>
      </c>
      <c r="B20" s="29">
        <v>539011</v>
      </c>
      <c r="C20" s="28" t="s">
        <v>1048</v>
      </c>
      <c r="D20" s="28" t="s">
        <v>996</v>
      </c>
      <c r="E20" s="28" t="s">
        <v>572</v>
      </c>
      <c r="F20" s="87">
        <v>28049</v>
      </c>
      <c r="G20" s="29">
        <v>347.36</v>
      </c>
      <c r="H20" s="29" t="s">
        <v>310</v>
      </c>
      <c r="I20" s="75"/>
      <c r="J20" s="75"/>
      <c r="K20" s="75"/>
      <c r="L20" s="75"/>
      <c r="M20" s="75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75"/>
      <c r="AA20" s="75"/>
      <c r="AB20" s="75"/>
      <c r="AC20" s="75"/>
      <c r="AD20" s="75"/>
      <c r="AE20" s="75"/>
      <c r="AF20" s="75"/>
      <c r="AG20" s="75"/>
      <c r="AH20" s="75"/>
      <c r="AI20" s="75"/>
    </row>
    <row r="21" spans="1:35" ht="12.75" customHeight="1">
      <c r="A21" s="86">
        <v>44728</v>
      </c>
      <c r="B21" s="29">
        <v>537707</v>
      </c>
      <c r="C21" s="28" t="s">
        <v>1009</v>
      </c>
      <c r="D21" s="28" t="s">
        <v>1049</v>
      </c>
      <c r="E21" s="28" t="s">
        <v>572</v>
      </c>
      <c r="F21" s="87">
        <v>65370</v>
      </c>
      <c r="G21" s="29">
        <v>34.799999999999997</v>
      </c>
      <c r="H21" s="29" t="s">
        <v>310</v>
      </c>
      <c r="I21" s="75"/>
      <c r="J21" s="75"/>
      <c r="K21" s="75"/>
      <c r="L21" s="75"/>
      <c r="M21" s="75"/>
      <c r="N21" s="75"/>
      <c r="O21" s="75"/>
      <c r="P21" s="75"/>
      <c r="Q21" s="75"/>
      <c r="R21" s="75"/>
      <c r="S21" s="75"/>
      <c r="T21" s="75"/>
      <c r="U21" s="75"/>
      <c r="V21" s="75"/>
      <c r="W21" s="75"/>
      <c r="X21" s="75"/>
      <c r="Y21" s="75"/>
      <c r="Z21" s="75"/>
      <c r="AA21" s="75"/>
      <c r="AB21" s="75"/>
      <c r="AC21" s="75"/>
      <c r="AD21" s="75"/>
      <c r="AE21" s="75"/>
      <c r="AF21" s="75"/>
      <c r="AG21" s="75"/>
      <c r="AH21" s="75"/>
      <c r="AI21" s="75"/>
    </row>
    <row r="22" spans="1:35" ht="12.75" customHeight="1">
      <c r="A22" s="86">
        <v>44728</v>
      </c>
      <c r="B22" s="29">
        <v>532656</v>
      </c>
      <c r="C22" s="28" t="s">
        <v>1050</v>
      </c>
      <c r="D22" s="28" t="s">
        <v>996</v>
      </c>
      <c r="E22" s="28" t="s">
        <v>571</v>
      </c>
      <c r="F22" s="87">
        <v>1025557</v>
      </c>
      <c r="G22" s="29">
        <v>10.41</v>
      </c>
      <c r="H22" s="29" t="s">
        <v>310</v>
      </c>
      <c r="I22" s="75"/>
      <c r="J22" s="75"/>
      <c r="K22" s="75"/>
      <c r="L22" s="75"/>
      <c r="M22" s="75"/>
      <c r="N22" s="75"/>
      <c r="O22" s="75"/>
      <c r="P22" s="75"/>
      <c r="Q22" s="75"/>
      <c r="R22" s="75"/>
      <c r="S22" s="75"/>
      <c r="T22" s="75"/>
      <c r="U22" s="75"/>
      <c r="V22" s="75"/>
      <c r="W22" s="75"/>
      <c r="X22" s="75"/>
      <c r="Y22" s="75"/>
      <c r="Z22" s="75"/>
      <c r="AA22" s="75"/>
      <c r="AB22" s="75"/>
      <c r="AC22" s="75"/>
      <c r="AD22" s="75"/>
      <c r="AE22" s="75"/>
      <c r="AF22" s="75"/>
      <c r="AG22" s="75"/>
      <c r="AH22" s="75"/>
      <c r="AI22" s="75"/>
    </row>
    <row r="23" spans="1:35" ht="12.75" customHeight="1">
      <c r="A23" s="86">
        <v>44728</v>
      </c>
      <c r="B23" s="29">
        <v>532656</v>
      </c>
      <c r="C23" s="28" t="s">
        <v>1050</v>
      </c>
      <c r="D23" s="28" t="s">
        <v>996</v>
      </c>
      <c r="E23" s="28" t="s">
        <v>572</v>
      </c>
      <c r="F23" s="87">
        <v>725562</v>
      </c>
      <c r="G23" s="29">
        <v>10.56</v>
      </c>
      <c r="H23" s="29" t="s">
        <v>310</v>
      </c>
      <c r="I23" s="75"/>
      <c r="J23" s="75"/>
      <c r="K23" s="75"/>
      <c r="L23" s="75"/>
      <c r="M23" s="75"/>
      <c r="N23" s="75"/>
      <c r="O23" s="75"/>
      <c r="P23" s="75"/>
      <c r="Q23" s="75"/>
      <c r="R23" s="75"/>
      <c r="S23" s="75"/>
      <c r="T23" s="75"/>
      <c r="U23" s="75"/>
      <c r="V23" s="75"/>
      <c r="W23" s="75"/>
      <c r="X23" s="75"/>
      <c r="Y23" s="75"/>
      <c r="Z23" s="75"/>
      <c r="AA23" s="75"/>
      <c r="AB23" s="75"/>
      <c r="AC23" s="75"/>
      <c r="AD23" s="75"/>
      <c r="AE23" s="75"/>
      <c r="AF23" s="75"/>
      <c r="AG23" s="75"/>
      <c r="AH23" s="75"/>
      <c r="AI23" s="75"/>
    </row>
    <row r="24" spans="1:35" ht="12.75" customHeight="1">
      <c r="A24" s="86">
        <v>44728</v>
      </c>
      <c r="B24" s="29">
        <v>543372</v>
      </c>
      <c r="C24" s="28" t="s">
        <v>1051</v>
      </c>
      <c r="D24" s="28" t="s">
        <v>1052</v>
      </c>
      <c r="E24" s="28" t="s">
        <v>571</v>
      </c>
      <c r="F24" s="87">
        <v>28000</v>
      </c>
      <c r="G24" s="29">
        <v>70</v>
      </c>
      <c r="H24" s="29" t="s">
        <v>310</v>
      </c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75"/>
      <c r="U24" s="75"/>
      <c r="V24" s="75"/>
      <c r="W24" s="75"/>
      <c r="X24" s="75"/>
      <c r="Y24" s="75"/>
      <c r="Z24" s="75"/>
      <c r="AA24" s="75"/>
      <c r="AB24" s="75"/>
      <c r="AC24" s="75"/>
      <c r="AD24" s="75"/>
      <c r="AE24" s="75"/>
      <c r="AF24" s="75"/>
      <c r="AG24" s="75"/>
      <c r="AH24" s="75"/>
      <c r="AI24" s="75"/>
    </row>
    <row r="25" spans="1:35" ht="12.75" customHeight="1">
      <c r="A25" s="86">
        <v>44728</v>
      </c>
      <c r="B25" s="29">
        <v>524314</v>
      </c>
      <c r="C25" s="28" t="s">
        <v>1010</v>
      </c>
      <c r="D25" s="28" t="s">
        <v>1053</v>
      </c>
      <c r="E25" s="28" t="s">
        <v>571</v>
      </c>
      <c r="F25" s="87">
        <v>11</v>
      </c>
      <c r="G25" s="29">
        <v>33.25</v>
      </c>
      <c r="H25" s="29" t="s">
        <v>310</v>
      </c>
      <c r="I25" s="75"/>
      <c r="J25" s="75"/>
      <c r="K25" s="75"/>
      <c r="L25" s="75"/>
      <c r="M25" s="75"/>
      <c r="N25" s="75"/>
      <c r="O25" s="75"/>
      <c r="P25" s="75"/>
      <c r="Q25" s="75"/>
      <c r="R25" s="75"/>
      <c r="S25" s="75"/>
      <c r="T25" s="75"/>
      <c r="U25" s="75"/>
      <c r="V25" s="75"/>
      <c r="W25" s="75"/>
      <c r="X25" s="75"/>
      <c r="Y25" s="75"/>
      <c r="Z25" s="75"/>
      <c r="AA25" s="75"/>
      <c r="AB25" s="75"/>
      <c r="AC25" s="75"/>
      <c r="AD25" s="75"/>
      <c r="AE25" s="75"/>
      <c r="AF25" s="75"/>
      <c r="AG25" s="75"/>
      <c r="AH25" s="75"/>
      <c r="AI25" s="75"/>
    </row>
    <row r="26" spans="1:35" ht="12.75" customHeight="1">
      <c r="A26" s="86">
        <v>44728</v>
      </c>
      <c r="B26" s="29">
        <v>524314</v>
      </c>
      <c r="C26" s="28" t="s">
        <v>1010</v>
      </c>
      <c r="D26" s="28" t="s">
        <v>1053</v>
      </c>
      <c r="E26" s="28" t="s">
        <v>572</v>
      </c>
      <c r="F26" s="87">
        <v>71782</v>
      </c>
      <c r="G26" s="29">
        <v>32.92</v>
      </c>
      <c r="H26" s="29" t="s">
        <v>310</v>
      </c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</row>
    <row r="27" spans="1:35" ht="12.75" customHeight="1">
      <c r="A27" s="86">
        <v>44728</v>
      </c>
      <c r="B27" s="29">
        <v>539097</v>
      </c>
      <c r="C27" s="28" t="s">
        <v>1054</v>
      </c>
      <c r="D27" s="28" t="s">
        <v>1055</v>
      </c>
      <c r="E27" s="28" t="s">
        <v>571</v>
      </c>
      <c r="F27" s="87">
        <v>325000</v>
      </c>
      <c r="G27" s="29">
        <v>13.18</v>
      </c>
      <c r="H27" s="29" t="s">
        <v>310</v>
      </c>
      <c r="I27" s="75"/>
      <c r="J27" s="75"/>
      <c r="K27" s="75"/>
      <c r="L27" s="75"/>
      <c r="M27" s="75"/>
      <c r="N27" s="75"/>
      <c r="O27" s="75"/>
      <c r="P27" s="75"/>
      <c r="Q27" s="75"/>
      <c r="R27" s="75"/>
      <c r="S27" s="75"/>
      <c r="T27" s="75"/>
      <c r="U27" s="75"/>
      <c r="V27" s="75"/>
      <c r="W27" s="75"/>
      <c r="X27" s="75"/>
      <c r="Y27" s="75"/>
      <c r="Z27" s="75"/>
      <c r="AA27" s="75"/>
      <c r="AB27" s="75"/>
      <c r="AC27" s="75"/>
      <c r="AD27" s="75"/>
      <c r="AE27" s="75"/>
      <c r="AF27" s="75"/>
      <c r="AG27" s="75"/>
      <c r="AH27" s="75"/>
      <c r="AI27" s="75"/>
    </row>
    <row r="28" spans="1:35" ht="12.75" customHeight="1">
      <c r="A28" s="86">
        <v>44728</v>
      </c>
      <c r="B28" s="29">
        <v>539686</v>
      </c>
      <c r="C28" s="28" t="s">
        <v>1056</v>
      </c>
      <c r="D28" s="28" t="s">
        <v>1057</v>
      </c>
      <c r="E28" s="28" t="s">
        <v>572</v>
      </c>
      <c r="F28" s="87">
        <v>55627</v>
      </c>
      <c r="G28" s="29">
        <v>190.04</v>
      </c>
      <c r="H28" s="29" t="s">
        <v>310</v>
      </c>
      <c r="I28" s="75"/>
      <c r="J28" s="75"/>
      <c r="K28" s="75"/>
      <c r="L28" s="75"/>
      <c r="M28" s="75"/>
      <c r="N28" s="75"/>
      <c r="O28" s="75"/>
      <c r="P28" s="75"/>
      <c r="Q28" s="75"/>
      <c r="R28" s="75"/>
      <c r="S28" s="75"/>
      <c r="T28" s="75"/>
      <c r="U28" s="75"/>
      <c r="V28" s="75"/>
      <c r="W28" s="75"/>
      <c r="X28" s="75"/>
      <c r="Y28" s="75"/>
      <c r="Z28" s="75"/>
      <c r="AA28" s="75"/>
      <c r="AB28" s="75"/>
      <c r="AC28" s="75"/>
      <c r="AD28" s="75"/>
      <c r="AE28" s="75"/>
      <c r="AF28" s="75"/>
      <c r="AG28" s="75"/>
      <c r="AH28" s="75"/>
      <c r="AI28" s="75"/>
    </row>
    <row r="29" spans="1:35" ht="12.75" customHeight="1">
      <c r="A29" s="86">
        <v>44728</v>
      </c>
      <c r="B29" s="29">
        <v>505523</v>
      </c>
      <c r="C29" s="28" t="s">
        <v>1058</v>
      </c>
      <c r="D29" s="28" t="s">
        <v>1059</v>
      </c>
      <c r="E29" s="28" t="s">
        <v>571</v>
      </c>
      <c r="F29" s="87">
        <v>720000</v>
      </c>
      <c r="G29" s="29">
        <v>1.1499999999999999</v>
      </c>
      <c r="H29" s="29" t="s">
        <v>310</v>
      </c>
      <c r="I29" s="75"/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75"/>
      <c r="V29" s="75"/>
      <c r="W29" s="75"/>
      <c r="X29" s="75"/>
      <c r="Y29" s="75"/>
      <c r="Z29" s="75"/>
      <c r="AA29" s="75"/>
      <c r="AB29" s="75"/>
      <c r="AC29" s="75"/>
      <c r="AD29" s="75"/>
      <c r="AE29" s="75"/>
      <c r="AF29" s="75"/>
      <c r="AG29" s="75"/>
      <c r="AH29" s="75"/>
      <c r="AI29" s="75"/>
    </row>
    <row r="30" spans="1:35" ht="12.75" customHeight="1">
      <c r="A30" s="86">
        <v>44728</v>
      </c>
      <c r="B30" s="29">
        <v>505523</v>
      </c>
      <c r="C30" s="28" t="s">
        <v>1058</v>
      </c>
      <c r="D30" s="28" t="s">
        <v>1060</v>
      </c>
      <c r="E30" s="28" t="s">
        <v>572</v>
      </c>
      <c r="F30" s="87">
        <v>1196550</v>
      </c>
      <c r="G30" s="29">
        <v>1.1499999999999999</v>
      </c>
      <c r="H30" s="29" t="s">
        <v>310</v>
      </c>
      <c r="I30" s="75"/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75"/>
      <c r="X30" s="75"/>
      <c r="Y30" s="75"/>
      <c r="Z30" s="75"/>
      <c r="AA30" s="75"/>
      <c r="AB30" s="75"/>
      <c r="AC30" s="75"/>
      <c r="AD30" s="75"/>
      <c r="AE30" s="75"/>
      <c r="AF30" s="75"/>
      <c r="AG30" s="75"/>
      <c r="AH30" s="75"/>
      <c r="AI30" s="75"/>
    </row>
    <row r="31" spans="1:35" ht="12.75" customHeight="1">
      <c r="A31" s="86">
        <v>44728</v>
      </c>
      <c r="B31" s="29">
        <v>511688</v>
      </c>
      <c r="C31" s="28" t="s">
        <v>1061</v>
      </c>
      <c r="D31" s="28" t="s">
        <v>1062</v>
      </c>
      <c r="E31" s="28" t="s">
        <v>572</v>
      </c>
      <c r="F31" s="87">
        <v>44014</v>
      </c>
      <c r="G31" s="29">
        <v>6.99</v>
      </c>
      <c r="H31" s="29" t="s">
        <v>310</v>
      </c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  <c r="AA31" s="75"/>
      <c r="AB31" s="75"/>
      <c r="AC31" s="75"/>
      <c r="AD31" s="75"/>
      <c r="AE31" s="75"/>
      <c r="AF31" s="75"/>
      <c r="AG31" s="75"/>
      <c r="AH31" s="75"/>
      <c r="AI31" s="75"/>
    </row>
    <row r="32" spans="1:35" ht="12.75" customHeight="1">
      <c r="A32" s="86">
        <v>44728</v>
      </c>
      <c r="B32" s="29">
        <v>511688</v>
      </c>
      <c r="C32" s="28" t="s">
        <v>1061</v>
      </c>
      <c r="D32" s="28" t="s">
        <v>1063</v>
      </c>
      <c r="E32" s="28" t="s">
        <v>572</v>
      </c>
      <c r="F32" s="87">
        <v>89552</v>
      </c>
      <c r="G32" s="29">
        <v>6.45</v>
      </c>
      <c r="H32" s="29" t="s">
        <v>310</v>
      </c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5"/>
      <c r="AA32" s="75"/>
      <c r="AB32" s="75"/>
      <c r="AC32" s="75"/>
      <c r="AD32" s="75"/>
      <c r="AE32" s="75"/>
      <c r="AF32" s="75"/>
      <c r="AG32" s="75"/>
      <c r="AH32" s="75"/>
      <c r="AI32" s="75"/>
    </row>
    <row r="33" spans="1:35" ht="12.75" customHeight="1">
      <c r="A33" s="86">
        <v>44728</v>
      </c>
      <c r="B33" s="29">
        <v>511688</v>
      </c>
      <c r="C33" s="28" t="s">
        <v>1061</v>
      </c>
      <c r="D33" s="28" t="s">
        <v>1064</v>
      </c>
      <c r="E33" s="28" t="s">
        <v>572</v>
      </c>
      <c r="F33" s="87">
        <v>91520</v>
      </c>
      <c r="G33" s="29">
        <v>6.99</v>
      </c>
      <c r="H33" s="29" t="s">
        <v>310</v>
      </c>
      <c r="I33" s="75"/>
      <c r="J33" s="75"/>
      <c r="K33" s="75"/>
      <c r="L33" s="75"/>
      <c r="M33" s="75"/>
      <c r="N33" s="75"/>
      <c r="O33" s="75"/>
      <c r="P33" s="75"/>
      <c r="Q33" s="75"/>
      <c r="R33" s="75"/>
      <c r="S33" s="75"/>
      <c r="T33" s="75"/>
      <c r="U33" s="75"/>
      <c r="V33" s="75"/>
      <c r="W33" s="75"/>
      <c r="X33" s="75"/>
      <c r="Y33" s="75"/>
      <c r="Z33" s="75"/>
      <c r="AA33" s="75"/>
      <c r="AB33" s="75"/>
      <c r="AC33" s="75"/>
      <c r="AD33" s="75"/>
      <c r="AE33" s="75"/>
      <c r="AF33" s="75"/>
      <c r="AG33" s="75"/>
      <c r="AH33" s="75"/>
      <c r="AI33" s="75"/>
    </row>
    <row r="34" spans="1:35" ht="12.75" customHeight="1">
      <c r="A34" s="86">
        <v>44728</v>
      </c>
      <c r="B34" s="29">
        <v>511688</v>
      </c>
      <c r="C34" s="28" t="s">
        <v>1061</v>
      </c>
      <c r="D34" s="28" t="s">
        <v>1065</v>
      </c>
      <c r="E34" s="28" t="s">
        <v>571</v>
      </c>
      <c r="F34" s="87">
        <v>37955</v>
      </c>
      <c r="G34" s="29">
        <v>6.99</v>
      </c>
      <c r="H34" s="29" t="s">
        <v>310</v>
      </c>
      <c r="I34" s="75"/>
      <c r="J34" s="75"/>
      <c r="K34" s="75"/>
      <c r="L34" s="75"/>
      <c r="M34" s="75"/>
      <c r="N34" s="75"/>
      <c r="O34" s="75"/>
      <c r="P34" s="75"/>
      <c r="Q34" s="75"/>
      <c r="R34" s="75"/>
      <c r="S34" s="75"/>
      <c r="T34" s="75"/>
      <c r="U34" s="75"/>
      <c r="V34" s="75"/>
      <c r="W34" s="75"/>
      <c r="X34" s="75"/>
      <c r="Y34" s="75"/>
      <c r="Z34" s="75"/>
      <c r="AA34" s="75"/>
      <c r="AB34" s="75"/>
      <c r="AC34" s="75"/>
      <c r="AD34" s="75"/>
      <c r="AE34" s="75"/>
      <c r="AF34" s="75"/>
      <c r="AG34" s="75"/>
      <c r="AH34" s="75"/>
      <c r="AI34" s="75"/>
    </row>
    <row r="35" spans="1:35" ht="12.75" customHeight="1">
      <c r="A35" s="86">
        <v>44728</v>
      </c>
      <c r="B35" s="29">
        <v>511688</v>
      </c>
      <c r="C35" s="28" t="s">
        <v>1061</v>
      </c>
      <c r="D35" s="28" t="s">
        <v>1008</v>
      </c>
      <c r="E35" s="28" t="s">
        <v>571</v>
      </c>
      <c r="F35" s="87">
        <v>45000</v>
      </c>
      <c r="G35" s="29">
        <v>6.99</v>
      </c>
      <c r="H35" s="29" t="s">
        <v>310</v>
      </c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75"/>
      <c r="AG35" s="75"/>
      <c r="AH35" s="75"/>
      <c r="AI35" s="75"/>
    </row>
    <row r="36" spans="1:35" ht="12.75" customHeight="1">
      <c r="A36" s="86">
        <v>44728</v>
      </c>
      <c r="B36" s="29">
        <v>539199</v>
      </c>
      <c r="C36" s="28" t="s">
        <v>1011</v>
      </c>
      <c r="D36" s="28" t="s">
        <v>1012</v>
      </c>
      <c r="E36" s="28" t="s">
        <v>572</v>
      </c>
      <c r="F36" s="87">
        <v>25942</v>
      </c>
      <c r="G36" s="29">
        <v>74.16</v>
      </c>
      <c r="H36" s="29" t="s">
        <v>310</v>
      </c>
      <c r="I36" s="75"/>
      <c r="J36" s="75"/>
      <c r="K36" s="75"/>
      <c r="L36" s="75"/>
      <c r="M36" s="75"/>
      <c r="N36" s="75"/>
      <c r="O36" s="75"/>
      <c r="P36" s="75"/>
      <c r="Q36" s="75"/>
      <c r="R36" s="75"/>
      <c r="S36" s="75"/>
      <c r="T36" s="75"/>
      <c r="U36" s="75"/>
      <c r="V36" s="75"/>
      <c r="W36" s="75"/>
      <c r="X36" s="75"/>
      <c r="Y36" s="75"/>
      <c r="Z36" s="75"/>
      <c r="AA36" s="75"/>
      <c r="AB36" s="75"/>
      <c r="AC36" s="75"/>
      <c r="AD36" s="75"/>
      <c r="AE36" s="75"/>
      <c r="AF36" s="75"/>
      <c r="AG36" s="75"/>
      <c r="AH36" s="75"/>
      <c r="AI36" s="75"/>
    </row>
    <row r="37" spans="1:35" ht="12.75" customHeight="1">
      <c r="A37" s="86">
        <v>44728</v>
      </c>
      <c r="B37" s="29">
        <v>538874</v>
      </c>
      <c r="C37" s="28" t="s">
        <v>1066</v>
      </c>
      <c r="D37" s="28" t="s">
        <v>1067</v>
      </c>
      <c r="E37" s="28" t="s">
        <v>572</v>
      </c>
      <c r="F37" s="87">
        <v>40000</v>
      </c>
      <c r="G37" s="29">
        <v>11</v>
      </c>
      <c r="H37" s="29" t="s">
        <v>310</v>
      </c>
      <c r="I37" s="75"/>
      <c r="J37" s="75"/>
      <c r="K37" s="75"/>
      <c r="L37" s="75"/>
      <c r="M37" s="75"/>
      <c r="N37" s="75"/>
      <c r="O37" s="75"/>
      <c r="P37" s="75"/>
      <c r="Q37" s="75"/>
      <c r="R37" s="75"/>
      <c r="S37" s="75"/>
      <c r="T37" s="75"/>
      <c r="U37" s="75"/>
      <c r="V37" s="75"/>
      <c r="W37" s="75"/>
      <c r="X37" s="75"/>
      <c r="Y37" s="75"/>
      <c r="Z37" s="75"/>
      <c r="AA37" s="75"/>
      <c r="AB37" s="75"/>
      <c r="AC37" s="75"/>
      <c r="AD37" s="75"/>
      <c r="AE37" s="75"/>
      <c r="AF37" s="75"/>
      <c r="AG37" s="75"/>
      <c r="AH37" s="75"/>
      <c r="AI37" s="75"/>
    </row>
    <row r="38" spans="1:35" ht="12.75" customHeight="1">
      <c r="A38" s="86">
        <v>44728</v>
      </c>
      <c r="B38" s="29">
        <v>538874</v>
      </c>
      <c r="C38" s="28" t="s">
        <v>1066</v>
      </c>
      <c r="D38" s="28" t="s">
        <v>1068</v>
      </c>
      <c r="E38" s="28" t="s">
        <v>571</v>
      </c>
      <c r="F38" s="87">
        <v>40000</v>
      </c>
      <c r="G38" s="29">
        <v>11</v>
      </c>
      <c r="H38" s="29" t="s">
        <v>310</v>
      </c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  <c r="AA38" s="75"/>
      <c r="AB38" s="75"/>
      <c r="AC38" s="75"/>
      <c r="AD38" s="75"/>
      <c r="AE38" s="75"/>
      <c r="AF38" s="75"/>
      <c r="AG38" s="75"/>
      <c r="AH38" s="75"/>
      <c r="AI38" s="75"/>
    </row>
    <row r="39" spans="1:35" ht="12.75" customHeight="1">
      <c r="A39" s="86">
        <v>44728</v>
      </c>
      <c r="B39" s="29">
        <v>539143</v>
      </c>
      <c r="C39" s="28" t="s">
        <v>954</v>
      </c>
      <c r="D39" s="28" t="s">
        <v>975</v>
      </c>
      <c r="E39" s="28" t="s">
        <v>572</v>
      </c>
      <c r="F39" s="87">
        <v>249789</v>
      </c>
      <c r="G39" s="29">
        <v>26.5</v>
      </c>
      <c r="H39" s="29" t="s">
        <v>310</v>
      </c>
      <c r="I39" s="75"/>
      <c r="J39" s="75"/>
      <c r="K39" s="75"/>
      <c r="L39" s="75"/>
      <c r="M39" s="75"/>
      <c r="N39" s="75"/>
      <c r="O39" s="75"/>
      <c r="P39" s="75"/>
      <c r="Q39" s="75"/>
      <c r="R39" s="75"/>
      <c r="S39" s="75"/>
      <c r="T39" s="75"/>
      <c r="U39" s="75"/>
      <c r="V39" s="75"/>
      <c r="W39" s="75"/>
      <c r="X39" s="75"/>
      <c r="Y39" s="75"/>
      <c r="Z39" s="75"/>
      <c r="AA39" s="75"/>
      <c r="AB39" s="75"/>
      <c r="AC39" s="75"/>
      <c r="AD39" s="75"/>
      <c r="AE39" s="75"/>
      <c r="AF39" s="75"/>
      <c r="AG39" s="75"/>
      <c r="AH39" s="75"/>
      <c r="AI39" s="75"/>
    </row>
    <row r="40" spans="1:35" ht="12.75" customHeight="1">
      <c r="A40" s="86">
        <v>44728</v>
      </c>
      <c r="B40" s="29">
        <v>539143</v>
      </c>
      <c r="C40" s="28" t="s">
        <v>954</v>
      </c>
      <c r="D40" s="28" t="s">
        <v>1069</v>
      </c>
      <c r="E40" s="28" t="s">
        <v>571</v>
      </c>
      <c r="F40" s="87">
        <v>101145</v>
      </c>
      <c r="G40" s="29">
        <v>26.4</v>
      </c>
      <c r="H40" s="29" t="s">
        <v>310</v>
      </c>
      <c r="I40" s="75"/>
      <c r="J40" s="75"/>
      <c r="K40" s="75"/>
      <c r="L40" s="75"/>
      <c r="M40" s="75"/>
      <c r="N40" s="75"/>
      <c r="O40" s="75"/>
      <c r="P40" s="75"/>
      <c r="Q40" s="75"/>
      <c r="R40" s="75"/>
      <c r="S40" s="75"/>
      <c r="T40" s="75"/>
      <c r="U40" s="75"/>
      <c r="V40" s="75"/>
      <c r="W40" s="75"/>
      <c r="X40" s="75"/>
      <c r="Y40" s="75"/>
      <c r="Z40" s="75"/>
      <c r="AA40" s="75"/>
      <c r="AB40" s="75"/>
      <c r="AC40" s="75"/>
      <c r="AD40" s="75"/>
      <c r="AE40" s="75"/>
      <c r="AF40" s="75"/>
      <c r="AG40" s="75"/>
      <c r="AH40" s="75"/>
      <c r="AI40" s="75"/>
    </row>
    <row r="41" spans="1:35" ht="12.75" customHeight="1">
      <c r="A41" s="86">
        <v>44728</v>
      </c>
      <c r="B41" s="29">
        <v>538540</v>
      </c>
      <c r="C41" s="28" t="s">
        <v>1013</v>
      </c>
      <c r="D41" s="28" t="s">
        <v>996</v>
      </c>
      <c r="E41" s="28" t="s">
        <v>572</v>
      </c>
      <c r="F41" s="87">
        <v>400000</v>
      </c>
      <c r="G41" s="29">
        <v>3.48</v>
      </c>
      <c r="H41" s="29" t="s">
        <v>310</v>
      </c>
      <c r="I41" s="75"/>
      <c r="J41" s="75"/>
      <c r="K41" s="75"/>
      <c r="L41" s="75"/>
      <c r="M41" s="75"/>
      <c r="N41" s="75"/>
      <c r="O41" s="75"/>
      <c r="P41" s="75"/>
      <c r="Q41" s="75"/>
      <c r="R41" s="75"/>
      <c r="S41" s="75"/>
      <c r="T41" s="75"/>
      <c r="U41" s="75"/>
      <c r="V41" s="75"/>
      <c r="W41" s="75"/>
      <c r="X41" s="75"/>
      <c r="Y41" s="75"/>
      <c r="Z41" s="75"/>
      <c r="AA41" s="75"/>
      <c r="AB41" s="75"/>
      <c r="AC41" s="75"/>
      <c r="AD41" s="75"/>
      <c r="AE41" s="75"/>
      <c r="AF41" s="75"/>
      <c r="AG41" s="75"/>
      <c r="AH41" s="75"/>
      <c r="AI41" s="75"/>
    </row>
    <row r="42" spans="1:35" ht="12.75" customHeight="1">
      <c r="A42" s="86">
        <v>44728</v>
      </c>
      <c r="B42" s="29">
        <v>516110</v>
      </c>
      <c r="C42" s="28" t="s">
        <v>1014</v>
      </c>
      <c r="D42" s="28" t="s">
        <v>996</v>
      </c>
      <c r="E42" s="28" t="s">
        <v>571</v>
      </c>
      <c r="F42" s="87">
        <v>326109</v>
      </c>
      <c r="G42" s="29">
        <v>32.6</v>
      </c>
      <c r="H42" s="29" t="s">
        <v>310</v>
      </c>
      <c r="I42" s="75"/>
      <c r="J42" s="75"/>
      <c r="K42" s="75"/>
      <c r="L42" s="75"/>
      <c r="M42" s="75"/>
      <c r="N42" s="75"/>
      <c r="O42" s="75"/>
      <c r="P42" s="75"/>
      <c r="Q42" s="75"/>
      <c r="R42" s="75"/>
      <c r="S42" s="75"/>
      <c r="T42" s="75"/>
      <c r="U42" s="75"/>
      <c r="V42" s="75"/>
      <c r="W42" s="75"/>
      <c r="X42" s="75"/>
      <c r="Y42" s="75"/>
      <c r="Z42" s="75"/>
      <c r="AA42" s="75"/>
      <c r="AB42" s="75"/>
      <c r="AC42" s="75"/>
      <c r="AD42" s="75"/>
      <c r="AE42" s="75"/>
      <c r="AF42" s="75"/>
      <c r="AG42" s="75"/>
      <c r="AH42" s="75"/>
      <c r="AI42" s="75"/>
    </row>
    <row r="43" spans="1:35" ht="12.75" customHeight="1">
      <c r="A43" s="86">
        <v>44728</v>
      </c>
      <c r="B43" s="29">
        <v>516110</v>
      </c>
      <c r="C43" s="28" t="s">
        <v>1014</v>
      </c>
      <c r="D43" s="28" t="s">
        <v>996</v>
      </c>
      <c r="E43" s="28" t="s">
        <v>572</v>
      </c>
      <c r="F43" s="87">
        <v>326102</v>
      </c>
      <c r="G43" s="29">
        <v>32.35</v>
      </c>
      <c r="H43" s="29" t="s">
        <v>310</v>
      </c>
      <c r="I43" s="75"/>
      <c r="J43" s="75"/>
      <c r="K43" s="75"/>
      <c r="L43" s="75"/>
      <c r="M43" s="75"/>
      <c r="N43" s="75"/>
      <c r="O43" s="75"/>
      <c r="P43" s="75"/>
      <c r="Q43" s="75"/>
      <c r="R43" s="75"/>
      <c r="S43" s="75"/>
      <c r="T43" s="75"/>
      <c r="U43" s="75"/>
      <c r="V43" s="75"/>
      <c r="W43" s="75"/>
      <c r="X43" s="75"/>
      <c r="Y43" s="75"/>
      <c r="Z43" s="75"/>
      <c r="AA43" s="75"/>
      <c r="AB43" s="75"/>
      <c r="AC43" s="75"/>
      <c r="AD43" s="75"/>
      <c r="AE43" s="75"/>
      <c r="AF43" s="75"/>
      <c r="AG43" s="75"/>
      <c r="AH43" s="75"/>
      <c r="AI43" s="75"/>
    </row>
    <row r="44" spans="1:35" ht="12.75" customHeight="1">
      <c r="A44" s="86">
        <v>44728</v>
      </c>
      <c r="B44" s="29">
        <v>516110</v>
      </c>
      <c r="C44" s="28" t="s">
        <v>1014</v>
      </c>
      <c r="D44" s="28" t="s">
        <v>1070</v>
      </c>
      <c r="E44" s="28" t="s">
        <v>571</v>
      </c>
      <c r="F44" s="87">
        <v>265000</v>
      </c>
      <c r="G44" s="29">
        <v>32.58</v>
      </c>
      <c r="H44" s="29" t="s">
        <v>310</v>
      </c>
      <c r="I44" s="75"/>
      <c r="J44" s="75"/>
      <c r="K44" s="75"/>
      <c r="L44" s="75"/>
      <c r="M44" s="75"/>
      <c r="N44" s="75"/>
      <c r="O44" s="75"/>
      <c r="P44" s="75"/>
      <c r="Q44" s="75"/>
      <c r="R44" s="75"/>
      <c r="S44" s="75"/>
      <c r="T44" s="75"/>
      <c r="U44" s="75"/>
      <c r="V44" s="75"/>
      <c r="W44" s="75"/>
      <c r="X44" s="75"/>
      <c r="Y44" s="75"/>
      <c r="Z44" s="75"/>
      <c r="AA44" s="75"/>
      <c r="AB44" s="75"/>
      <c r="AC44" s="75"/>
      <c r="AD44" s="75"/>
      <c r="AE44" s="75"/>
      <c r="AF44" s="75"/>
      <c r="AG44" s="75"/>
      <c r="AH44" s="75"/>
      <c r="AI44" s="75"/>
    </row>
    <row r="45" spans="1:35" ht="12.75" customHeight="1">
      <c r="A45" s="86">
        <v>44728</v>
      </c>
      <c r="B45" s="29">
        <v>516110</v>
      </c>
      <c r="C45" s="28" t="s">
        <v>1014</v>
      </c>
      <c r="D45" s="28" t="s">
        <v>1070</v>
      </c>
      <c r="E45" s="28" t="s">
        <v>572</v>
      </c>
      <c r="F45" s="87">
        <v>225459</v>
      </c>
      <c r="G45" s="29">
        <v>32.64</v>
      </c>
      <c r="H45" s="29" t="s">
        <v>310</v>
      </c>
      <c r="I45" s="75"/>
      <c r="J45" s="75"/>
      <c r="K45" s="75"/>
      <c r="L45" s="75"/>
      <c r="M45" s="75"/>
      <c r="N45" s="75"/>
      <c r="O45" s="75"/>
      <c r="P45" s="75"/>
      <c r="Q45" s="75"/>
      <c r="R45" s="75"/>
      <c r="S45" s="75"/>
      <c r="T45" s="75"/>
      <c r="U45" s="75"/>
      <c r="V45" s="75"/>
      <c r="W45" s="75"/>
      <c r="X45" s="75"/>
      <c r="Y45" s="75"/>
      <c r="Z45" s="75"/>
      <c r="AA45" s="75"/>
      <c r="AB45" s="75"/>
      <c r="AC45" s="75"/>
      <c r="AD45" s="75"/>
      <c r="AE45" s="75"/>
      <c r="AF45" s="75"/>
      <c r="AG45" s="75"/>
      <c r="AH45" s="75"/>
      <c r="AI45" s="75"/>
    </row>
    <row r="46" spans="1:35" ht="12.75" customHeight="1">
      <c r="A46" s="86">
        <v>44728</v>
      </c>
      <c r="B46" s="29">
        <v>516110</v>
      </c>
      <c r="C46" s="28" t="s">
        <v>1014</v>
      </c>
      <c r="D46" s="28" t="s">
        <v>1015</v>
      </c>
      <c r="E46" s="28" t="s">
        <v>571</v>
      </c>
      <c r="F46" s="87">
        <v>430108</v>
      </c>
      <c r="G46" s="29">
        <v>32.49</v>
      </c>
      <c r="H46" s="29" t="s">
        <v>310</v>
      </c>
      <c r="I46" s="75"/>
      <c r="J46" s="75"/>
      <c r="K46" s="75"/>
      <c r="L46" s="75"/>
      <c r="M46" s="75"/>
      <c r="N46" s="75"/>
      <c r="O46" s="75"/>
      <c r="P46" s="75"/>
      <c r="Q46" s="75"/>
      <c r="R46" s="75"/>
      <c r="S46" s="75"/>
      <c r="T46" s="75"/>
      <c r="U46" s="75"/>
      <c r="V46" s="75"/>
      <c r="W46" s="75"/>
      <c r="X46" s="75"/>
      <c r="Y46" s="75"/>
      <c r="Z46" s="75"/>
      <c r="AA46" s="75"/>
      <c r="AB46" s="75"/>
      <c r="AC46" s="75"/>
      <c r="AD46" s="75"/>
      <c r="AE46" s="75"/>
      <c r="AF46" s="75"/>
      <c r="AG46" s="75"/>
      <c r="AH46" s="75"/>
      <c r="AI46" s="75"/>
    </row>
    <row r="47" spans="1:35" ht="12.75" customHeight="1">
      <c r="A47" s="86">
        <v>44728</v>
      </c>
      <c r="B47" s="29">
        <v>516110</v>
      </c>
      <c r="C47" s="28" t="s">
        <v>1014</v>
      </c>
      <c r="D47" s="28" t="s">
        <v>1015</v>
      </c>
      <c r="E47" s="28" t="s">
        <v>572</v>
      </c>
      <c r="F47" s="87">
        <v>359700</v>
      </c>
      <c r="G47" s="29">
        <v>32.64</v>
      </c>
      <c r="H47" s="29" t="s">
        <v>310</v>
      </c>
      <c r="I47" s="75"/>
      <c r="J47" s="75"/>
      <c r="K47" s="75"/>
      <c r="L47" s="75"/>
      <c r="M47" s="75"/>
      <c r="N47" s="75"/>
      <c r="O47" s="75"/>
      <c r="P47" s="75"/>
      <c r="Q47" s="75"/>
      <c r="R47" s="75"/>
      <c r="S47" s="75"/>
      <c r="T47" s="75"/>
      <c r="U47" s="75"/>
      <c r="V47" s="75"/>
      <c r="W47" s="75"/>
      <c r="X47" s="75"/>
      <c r="Y47" s="75"/>
      <c r="Z47" s="75"/>
      <c r="AA47" s="75"/>
      <c r="AB47" s="75"/>
      <c r="AC47" s="75"/>
      <c r="AD47" s="75"/>
      <c r="AE47" s="75"/>
      <c r="AF47" s="75"/>
      <c r="AG47" s="75"/>
      <c r="AH47" s="75"/>
      <c r="AI47" s="75"/>
    </row>
    <row r="48" spans="1:35" ht="12.75" customHeight="1">
      <c r="A48" s="86">
        <v>44728</v>
      </c>
      <c r="B48" s="29">
        <v>538875</v>
      </c>
      <c r="C48" s="28" t="s">
        <v>1071</v>
      </c>
      <c r="D48" s="28" t="s">
        <v>1072</v>
      </c>
      <c r="E48" s="28" t="s">
        <v>571</v>
      </c>
      <c r="F48" s="87">
        <v>57000</v>
      </c>
      <c r="G48" s="29">
        <v>25.03</v>
      </c>
      <c r="H48" s="29" t="s">
        <v>310</v>
      </c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  <c r="AA48" s="75"/>
      <c r="AB48" s="75"/>
      <c r="AC48" s="75"/>
      <c r="AD48" s="75"/>
      <c r="AE48" s="75"/>
      <c r="AF48" s="75"/>
      <c r="AG48" s="75"/>
      <c r="AH48" s="75"/>
      <c r="AI48" s="75"/>
    </row>
    <row r="49" spans="1:35" ht="12.75" customHeight="1">
      <c r="A49" s="86">
        <v>44728</v>
      </c>
      <c r="B49" s="29">
        <v>538875</v>
      </c>
      <c r="C49" s="28" t="s">
        <v>1071</v>
      </c>
      <c r="D49" s="28" t="s">
        <v>1073</v>
      </c>
      <c r="E49" s="28" t="s">
        <v>572</v>
      </c>
      <c r="F49" s="87">
        <v>50000</v>
      </c>
      <c r="G49" s="29">
        <v>24.54</v>
      </c>
      <c r="H49" s="29" t="s">
        <v>310</v>
      </c>
      <c r="I49" s="75"/>
      <c r="J49" s="75"/>
      <c r="K49" s="75"/>
      <c r="L49" s="75"/>
      <c r="M49" s="75"/>
      <c r="N49" s="75"/>
      <c r="O49" s="75"/>
      <c r="P49" s="75"/>
      <c r="Q49" s="75"/>
      <c r="R49" s="75"/>
      <c r="S49" s="75"/>
      <c r="T49" s="75"/>
      <c r="U49" s="75"/>
      <c r="V49" s="75"/>
      <c r="W49" s="75"/>
      <c r="X49" s="75"/>
      <c r="Y49" s="75"/>
      <c r="Z49" s="75"/>
      <c r="AA49" s="75"/>
      <c r="AB49" s="75"/>
      <c r="AC49" s="75"/>
      <c r="AD49" s="75"/>
      <c r="AE49" s="75"/>
      <c r="AF49" s="75"/>
      <c r="AG49" s="75"/>
      <c r="AH49" s="75"/>
      <c r="AI49" s="75"/>
    </row>
    <row r="50" spans="1:35" ht="12.75" customHeight="1">
      <c r="A50" s="86">
        <v>44728</v>
      </c>
      <c r="B50" s="29">
        <v>543461</v>
      </c>
      <c r="C50" s="28" t="s">
        <v>976</v>
      </c>
      <c r="D50" s="28" t="s">
        <v>977</v>
      </c>
      <c r="E50" s="28" t="s">
        <v>571</v>
      </c>
      <c r="F50" s="87">
        <v>110000</v>
      </c>
      <c r="G50" s="29">
        <v>8.01</v>
      </c>
      <c r="H50" s="29" t="s">
        <v>310</v>
      </c>
      <c r="I50" s="75"/>
      <c r="J50" s="75"/>
      <c r="K50" s="75"/>
      <c r="L50" s="75"/>
      <c r="M50" s="75"/>
      <c r="N50" s="75"/>
      <c r="O50" s="75"/>
      <c r="P50" s="75"/>
      <c r="Q50" s="75"/>
      <c r="R50" s="75"/>
      <c r="S50" s="75"/>
      <c r="T50" s="75"/>
      <c r="U50" s="75"/>
      <c r="V50" s="75"/>
      <c r="W50" s="75"/>
      <c r="X50" s="75"/>
      <c r="Y50" s="75"/>
      <c r="Z50" s="75"/>
      <c r="AA50" s="75"/>
      <c r="AB50" s="75"/>
      <c r="AC50" s="75"/>
      <c r="AD50" s="75"/>
      <c r="AE50" s="75"/>
      <c r="AF50" s="75"/>
      <c r="AG50" s="75"/>
      <c r="AH50" s="75"/>
      <c r="AI50" s="75"/>
    </row>
    <row r="51" spans="1:35" ht="12.75" customHeight="1">
      <c r="A51" s="86">
        <v>44728</v>
      </c>
      <c r="B51" s="29">
        <v>543461</v>
      </c>
      <c r="C51" s="28" t="s">
        <v>976</v>
      </c>
      <c r="D51" s="28" t="s">
        <v>977</v>
      </c>
      <c r="E51" s="28" t="s">
        <v>572</v>
      </c>
      <c r="F51" s="87">
        <v>50000</v>
      </c>
      <c r="G51" s="29">
        <v>8</v>
      </c>
      <c r="H51" s="29" t="s">
        <v>310</v>
      </c>
      <c r="I51" s="75"/>
      <c r="J51" s="75"/>
      <c r="K51" s="75"/>
      <c r="L51" s="75"/>
      <c r="M51" s="75"/>
      <c r="N51" s="75"/>
      <c r="O51" s="75"/>
      <c r="P51" s="75"/>
      <c r="Q51" s="75"/>
      <c r="R51" s="75"/>
      <c r="S51" s="75"/>
      <c r="T51" s="75"/>
      <c r="U51" s="75"/>
      <c r="V51" s="75"/>
      <c r="W51" s="75"/>
      <c r="X51" s="75"/>
      <c r="Y51" s="75"/>
      <c r="Z51" s="75"/>
      <c r="AA51" s="75"/>
      <c r="AB51" s="75"/>
      <c r="AC51" s="75"/>
      <c r="AD51" s="75"/>
      <c r="AE51" s="75"/>
      <c r="AF51" s="75"/>
      <c r="AG51" s="75"/>
      <c r="AH51" s="75"/>
      <c r="AI51" s="75"/>
    </row>
    <row r="52" spans="1:35" ht="12.75" customHeight="1">
      <c r="A52" s="86">
        <v>44728</v>
      </c>
      <c r="B52" s="29">
        <v>531173</v>
      </c>
      <c r="C52" s="28" t="s">
        <v>1074</v>
      </c>
      <c r="D52" s="28" t="s">
        <v>1075</v>
      </c>
      <c r="E52" s="28" t="s">
        <v>571</v>
      </c>
      <c r="F52" s="87">
        <v>140071</v>
      </c>
      <c r="G52" s="29">
        <v>23.55</v>
      </c>
      <c r="H52" s="29" t="s">
        <v>310</v>
      </c>
      <c r="I52" s="75"/>
      <c r="J52" s="75"/>
      <c r="K52" s="75"/>
      <c r="L52" s="75"/>
      <c r="M52" s="75"/>
      <c r="N52" s="75"/>
      <c r="O52" s="75"/>
      <c r="P52" s="75"/>
      <c r="Q52" s="75"/>
      <c r="R52" s="75"/>
      <c r="S52" s="75"/>
      <c r="T52" s="75"/>
      <c r="U52" s="75"/>
      <c r="V52" s="75"/>
      <c r="W52" s="75"/>
      <c r="X52" s="75"/>
      <c r="Y52" s="75"/>
      <c r="Z52" s="75"/>
      <c r="AA52" s="75"/>
      <c r="AB52" s="75"/>
      <c r="AC52" s="75"/>
      <c r="AD52" s="75"/>
      <c r="AE52" s="75"/>
      <c r="AF52" s="75"/>
      <c r="AG52" s="75"/>
      <c r="AH52" s="75"/>
      <c r="AI52" s="75"/>
    </row>
    <row r="53" spans="1:35" ht="12.75" customHeight="1">
      <c r="A53" s="86">
        <v>44728</v>
      </c>
      <c r="B53" s="29" t="s">
        <v>1076</v>
      </c>
      <c r="C53" s="28" t="s">
        <v>1077</v>
      </c>
      <c r="D53" s="28" t="s">
        <v>1078</v>
      </c>
      <c r="E53" s="28" t="s">
        <v>571</v>
      </c>
      <c r="F53" s="87">
        <v>152000</v>
      </c>
      <c r="G53" s="29">
        <v>59.69</v>
      </c>
      <c r="H53" s="29" t="s">
        <v>850</v>
      </c>
      <c r="I53" s="75"/>
      <c r="J53" s="75"/>
      <c r="K53" s="75"/>
      <c r="L53" s="75"/>
      <c r="M53" s="75"/>
      <c r="N53" s="75"/>
      <c r="O53" s="75"/>
      <c r="P53" s="75"/>
      <c r="Q53" s="75"/>
      <c r="R53" s="75"/>
      <c r="S53" s="75"/>
      <c r="T53" s="75"/>
      <c r="U53" s="75"/>
      <c r="V53" s="75"/>
      <c r="W53" s="75"/>
      <c r="X53" s="75"/>
      <c r="Y53" s="75"/>
      <c r="Z53" s="75"/>
      <c r="AA53" s="75"/>
      <c r="AB53" s="75"/>
      <c r="AC53" s="75"/>
      <c r="AD53" s="75"/>
      <c r="AE53" s="75"/>
      <c r="AF53" s="75"/>
      <c r="AG53" s="75"/>
      <c r="AH53" s="75"/>
      <c r="AI53" s="75"/>
    </row>
    <row r="54" spans="1:35" ht="12.75" customHeight="1">
      <c r="A54" s="86">
        <v>44728</v>
      </c>
      <c r="B54" s="29" t="s">
        <v>1079</v>
      </c>
      <c r="C54" s="28" t="s">
        <v>1080</v>
      </c>
      <c r="D54" s="28" t="s">
        <v>1081</v>
      </c>
      <c r="E54" s="28" t="s">
        <v>571</v>
      </c>
      <c r="F54" s="87">
        <v>106767</v>
      </c>
      <c r="G54" s="29">
        <v>205.79</v>
      </c>
      <c r="H54" s="29" t="s">
        <v>850</v>
      </c>
      <c r="I54" s="75"/>
      <c r="J54" s="75"/>
      <c r="K54" s="75"/>
      <c r="L54" s="75"/>
      <c r="M54" s="75"/>
      <c r="N54" s="75"/>
      <c r="O54" s="75"/>
      <c r="P54" s="75"/>
      <c r="Q54" s="75"/>
      <c r="R54" s="75"/>
      <c r="S54" s="75"/>
      <c r="T54" s="75"/>
      <c r="U54" s="75"/>
      <c r="V54" s="75"/>
      <c r="W54" s="75"/>
      <c r="X54" s="75"/>
      <c r="Y54" s="75"/>
      <c r="Z54" s="75"/>
      <c r="AA54" s="75"/>
      <c r="AB54" s="75"/>
      <c r="AC54" s="75"/>
      <c r="AD54" s="75"/>
      <c r="AE54" s="75"/>
      <c r="AF54" s="75"/>
      <c r="AG54" s="75"/>
      <c r="AH54" s="75"/>
      <c r="AI54" s="75"/>
    </row>
    <row r="55" spans="1:35" ht="12.75" customHeight="1">
      <c r="A55" s="86">
        <v>44728</v>
      </c>
      <c r="B55" s="29" t="s">
        <v>1082</v>
      </c>
      <c r="C55" s="28" t="s">
        <v>1083</v>
      </c>
      <c r="D55" s="28" t="s">
        <v>1084</v>
      </c>
      <c r="E55" s="28" t="s">
        <v>571</v>
      </c>
      <c r="F55" s="87">
        <v>351703</v>
      </c>
      <c r="G55" s="29">
        <v>42.6</v>
      </c>
      <c r="H55" s="29" t="s">
        <v>850</v>
      </c>
      <c r="I55" s="75"/>
      <c r="J55" s="75"/>
      <c r="K55" s="75"/>
      <c r="L55" s="75"/>
      <c r="M55" s="75"/>
      <c r="N55" s="75"/>
      <c r="O55" s="75"/>
      <c r="P55" s="75"/>
      <c r="Q55" s="75"/>
      <c r="R55" s="75"/>
      <c r="S55" s="75"/>
      <c r="T55" s="75"/>
      <c r="U55" s="75"/>
      <c r="V55" s="75"/>
      <c r="W55" s="75"/>
      <c r="X55" s="75"/>
      <c r="Y55" s="75"/>
      <c r="Z55" s="75"/>
      <c r="AA55" s="75"/>
      <c r="AB55" s="75"/>
      <c r="AC55" s="75"/>
      <c r="AD55" s="75"/>
      <c r="AE55" s="75"/>
      <c r="AF55" s="75"/>
      <c r="AG55" s="75"/>
      <c r="AH55" s="75"/>
      <c r="AI55" s="75"/>
    </row>
    <row r="56" spans="1:35" ht="12.75" customHeight="1">
      <c r="A56" s="86">
        <v>44728</v>
      </c>
      <c r="B56" s="29" t="s">
        <v>1082</v>
      </c>
      <c r="C56" s="28" t="s">
        <v>1083</v>
      </c>
      <c r="D56" s="28" t="s">
        <v>1085</v>
      </c>
      <c r="E56" s="28" t="s">
        <v>571</v>
      </c>
      <c r="F56" s="87">
        <v>2500</v>
      </c>
      <c r="G56" s="29">
        <v>42.35</v>
      </c>
      <c r="H56" s="29" t="s">
        <v>850</v>
      </c>
      <c r="I56" s="75"/>
      <c r="J56" s="75"/>
      <c r="K56" s="75"/>
      <c r="L56" s="75"/>
      <c r="M56" s="75"/>
      <c r="N56" s="75"/>
      <c r="O56" s="75"/>
      <c r="P56" s="75"/>
      <c r="Q56" s="75"/>
      <c r="R56" s="75"/>
      <c r="S56" s="75"/>
      <c r="T56" s="75"/>
      <c r="U56" s="75"/>
      <c r="V56" s="75"/>
      <c r="W56" s="75"/>
      <c r="X56" s="75"/>
      <c r="Y56" s="75"/>
      <c r="Z56" s="75"/>
      <c r="AA56" s="75"/>
      <c r="AB56" s="75"/>
      <c r="AC56" s="75"/>
      <c r="AD56" s="75"/>
      <c r="AE56" s="75"/>
      <c r="AF56" s="75"/>
      <c r="AG56" s="75"/>
      <c r="AH56" s="75"/>
      <c r="AI56" s="75"/>
    </row>
    <row r="57" spans="1:35" ht="12.75" customHeight="1">
      <c r="A57" s="86">
        <v>44728</v>
      </c>
      <c r="B57" s="29" t="s">
        <v>1086</v>
      </c>
      <c r="C57" s="28" t="s">
        <v>1087</v>
      </c>
      <c r="D57" s="28" t="s">
        <v>978</v>
      </c>
      <c r="E57" s="28" t="s">
        <v>571</v>
      </c>
      <c r="F57" s="87">
        <v>218950</v>
      </c>
      <c r="G57" s="29">
        <v>295.68</v>
      </c>
      <c r="H57" s="29" t="s">
        <v>850</v>
      </c>
      <c r="I57" s="75"/>
      <c r="J57" s="75"/>
      <c r="K57" s="75"/>
      <c r="L57" s="75"/>
      <c r="M57" s="75"/>
      <c r="N57" s="75"/>
      <c r="O57" s="75"/>
      <c r="P57" s="75"/>
      <c r="Q57" s="75"/>
      <c r="R57" s="75"/>
      <c r="S57" s="75"/>
      <c r="T57" s="75"/>
      <c r="U57" s="75"/>
      <c r="V57" s="75"/>
      <c r="W57" s="75"/>
      <c r="X57" s="75"/>
      <c r="Y57" s="75"/>
      <c r="Z57" s="75"/>
      <c r="AA57" s="75"/>
      <c r="AB57" s="75"/>
      <c r="AC57" s="75"/>
      <c r="AD57" s="75"/>
      <c r="AE57" s="75"/>
      <c r="AF57" s="75"/>
      <c r="AG57" s="75"/>
      <c r="AH57" s="75"/>
      <c r="AI57" s="75"/>
    </row>
    <row r="58" spans="1:35" ht="12.75" customHeight="1">
      <c r="A58" s="86">
        <v>44728</v>
      </c>
      <c r="B58" s="29" t="s">
        <v>1086</v>
      </c>
      <c r="C58" s="28" t="s">
        <v>1087</v>
      </c>
      <c r="D58" s="28" t="s">
        <v>957</v>
      </c>
      <c r="E58" s="28" t="s">
        <v>571</v>
      </c>
      <c r="F58" s="87">
        <v>275858</v>
      </c>
      <c r="G58" s="29">
        <v>296.92</v>
      </c>
      <c r="H58" s="29" t="s">
        <v>850</v>
      </c>
      <c r="I58" s="75"/>
      <c r="J58" s="75"/>
      <c r="K58" s="75"/>
      <c r="L58" s="75"/>
      <c r="M58" s="75"/>
      <c r="N58" s="75"/>
      <c r="O58" s="75"/>
      <c r="P58" s="75"/>
      <c r="Q58" s="75"/>
      <c r="R58" s="75"/>
      <c r="S58" s="75"/>
      <c r="T58" s="75"/>
      <c r="U58" s="75"/>
      <c r="V58" s="75"/>
      <c r="W58" s="75"/>
      <c r="X58" s="75"/>
      <c r="Y58" s="75"/>
      <c r="Z58" s="75"/>
      <c r="AA58" s="75"/>
      <c r="AB58" s="75"/>
      <c r="AC58" s="75"/>
      <c r="AD58" s="75"/>
      <c r="AE58" s="75"/>
      <c r="AF58" s="75"/>
      <c r="AG58" s="75"/>
      <c r="AH58" s="75"/>
      <c r="AI58" s="75"/>
    </row>
    <row r="59" spans="1:35" ht="12.75" customHeight="1">
      <c r="A59" s="86">
        <v>44728</v>
      </c>
      <c r="B59" s="29" t="s">
        <v>183</v>
      </c>
      <c r="C59" s="28" t="s">
        <v>1088</v>
      </c>
      <c r="D59" s="28" t="s">
        <v>1089</v>
      </c>
      <c r="E59" s="28" t="s">
        <v>571</v>
      </c>
      <c r="F59" s="87">
        <v>3207037</v>
      </c>
      <c r="G59" s="29">
        <v>84.67</v>
      </c>
      <c r="H59" s="29" t="s">
        <v>850</v>
      </c>
      <c r="I59" s="75"/>
      <c r="J59" s="75"/>
      <c r="K59" s="75"/>
      <c r="L59" s="75"/>
      <c r="M59" s="75"/>
      <c r="N59" s="75"/>
      <c r="O59" s="75"/>
      <c r="P59" s="75"/>
      <c r="Q59" s="75"/>
      <c r="R59" s="75"/>
      <c r="S59" s="75"/>
      <c r="T59" s="75"/>
      <c r="U59" s="75"/>
      <c r="V59" s="75"/>
      <c r="W59" s="75"/>
      <c r="X59" s="75"/>
      <c r="Y59" s="75"/>
      <c r="Z59" s="75"/>
      <c r="AA59" s="75"/>
      <c r="AB59" s="75"/>
      <c r="AC59" s="75"/>
      <c r="AD59" s="75"/>
      <c r="AE59" s="75"/>
      <c r="AF59" s="75"/>
      <c r="AG59" s="75"/>
      <c r="AH59" s="75"/>
      <c r="AI59" s="75"/>
    </row>
    <row r="60" spans="1:35" ht="12.75" customHeight="1">
      <c r="A60" s="86">
        <v>44728</v>
      </c>
      <c r="B60" s="29" t="s">
        <v>183</v>
      </c>
      <c r="C60" s="28" t="s">
        <v>1088</v>
      </c>
      <c r="D60" s="28" t="s">
        <v>1090</v>
      </c>
      <c r="E60" s="28" t="s">
        <v>571</v>
      </c>
      <c r="F60" s="87">
        <v>3423230</v>
      </c>
      <c r="G60" s="29">
        <v>84.78</v>
      </c>
      <c r="H60" s="29" t="s">
        <v>850</v>
      </c>
      <c r="I60" s="75"/>
      <c r="J60" s="75"/>
      <c r="K60" s="75"/>
      <c r="L60" s="75"/>
      <c r="M60" s="75"/>
      <c r="N60" s="75"/>
      <c r="O60" s="75"/>
      <c r="P60" s="75"/>
      <c r="Q60" s="75"/>
      <c r="R60" s="75"/>
      <c r="S60" s="75"/>
      <c r="T60" s="75"/>
      <c r="U60" s="75"/>
      <c r="V60" s="75"/>
      <c r="W60" s="75"/>
      <c r="X60" s="75"/>
      <c r="Y60" s="75"/>
      <c r="Z60" s="75"/>
      <c r="AA60" s="75"/>
      <c r="AB60" s="75"/>
      <c r="AC60" s="75"/>
      <c r="AD60" s="75"/>
      <c r="AE60" s="75"/>
      <c r="AF60" s="75"/>
      <c r="AG60" s="75"/>
      <c r="AH60" s="75"/>
      <c r="AI60" s="75"/>
    </row>
    <row r="61" spans="1:35" ht="12.75" customHeight="1">
      <c r="A61" s="86">
        <v>44728</v>
      </c>
      <c r="B61" s="29" t="s">
        <v>1091</v>
      </c>
      <c r="C61" s="28" t="s">
        <v>1092</v>
      </c>
      <c r="D61" s="28" t="s">
        <v>978</v>
      </c>
      <c r="E61" s="28" t="s">
        <v>571</v>
      </c>
      <c r="F61" s="87">
        <v>115133</v>
      </c>
      <c r="G61" s="29">
        <v>866.14</v>
      </c>
      <c r="H61" s="29" t="s">
        <v>850</v>
      </c>
      <c r="I61" s="75"/>
      <c r="J61" s="75"/>
      <c r="K61" s="75"/>
      <c r="L61" s="75"/>
      <c r="M61" s="75"/>
      <c r="N61" s="75"/>
      <c r="O61" s="75"/>
      <c r="P61" s="75"/>
      <c r="Q61" s="75"/>
      <c r="R61" s="75"/>
      <c r="S61" s="75"/>
      <c r="T61" s="75"/>
      <c r="U61" s="75"/>
      <c r="V61" s="75"/>
      <c r="W61" s="75"/>
      <c r="X61" s="75"/>
      <c r="Y61" s="75"/>
      <c r="Z61" s="75"/>
      <c r="AA61" s="75"/>
      <c r="AB61" s="75"/>
      <c r="AC61" s="75"/>
      <c r="AD61" s="75"/>
      <c r="AE61" s="75"/>
      <c r="AF61" s="75"/>
      <c r="AG61" s="75"/>
      <c r="AH61" s="75"/>
      <c r="AI61" s="75"/>
    </row>
    <row r="62" spans="1:35" ht="12.75" customHeight="1">
      <c r="A62" s="86">
        <v>44728</v>
      </c>
      <c r="B62" s="29" t="s">
        <v>1091</v>
      </c>
      <c r="C62" s="28" t="s">
        <v>1092</v>
      </c>
      <c r="D62" s="28" t="s">
        <v>957</v>
      </c>
      <c r="E62" s="28" t="s">
        <v>571</v>
      </c>
      <c r="F62" s="87">
        <v>83903</v>
      </c>
      <c r="G62" s="29">
        <v>871.37</v>
      </c>
      <c r="H62" s="29" t="s">
        <v>850</v>
      </c>
      <c r="I62" s="75"/>
      <c r="J62" s="75"/>
      <c r="K62" s="75"/>
      <c r="L62" s="75"/>
      <c r="M62" s="75"/>
      <c r="N62" s="75"/>
      <c r="O62" s="75"/>
      <c r="P62" s="75"/>
      <c r="Q62" s="75"/>
      <c r="R62" s="75"/>
      <c r="S62" s="75"/>
      <c r="T62" s="75"/>
      <c r="U62" s="75"/>
      <c r="V62" s="75"/>
      <c r="W62" s="75"/>
      <c r="X62" s="75"/>
      <c r="Y62" s="75"/>
      <c r="Z62" s="75"/>
      <c r="AA62" s="75"/>
      <c r="AB62" s="75"/>
      <c r="AC62" s="75"/>
      <c r="AD62" s="75"/>
      <c r="AE62" s="75"/>
      <c r="AF62" s="75"/>
      <c r="AG62" s="75"/>
      <c r="AH62" s="75"/>
      <c r="AI62" s="75"/>
    </row>
    <row r="63" spans="1:35" ht="12.75" customHeight="1">
      <c r="A63" s="86">
        <v>44728</v>
      </c>
      <c r="B63" s="29" t="s">
        <v>955</v>
      </c>
      <c r="C63" s="28" t="s">
        <v>956</v>
      </c>
      <c r="D63" s="28" t="s">
        <v>997</v>
      </c>
      <c r="E63" s="28" t="s">
        <v>571</v>
      </c>
      <c r="F63" s="87">
        <v>135000</v>
      </c>
      <c r="G63" s="29">
        <v>139.80000000000001</v>
      </c>
      <c r="H63" s="29" t="s">
        <v>850</v>
      </c>
      <c r="I63" s="75"/>
      <c r="J63" s="75"/>
      <c r="K63" s="75"/>
      <c r="L63" s="75"/>
      <c r="M63" s="75"/>
      <c r="N63" s="75"/>
      <c r="O63" s="75"/>
      <c r="P63" s="75"/>
      <c r="Q63" s="75"/>
      <c r="R63" s="75"/>
      <c r="S63" s="75"/>
      <c r="T63" s="75"/>
      <c r="U63" s="75"/>
      <c r="V63" s="75"/>
      <c r="W63" s="75"/>
      <c r="X63" s="75"/>
      <c r="Y63" s="75"/>
      <c r="Z63" s="75"/>
      <c r="AA63" s="75"/>
      <c r="AB63" s="75"/>
      <c r="AC63" s="75"/>
      <c r="AD63" s="75"/>
      <c r="AE63" s="75"/>
      <c r="AF63" s="75"/>
      <c r="AG63" s="75"/>
      <c r="AH63" s="75"/>
      <c r="AI63" s="75"/>
    </row>
    <row r="64" spans="1:35" ht="12.75" customHeight="1">
      <c r="A64" s="86">
        <v>44728</v>
      </c>
      <c r="B64" s="29" t="s">
        <v>1093</v>
      </c>
      <c r="C64" s="28" t="s">
        <v>1094</v>
      </c>
      <c r="D64" s="28" t="s">
        <v>1095</v>
      </c>
      <c r="E64" s="28" t="s">
        <v>571</v>
      </c>
      <c r="F64" s="87">
        <v>1035974</v>
      </c>
      <c r="G64" s="29">
        <v>15.23</v>
      </c>
      <c r="H64" s="29" t="s">
        <v>850</v>
      </c>
      <c r="I64" s="75"/>
      <c r="J64" s="75"/>
      <c r="K64" s="75"/>
      <c r="L64" s="75"/>
      <c r="M64" s="75"/>
      <c r="N64" s="75"/>
      <c r="O64" s="75"/>
      <c r="P64" s="75"/>
      <c r="Q64" s="75"/>
      <c r="R64" s="75"/>
      <c r="S64" s="75"/>
      <c r="T64" s="75"/>
      <c r="U64" s="75"/>
      <c r="V64" s="75"/>
      <c r="W64" s="75"/>
      <c r="X64" s="75"/>
      <c r="Y64" s="75"/>
      <c r="Z64" s="75"/>
      <c r="AA64" s="75"/>
      <c r="AB64" s="75"/>
      <c r="AC64" s="75"/>
      <c r="AD64" s="75"/>
      <c r="AE64" s="75"/>
      <c r="AF64" s="75"/>
      <c r="AG64" s="75"/>
      <c r="AH64" s="75"/>
      <c r="AI64" s="75"/>
    </row>
    <row r="65" spans="1:35" ht="12.75" customHeight="1">
      <c r="A65" s="86">
        <v>44728</v>
      </c>
      <c r="B65" s="29" t="s">
        <v>1096</v>
      </c>
      <c r="C65" s="28" t="s">
        <v>1097</v>
      </c>
      <c r="D65" s="28" t="s">
        <v>1098</v>
      </c>
      <c r="E65" s="28" t="s">
        <v>571</v>
      </c>
      <c r="F65" s="87">
        <v>42000</v>
      </c>
      <c r="G65" s="29">
        <v>34.770000000000003</v>
      </c>
      <c r="H65" s="29" t="s">
        <v>850</v>
      </c>
      <c r="I65" s="75"/>
      <c r="J65" s="75"/>
      <c r="K65" s="75"/>
      <c r="L65" s="75"/>
      <c r="M65" s="75"/>
      <c r="N65" s="75"/>
      <c r="O65" s="75"/>
      <c r="P65" s="75"/>
      <c r="Q65" s="75"/>
      <c r="R65" s="75"/>
      <c r="S65" s="75"/>
      <c r="T65" s="75"/>
      <c r="U65" s="75"/>
      <c r="V65" s="75"/>
      <c r="W65" s="75"/>
      <c r="X65" s="75"/>
      <c r="Y65" s="75"/>
      <c r="Z65" s="75"/>
      <c r="AA65" s="75"/>
      <c r="AB65" s="75"/>
      <c r="AC65" s="75"/>
      <c r="AD65" s="75"/>
      <c r="AE65" s="75"/>
      <c r="AF65" s="75"/>
      <c r="AG65" s="75"/>
      <c r="AH65" s="75"/>
      <c r="AI65" s="75"/>
    </row>
    <row r="66" spans="1:35" ht="12.75" customHeight="1">
      <c r="A66" s="86">
        <v>44728</v>
      </c>
      <c r="B66" s="29" t="s">
        <v>1096</v>
      </c>
      <c r="C66" s="28" t="s">
        <v>1097</v>
      </c>
      <c r="D66" s="28" t="s">
        <v>1099</v>
      </c>
      <c r="E66" s="28" t="s">
        <v>571</v>
      </c>
      <c r="F66" s="87">
        <v>48000</v>
      </c>
      <c r="G66" s="29">
        <v>35.94</v>
      </c>
      <c r="H66" s="29" t="s">
        <v>850</v>
      </c>
      <c r="I66" s="75"/>
      <c r="J66" s="75"/>
      <c r="K66" s="75"/>
      <c r="L66" s="75"/>
      <c r="M66" s="75"/>
      <c r="N66" s="75"/>
      <c r="O66" s="75"/>
      <c r="P66" s="75"/>
      <c r="Q66" s="75"/>
      <c r="R66" s="75"/>
      <c r="S66" s="75"/>
      <c r="T66" s="75"/>
      <c r="U66" s="75"/>
      <c r="V66" s="75"/>
      <c r="W66" s="75"/>
      <c r="X66" s="75"/>
      <c r="Y66" s="75"/>
      <c r="Z66" s="75"/>
      <c r="AA66" s="75"/>
      <c r="AB66" s="75"/>
      <c r="AC66" s="75"/>
      <c r="AD66" s="75"/>
      <c r="AE66" s="75"/>
      <c r="AF66" s="75"/>
      <c r="AG66" s="75"/>
      <c r="AH66" s="75"/>
      <c r="AI66" s="75"/>
    </row>
    <row r="67" spans="1:35" ht="12.75" customHeight="1">
      <c r="A67" s="86">
        <v>44728</v>
      </c>
      <c r="B67" s="29" t="s">
        <v>1100</v>
      </c>
      <c r="C67" s="28" t="s">
        <v>1101</v>
      </c>
      <c r="D67" s="28" t="s">
        <v>1102</v>
      </c>
      <c r="E67" s="28" t="s">
        <v>571</v>
      </c>
      <c r="F67" s="87">
        <v>112500</v>
      </c>
      <c r="G67" s="29">
        <v>328.55</v>
      </c>
      <c r="H67" s="29" t="s">
        <v>850</v>
      </c>
      <c r="I67" s="75"/>
      <c r="J67" s="75"/>
      <c r="K67" s="75"/>
      <c r="L67" s="75"/>
      <c r="M67" s="75"/>
      <c r="N67" s="75"/>
      <c r="O67" s="75"/>
      <c r="P67" s="75"/>
      <c r="Q67" s="75"/>
      <c r="R67" s="75"/>
      <c r="S67" s="75"/>
      <c r="T67" s="75"/>
      <c r="U67" s="75"/>
      <c r="V67" s="75"/>
      <c r="W67" s="75"/>
      <c r="X67" s="75"/>
      <c r="Y67" s="75"/>
      <c r="Z67" s="75"/>
      <c r="AA67" s="75"/>
      <c r="AB67" s="75"/>
      <c r="AC67" s="75"/>
      <c r="AD67" s="75"/>
      <c r="AE67" s="75"/>
      <c r="AF67" s="75"/>
      <c r="AG67" s="75"/>
      <c r="AH67" s="75"/>
      <c r="AI67" s="75"/>
    </row>
    <row r="68" spans="1:35" ht="12.75" customHeight="1">
      <c r="A68" s="86">
        <v>44728</v>
      </c>
      <c r="B68" s="29" t="s">
        <v>720</v>
      </c>
      <c r="C68" s="28" t="s">
        <v>1103</v>
      </c>
      <c r="D68" s="28" t="s">
        <v>1104</v>
      </c>
      <c r="E68" s="28" t="s">
        <v>572</v>
      </c>
      <c r="F68" s="87">
        <v>675000</v>
      </c>
      <c r="G68" s="29">
        <v>42.16</v>
      </c>
      <c r="H68" s="29" t="s">
        <v>850</v>
      </c>
      <c r="I68" s="75"/>
      <c r="J68" s="75"/>
      <c r="K68" s="75"/>
      <c r="L68" s="75"/>
      <c r="M68" s="75"/>
      <c r="N68" s="75"/>
      <c r="O68" s="75"/>
      <c r="P68" s="75"/>
      <c r="Q68" s="75"/>
      <c r="R68" s="75"/>
      <c r="S68" s="75"/>
      <c r="T68" s="75"/>
      <c r="U68" s="75"/>
      <c r="V68" s="75"/>
      <c r="W68" s="75"/>
      <c r="X68" s="75"/>
      <c r="Y68" s="75"/>
      <c r="Z68" s="75"/>
      <c r="AA68" s="75"/>
      <c r="AB68" s="75"/>
      <c r="AC68" s="75"/>
      <c r="AD68" s="75"/>
      <c r="AE68" s="75"/>
      <c r="AF68" s="75"/>
      <c r="AG68" s="75"/>
      <c r="AH68" s="75"/>
      <c r="AI68" s="75"/>
    </row>
    <row r="69" spans="1:35" ht="12.75" customHeight="1">
      <c r="A69" s="86">
        <v>44728</v>
      </c>
      <c r="B69" s="29" t="s">
        <v>1076</v>
      </c>
      <c r="C69" s="28" t="s">
        <v>1077</v>
      </c>
      <c r="D69" s="28" t="s">
        <v>1078</v>
      </c>
      <c r="E69" s="28" t="s">
        <v>572</v>
      </c>
      <c r="F69" s="87">
        <v>72000</v>
      </c>
      <c r="G69" s="29">
        <v>59.11</v>
      </c>
      <c r="H69" s="29" t="s">
        <v>850</v>
      </c>
      <c r="I69" s="75"/>
      <c r="J69" s="75"/>
      <c r="K69" s="75"/>
      <c r="L69" s="75"/>
      <c r="M69" s="75"/>
      <c r="N69" s="75"/>
      <c r="O69" s="75"/>
      <c r="P69" s="75"/>
      <c r="Q69" s="75"/>
      <c r="R69" s="75"/>
      <c r="S69" s="75"/>
      <c r="T69" s="75"/>
      <c r="U69" s="75"/>
      <c r="V69" s="75"/>
      <c r="W69" s="75"/>
      <c r="X69" s="75"/>
      <c r="Y69" s="75"/>
      <c r="Z69" s="75"/>
      <c r="AA69" s="75"/>
      <c r="AB69" s="75"/>
      <c r="AC69" s="75"/>
      <c r="AD69" s="75"/>
      <c r="AE69" s="75"/>
      <c r="AF69" s="75"/>
      <c r="AG69" s="75"/>
      <c r="AH69" s="75"/>
      <c r="AI69" s="75"/>
    </row>
    <row r="70" spans="1:35" ht="12.75" customHeight="1">
      <c r="A70" s="86">
        <v>44728</v>
      </c>
      <c r="B70" s="29" t="s">
        <v>1082</v>
      </c>
      <c r="C70" s="28" t="s">
        <v>1083</v>
      </c>
      <c r="D70" s="28" t="s">
        <v>1085</v>
      </c>
      <c r="E70" s="28" t="s">
        <v>572</v>
      </c>
      <c r="F70" s="87">
        <v>354814</v>
      </c>
      <c r="G70" s="29">
        <v>42.6</v>
      </c>
      <c r="H70" s="29" t="s">
        <v>850</v>
      </c>
      <c r="I70" s="75"/>
      <c r="J70" s="75"/>
      <c r="K70" s="75"/>
      <c r="L70" s="75"/>
      <c r="M70" s="75"/>
      <c r="N70" s="75"/>
      <c r="O70" s="75"/>
      <c r="P70" s="75"/>
      <c r="Q70" s="75"/>
      <c r="R70" s="75"/>
      <c r="S70" s="75"/>
      <c r="T70" s="75"/>
      <c r="U70" s="75"/>
      <c r="V70" s="75"/>
      <c r="W70" s="75"/>
      <c r="X70" s="75"/>
      <c r="Y70" s="75"/>
      <c r="Z70" s="75"/>
      <c r="AA70" s="75"/>
      <c r="AB70" s="75"/>
      <c r="AC70" s="75"/>
      <c r="AD70" s="75"/>
      <c r="AE70" s="75"/>
      <c r="AF70" s="75"/>
      <c r="AG70" s="75"/>
      <c r="AH70" s="75"/>
      <c r="AI70" s="75"/>
    </row>
    <row r="71" spans="1:35" ht="12.75" customHeight="1">
      <c r="A71" s="86">
        <v>44728</v>
      </c>
      <c r="B71" s="29" t="s">
        <v>1105</v>
      </c>
      <c r="C71" s="28" t="s">
        <v>1106</v>
      </c>
      <c r="D71" s="28" t="s">
        <v>1107</v>
      </c>
      <c r="E71" s="28" t="s">
        <v>572</v>
      </c>
      <c r="F71" s="87">
        <v>66000</v>
      </c>
      <c r="G71" s="29">
        <v>49.4</v>
      </c>
      <c r="H71" s="29" t="s">
        <v>850</v>
      </c>
      <c r="I71" s="75"/>
      <c r="J71" s="75"/>
      <c r="K71" s="75"/>
      <c r="L71" s="75"/>
      <c r="M71" s="75"/>
      <c r="N71" s="75"/>
      <c r="O71" s="75"/>
      <c r="P71" s="75"/>
      <c r="Q71" s="75"/>
      <c r="R71" s="75"/>
      <c r="S71" s="75"/>
      <c r="T71" s="75"/>
      <c r="U71" s="75"/>
      <c r="V71" s="75"/>
      <c r="W71" s="75"/>
      <c r="X71" s="75"/>
      <c r="Y71" s="75"/>
      <c r="Z71" s="75"/>
      <c r="AA71" s="75"/>
      <c r="AB71" s="75"/>
      <c r="AC71" s="75"/>
      <c r="AD71" s="75"/>
      <c r="AE71" s="75"/>
      <c r="AF71" s="75"/>
      <c r="AG71" s="75"/>
      <c r="AH71" s="75"/>
      <c r="AI71" s="75"/>
    </row>
    <row r="72" spans="1:35" ht="12.75" customHeight="1">
      <c r="A72" s="86">
        <v>44728</v>
      </c>
      <c r="B72" s="29" t="s">
        <v>1086</v>
      </c>
      <c r="C72" s="28" t="s">
        <v>1087</v>
      </c>
      <c r="D72" s="28" t="s">
        <v>978</v>
      </c>
      <c r="E72" s="28" t="s">
        <v>572</v>
      </c>
      <c r="F72" s="87">
        <v>218822</v>
      </c>
      <c r="G72" s="29">
        <v>296.02</v>
      </c>
      <c r="H72" s="29" t="s">
        <v>850</v>
      </c>
      <c r="I72" s="75"/>
      <c r="J72" s="75"/>
      <c r="K72" s="75"/>
      <c r="L72" s="75"/>
      <c r="M72" s="75"/>
      <c r="N72" s="75"/>
      <c r="O72" s="75"/>
      <c r="P72" s="75"/>
      <c r="Q72" s="75"/>
      <c r="R72" s="75"/>
      <c r="S72" s="75"/>
      <c r="T72" s="75"/>
      <c r="U72" s="75"/>
      <c r="V72" s="75"/>
      <c r="W72" s="75"/>
      <c r="X72" s="75"/>
      <c r="Y72" s="75"/>
      <c r="Z72" s="75"/>
      <c r="AA72" s="75"/>
      <c r="AB72" s="75"/>
      <c r="AC72" s="75"/>
      <c r="AD72" s="75"/>
      <c r="AE72" s="75"/>
      <c r="AF72" s="75"/>
      <c r="AG72" s="75"/>
      <c r="AH72" s="75"/>
      <c r="AI72" s="75"/>
    </row>
    <row r="73" spans="1:35" ht="12.75" customHeight="1">
      <c r="A73" s="86">
        <v>44728</v>
      </c>
      <c r="B73" s="29" t="s">
        <v>1086</v>
      </c>
      <c r="C73" s="28" t="s">
        <v>1087</v>
      </c>
      <c r="D73" s="28" t="s">
        <v>957</v>
      </c>
      <c r="E73" s="28" t="s">
        <v>572</v>
      </c>
      <c r="F73" s="87">
        <v>275858</v>
      </c>
      <c r="G73" s="29">
        <v>297.24</v>
      </c>
      <c r="H73" s="29" t="s">
        <v>850</v>
      </c>
      <c r="I73" s="75"/>
      <c r="J73" s="75"/>
      <c r="K73" s="75"/>
      <c r="L73" s="75"/>
      <c r="M73" s="75"/>
      <c r="N73" s="75"/>
      <c r="O73" s="75"/>
      <c r="P73" s="75"/>
      <c r="Q73" s="75"/>
      <c r="R73" s="75"/>
      <c r="S73" s="75"/>
      <c r="T73" s="75"/>
      <c r="U73" s="75"/>
      <c r="V73" s="75"/>
      <c r="W73" s="75"/>
      <c r="X73" s="75"/>
      <c r="Y73" s="75"/>
      <c r="Z73" s="75"/>
      <c r="AA73" s="75"/>
      <c r="AB73" s="75"/>
      <c r="AC73" s="75"/>
      <c r="AD73" s="75"/>
      <c r="AE73" s="75"/>
      <c r="AF73" s="75"/>
      <c r="AG73" s="75"/>
      <c r="AH73" s="75"/>
      <c r="AI73" s="75"/>
    </row>
    <row r="74" spans="1:35" ht="12.75" customHeight="1">
      <c r="A74" s="86">
        <v>44728</v>
      </c>
      <c r="B74" s="29" t="s">
        <v>183</v>
      </c>
      <c r="C74" s="28" t="s">
        <v>1088</v>
      </c>
      <c r="D74" s="28" t="s">
        <v>1090</v>
      </c>
      <c r="E74" s="28" t="s">
        <v>572</v>
      </c>
      <c r="F74" s="87">
        <v>3575279</v>
      </c>
      <c r="G74" s="29">
        <v>85.12</v>
      </c>
      <c r="H74" s="29" t="s">
        <v>850</v>
      </c>
      <c r="I74" s="75"/>
      <c r="J74" s="75"/>
      <c r="K74" s="75"/>
      <c r="L74" s="75"/>
      <c r="M74" s="75"/>
      <c r="N74" s="75"/>
      <c r="O74" s="75"/>
      <c r="P74" s="75"/>
      <c r="Q74" s="75"/>
      <c r="R74" s="75"/>
      <c r="S74" s="75"/>
      <c r="T74" s="75"/>
      <c r="U74" s="75"/>
      <c r="V74" s="75"/>
      <c r="W74" s="75"/>
      <c r="X74" s="75"/>
      <c r="Y74" s="75"/>
      <c r="Z74" s="75"/>
      <c r="AA74" s="75"/>
      <c r="AB74" s="75"/>
      <c r="AC74" s="75"/>
      <c r="AD74" s="75"/>
      <c r="AE74" s="75"/>
      <c r="AF74" s="75"/>
      <c r="AG74" s="75"/>
      <c r="AH74" s="75"/>
      <c r="AI74" s="75"/>
    </row>
    <row r="75" spans="1:35" ht="12.75" customHeight="1">
      <c r="A75" s="86">
        <v>44728</v>
      </c>
      <c r="B75" s="29" t="s">
        <v>183</v>
      </c>
      <c r="C75" s="28" t="s">
        <v>1088</v>
      </c>
      <c r="D75" s="28" t="s">
        <v>1089</v>
      </c>
      <c r="E75" s="28" t="s">
        <v>572</v>
      </c>
      <c r="F75" s="87">
        <v>3203427</v>
      </c>
      <c r="G75" s="29">
        <v>84.8</v>
      </c>
      <c r="H75" s="29" t="s">
        <v>850</v>
      </c>
      <c r="I75" s="75"/>
      <c r="J75" s="75"/>
      <c r="K75" s="75"/>
      <c r="L75" s="75"/>
      <c r="M75" s="75"/>
      <c r="N75" s="75"/>
      <c r="O75" s="75"/>
      <c r="P75" s="75"/>
      <c r="Q75" s="75"/>
      <c r="R75" s="75"/>
      <c r="S75" s="75"/>
      <c r="T75" s="75"/>
      <c r="U75" s="75"/>
      <c r="V75" s="75"/>
      <c r="W75" s="75"/>
      <c r="X75" s="75"/>
      <c r="Y75" s="75"/>
      <c r="Z75" s="75"/>
      <c r="AA75" s="75"/>
      <c r="AB75" s="75"/>
      <c r="AC75" s="75"/>
      <c r="AD75" s="75"/>
      <c r="AE75" s="75"/>
      <c r="AF75" s="75"/>
      <c r="AG75" s="75"/>
      <c r="AH75" s="75"/>
      <c r="AI75" s="75"/>
    </row>
    <row r="76" spans="1:35" ht="12.75" customHeight="1">
      <c r="A76" s="86">
        <v>44728</v>
      </c>
      <c r="B76" s="29" t="s">
        <v>1091</v>
      </c>
      <c r="C76" s="28" t="s">
        <v>1092</v>
      </c>
      <c r="D76" s="28" t="s">
        <v>957</v>
      </c>
      <c r="E76" s="28" t="s">
        <v>572</v>
      </c>
      <c r="F76" s="87">
        <v>83903</v>
      </c>
      <c r="G76" s="29">
        <v>870.96</v>
      </c>
      <c r="H76" s="29" t="s">
        <v>850</v>
      </c>
      <c r="I76" s="75"/>
      <c r="J76" s="75"/>
      <c r="K76" s="75"/>
      <c r="L76" s="75"/>
      <c r="M76" s="75"/>
      <c r="N76" s="75"/>
      <c r="O76" s="75"/>
      <c r="P76" s="75"/>
      <c r="Q76" s="75"/>
      <c r="R76" s="75"/>
      <c r="S76" s="75"/>
      <c r="T76" s="75"/>
      <c r="U76" s="75"/>
      <c r="V76" s="75"/>
      <c r="W76" s="75"/>
      <c r="X76" s="75"/>
      <c r="Y76" s="75"/>
      <c r="Z76" s="75"/>
      <c r="AA76" s="75"/>
      <c r="AB76" s="75"/>
      <c r="AC76" s="75"/>
      <c r="AD76" s="75"/>
      <c r="AE76" s="75"/>
      <c r="AF76" s="75"/>
      <c r="AG76" s="75"/>
      <c r="AH76" s="75"/>
      <c r="AI76" s="75"/>
    </row>
    <row r="77" spans="1:35" ht="12.75" customHeight="1">
      <c r="A77" s="86">
        <v>44728</v>
      </c>
      <c r="B77" s="29" t="s">
        <v>1091</v>
      </c>
      <c r="C77" s="28" t="s">
        <v>1092</v>
      </c>
      <c r="D77" s="28" t="s">
        <v>978</v>
      </c>
      <c r="E77" s="28" t="s">
        <v>572</v>
      </c>
      <c r="F77" s="87">
        <v>108768</v>
      </c>
      <c r="G77" s="29">
        <v>865.6</v>
      </c>
      <c r="H77" s="29" t="s">
        <v>850</v>
      </c>
      <c r="I77" s="75"/>
      <c r="J77" s="75"/>
      <c r="K77" s="75"/>
      <c r="L77" s="75"/>
      <c r="M77" s="75"/>
      <c r="N77" s="75"/>
      <c r="O77" s="75"/>
      <c r="P77" s="75"/>
      <c r="Q77" s="75"/>
      <c r="R77" s="75"/>
      <c r="S77" s="75"/>
      <c r="T77" s="75"/>
      <c r="U77" s="75"/>
      <c r="V77" s="75"/>
      <c r="W77" s="75"/>
      <c r="X77" s="75"/>
      <c r="Y77" s="75"/>
      <c r="Z77" s="75"/>
      <c r="AA77" s="75"/>
      <c r="AB77" s="75"/>
      <c r="AC77" s="75"/>
      <c r="AD77" s="75"/>
      <c r="AE77" s="75"/>
      <c r="AF77" s="75"/>
      <c r="AG77" s="75"/>
      <c r="AH77" s="75"/>
      <c r="AI77" s="75"/>
    </row>
    <row r="78" spans="1:35" ht="12.75" customHeight="1">
      <c r="A78" s="86">
        <v>44728</v>
      </c>
      <c r="B78" s="29" t="s">
        <v>955</v>
      </c>
      <c r="C78" s="28" t="s">
        <v>956</v>
      </c>
      <c r="D78" s="28" t="s">
        <v>1108</v>
      </c>
      <c r="E78" s="28" t="s">
        <v>572</v>
      </c>
      <c r="F78" s="87">
        <v>100000</v>
      </c>
      <c r="G78" s="29">
        <v>140.03</v>
      </c>
      <c r="H78" s="29" t="s">
        <v>850</v>
      </c>
      <c r="I78" s="75"/>
      <c r="J78" s="75"/>
      <c r="K78" s="75"/>
      <c r="L78" s="75"/>
      <c r="M78" s="75"/>
      <c r="N78" s="75"/>
      <c r="O78" s="75"/>
      <c r="P78" s="75"/>
      <c r="Q78" s="75"/>
      <c r="R78" s="75"/>
      <c r="S78" s="75"/>
      <c r="T78" s="75"/>
      <c r="U78" s="75"/>
      <c r="V78" s="75"/>
      <c r="W78" s="75"/>
      <c r="X78" s="75"/>
      <c r="Y78" s="75"/>
      <c r="Z78" s="75"/>
      <c r="AA78" s="75"/>
      <c r="AB78" s="75"/>
      <c r="AC78" s="75"/>
      <c r="AD78" s="75"/>
      <c r="AE78" s="75"/>
      <c r="AF78" s="75"/>
      <c r="AG78" s="75"/>
      <c r="AH78" s="75"/>
      <c r="AI78" s="75"/>
    </row>
    <row r="79" spans="1:35" ht="12.75" customHeight="1">
      <c r="A79" s="86">
        <v>44728</v>
      </c>
      <c r="B79" s="29" t="s">
        <v>955</v>
      </c>
      <c r="C79" s="28" t="s">
        <v>956</v>
      </c>
      <c r="D79" s="28" t="s">
        <v>1109</v>
      </c>
      <c r="E79" s="28" t="s">
        <v>572</v>
      </c>
      <c r="F79" s="87">
        <v>135000</v>
      </c>
      <c r="G79" s="29">
        <v>139.80000000000001</v>
      </c>
      <c r="H79" s="29" t="s">
        <v>850</v>
      </c>
      <c r="I79" s="75"/>
      <c r="J79" s="75"/>
      <c r="K79" s="75"/>
      <c r="L79" s="75"/>
      <c r="M79" s="75"/>
      <c r="N79" s="75"/>
      <c r="O79" s="75"/>
      <c r="P79" s="75"/>
      <c r="Q79" s="75"/>
      <c r="R79" s="75"/>
      <c r="S79" s="75"/>
      <c r="T79" s="75"/>
      <c r="U79" s="75"/>
      <c r="V79" s="75"/>
      <c r="W79" s="75"/>
      <c r="X79" s="75"/>
      <c r="Y79" s="75"/>
      <c r="Z79" s="75"/>
      <c r="AA79" s="75"/>
      <c r="AB79" s="75"/>
      <c r="AC79" s="75"/>
      <c r="AD79" s="75"/>
      <c r="AE79" s="75"/>
      <c r="AF79" s="75"/>
      <c r="AG79" s="75"/>
      <c r="AH79" s="75"/>
      <c r="AI79" s="75"/>
    </row>
    <row r="80" spans="1:35" ht="12.75" customHeight="1">
      <c r="A80" s="86">
        <v>44728</v>
      </c>
      <c r="B80" s="29" t="s">
        <v>1093</v>
      </c>
      <c r="C80" s="28" t="s">
        <v>1094</v>
      </c>
      <c r="D80" s="28" t="s">
        <v>1110</v>
      </c>
      <c r="E80" s="28" t="s">
        <v>572</v>
      </c>
      <c r="F80" s="87">
        <v>1030073</v>
      </c>
      <c r="G80" s="29">
        <v>14.67</v>
      </c>
      <c r="H80" s="29" t="s">
        <v>850</v>
      </c>
      <c r="I80" s="75"/>
      <c r="J80" s="75"/>
      <c r="K80" s="75"/>
      <c r="L80" s="75"/>
      <c r="M80" s="75"/>
      <c r="N80" s="75"/>
      <c r="O80" s="75"/>
      <c r="P80" s="75"/>
      <c r="Q80" s="75"/>
      <c r="R80" s="75"/>
      <c r="S80" s="75"/>
      <c r="T80" s="75"/>
      <c r="U80" s="75"/>
      <c r="V80" s="75"/>
      <c r="W80" s="75"/>
      <c r="X80" s="75"/>
      <c r="Y80" s="75"/>
      <c r="Z80" s="75"/>
      <c r="AA80" s="75"/>
      <c r="AB80" s="75"/>
      <c r="AC80" s="75"/>
      <c r="AD80" s="75"/>
      <c r="AE80" s="75"/>
      <c r="AF80" s="75"/>
      <c r="AG80" s="75"/>
      <c r="AH80" s="75"/>
      <c r="AI80" s="75"/>
    </row>
    <row r="81" spans="1:35" ht="12.75" customHeight="1">
      <c r="A81" s="86">
        <v>44728</v>
      </c>
      <c r="B81" s="29" t="s">
        <v>1093</v>
      </c>
      <c r="C81" s="28" t="s">
        <v>1094</v>
      </c>
      <c r="D81" s="28" t="s">
        <v>1095</v>
      </c>
      <c r="E81" s="28" t="s">
        <v>572</v>
      </c>
      <c r="F81" s="87">
        <v>35974</v>
      </c>
      <c r="G81" s="29">
        <v>15.08</v>
      </c>
      <c r="H81" s="29" t="s">
        <v>850</v>
      </c>
      <c r="I81" s="75"/>
      <c r="J81" s="75"/>
      <c r="K81" s="75"/>
      <c r="L81" s="75"/>
      <c r="M81" s="75"/>
      <c r="N81" s="75"/>
      <c r="O81" s="75"/>
      <c r="P81" s="75"/>
      <c r="Q81" s="75"/>
      <c r="R81" s="75"/>
      <c r="S81" s="75"/>
      <c r="T81" s="75"/>
      <c r="U81" s="75"/>
      <c r="V81" s="75"/>
      <c r="W81" s="75"/>
      <c r="X81" s="75"/>
      <c r="Y81" s="75"/>
      <c r="Z81" s="75"/>
      <c r="AA81" s="75"/>
      <c r="AB81" s="75"/>
      <c r="AC81" s="75"/>
      <c r="AD81" s="75"/>
      <c r="AE81" s="75"/>
      <c r="AF81" s="75"/>
      <c r="AG81" s="75"/>
      <c r="AH81" s="75"/>
      <c r="AI81" s="75"/>
    </row>
    <row r="82" spans="1:35" ht="12.75" customHeight="1">
      <c r="A82" s="86">
        <v>44728</v>
      </c>
      <c r="B82" s="29" t="s">
        <v>1096</v>
      </c>
      <c r="C82" s="28" t="s">
        <v>1097</v>
      </c>
      <c r="D82" s="28" t="s">
        <v>1099</v>
      </c>
      <c r="E82" s="28" t="s">
        <v>572</v>
      </c>
      <c r="F82" s="87">
        <v>48000</v>
      </c>
      <c r="G82" s="29">
        <v>35.200000000000003</v>
      </c>
      <c r="H82" s="29" t="s">
        <v>850</v>
      </c>
      <c r="I82" s="75"/>
      <c r="J82" s="75"/>
      <c r="K82" s="75"/>
      <c r="L82" s="75"/>
      <c r="M82" s="75"/>
      <c r="N82" s="75"/>
      <c r="O82" s="75"/>
      <c r="P82" s="75"/>
      <c r="Q82" s="75"/>
      <c r="R82" s="75"/>
      <c r="S82" s="75"/>
      <c r="T82" s="75"/>
      <c r="U82" s="75"/>
      <c r="V82" s="75"/>
      <c r="W82" s="75"/>
      <c r="X82" s="75"/>
      <c r="Y82" s="75"/>
      <c r="Z82" s="75"/>
      <c r="AA82" s="75"/>
      <c r="AB82" s="75"/>
      <c r="AC82" s="75"/>
      <c r="AD82" s="75"/>
      <c r="AE82" s="75"/>
      <c r="AF82" s="75"/>
      <c r="AG82" s="75"/>
      <c r="AH82" s="75"/>
      <c r="AI82" s="75"/>
    </row>
    <row r="83" spans="1:35" ht="12.75" customHeight="1">
      <c r="A83" s="86">
        <v>44728</v>
      </c>
      <c r="B83" s="29" t="s">
        <v>1100</v>
      </c>
      <c r="C83" s="28" t="s">
        <v>1101</v>
      </c>
      <c r="D83" s="28" t="s">
        <v>1111</v>
      </c>
      <c r="E83" s="28" t="s">
        <v>572</v>
      </c>
      <c r="F83" s="87">
        <v>102110</v>
      </c>
      <c r="G83" s="29">
        <v>328.58</v>
      </c>
      <c r="H83" s="29" t="s">
        <v>850</v>
      </c>
      <c r="I83" s="75"/>
      <c r="J83" s="75"/>
      <c r="K83" s="75"/>
      <c r="L83" s="75"/>
      <c r="M83" s="75"/>
      <c r="N83" s="75"/>
      <c r="O83" s="75"/>
      <c r="P83" s="75"/>
      <c r="Q83" s="75"/>
      <c r="R83" s="75"/>
      <c r="S83" s="75"/>
      <c r="T83" s="75"/>
      <c r="U83" s="75"/>
      <c r="V83" s="75"/>
      <c r="W83" s="75"/>
      <c r="X83" s="75"/>
      <c r="Y83" s="75"/>
      <c r="Z83" s="75"/>
      <c r="AA83" s="75"/>
      <c r="AB83" s="75"/>
      <c r="AC83" s="75"/>
      <c r="AD83" s="75"/>
      <c r="AE83" s="75"/>
      <c r="AF83" s="75"/>
      <c r="AG83" s="75"/>
      <c r="AH83" s="75"/>
      <c r="AI83" s="75"/>
    </row>
    <row r="84" spans="1:35" ht="12.75" customHeight="1">
      <c r="A84" s="86">
        <v>44728</v>
      </c>
      <c r="B84" s="29" t="s">
        <v>1112</v>
      </c>
      <c r="C84" s="28" t="s">
        <v>1113</v>
      </c>
      <c r="D84" s="28" t="s">
        <v>1114</v>
      </c>
      <c r="E84" s="28" t="s">
        <v>572</v>
      </c>
      <c r="F84" s="87">
        <v>650000</v>
      </c>
      <c r="G84" s="29">
        <v>4.8</v>
      </c>
      <c r="H84" s="29" t="s">
        <v>850</v>
      </c>
      <c r="I84" s="75"/>
      <c r="J84" s="75"/>
      <c r="K84" s="75"/>
      <c r="L84" s="75"/>
      <c r="M84" s="75"/>
      <c r="N84" s="75"/>
      <c r="O84" s="75"/>
      <c r="P84" s="75"/>
      <c r="Q84" s="75"/>
      <c r="R84" s="75"/>
      <c r="S84" s="75"/>
      <c r="T84" s="75"/>
      <c r="U84" s="75"/>
      <c r="V84" s="75"/>
      <c r="W84" s="75"/>
      <c r="X84" s="75"/>
      <c r="Y84" s="75"/>
      <c r="Z84" s="75"/>
      <c r="AA84" s="75"/>
      <c r="AB84" s="75"/>
      <c r="AC84" s="75"/>
      <c r="AD84" s="75"/>
      <c r="AE84" s="75"/>
      <c r="AF84" s="75"/>
      <c r="AG84" s="75"/>
      <c r="AH84" s="75"/>
      <c r="AI84" s="75"/>
    </row>
    <row r="85" spans="1:35" ht="12.75" customHeight="1">
      <c r="A85" s="86"/>
      <c r="B85" s="29"/>
      <c r="C85" s="28"/>
      <c r="D85" s="28"/>
      <c r="E85" s="28"/>
      <c r="F85" s="87"/>
      <c r="G85" s="29"/>
      <c r="H85" s="29"/>
      <c r="I85" s="75"/>
      <c r="J85" s="75"/>
      <c r="K85" s="75"/>
      <c r="L85" s="75"/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5"/>
      <c r="AA85" s="75"/>
      <c r="AB85" s="75"/>
      <c r="AC85" s="75"/>
      <c r="AD85" s="75"/>
      <c r="AE85" s="75"/>
      <c r="AF85" s="75"/>
      <c r="AG85" s="75"/>
      <c r="AH85" s="75"/>
      <c r="AI85" s="75"/>
    </row>
    <row r="86" spans="1:35" ht="12.75" customHeight="1">
      <c r="A86" s="86"/>
      <c r="B86" s="29"/>
      <c r="C86" s="28"/>
      <c r="D86" s="28"/>
      <c r="E86" s="28"/>
      <c r="F86" s="87"/>
      <c r="G86" s="29"/>
      <c r="H86" s="29"/>
      <c r="I86" s="75"/>
      <c r="J86" s="75"/>
      <c r="K86" s="75"/>
      <c r="L86" s="75"/>
      <c r="M86" s="75"/>
      <c r="N86" s="75"/>
      <c r="O86" s="75"/>
      <c r="P86" s="75"/>
      <c r="Q86" s="75"/>
      <c r="R86" s="75"/>
      <c r="S86" s="75"/>
      <c r="T86" s="75"/>
      <c r="U86" s="75"/>
      <c r="V86" s="75"/>
      <c r="W86" s="75"/>
      <c r="X86" s="75"/>
      <c r="Y86" s="75"/>
      <c r="Z86" s="75"/>
      <c r="AA86" s="75"/>
      <c r="AB86" s="75"/>
      <c r="AC86" s="75"/>
      <c r="AD86" s="75"/>
      <c r="AE86" s="75"/>
      <c r="AF86" s="75"/>
      <c r="AG86" s="75"/>
      <c r="AH86" s="75"/>
      <c r="AI86" s="75"/>
    </row>
    <row r="87" spans="1:35" ht="12.75" customHeight="1">
      <c r="A87" s="86"/>
      <c r="B87" s="29"/>
      <c r="C87" s="28"/>
      <c r="D87" s="28"/>
      <c r="E87" s="28"/>
      <c r="F87" s="87"/>
      <c r="G87" s="29"/>
      <c r="H87" s="29"/>
      <c r="I87" s="75"/>
      <c r="J87" s="75"/>
      <c r="K87" s="75"/>
      <c r="L87" s="75"/>
      <c r="M87" s="75"/>
      <c r="N87" s="75"/>
      <c r="O87" s="75"/>
      <c r="P87" s="75"/>
      <c r="Q87" s="75"/>
      <c r="R87" s="75"/>
      <c r="S87" s="75"/>
      <c r="T87" s="75"/>
      <c r="U87" s="75"/>
      <c r="V87" s="75"/>
      <c r="W87" s="75"/>
      <c r="X87" s="75"/>
      <c r="Y87" s="75"/>
      <c r="Z87" s="75"/>
      <c r="AA87" s="75"/>
      <c r="AB87" s="75"/>
      <c r="AC87" s="75"/>
      <c r="AD87" s="75"/>
      <c r="AE87" s="75"/>
      <c r="AF87" s="75"/>
      <c r="AG87" s="75"/>
      <c r="AH87" s="75"/>
      <c r="AI87" s="75"/>
    </row>
    <row r="88" spans="1:35" ht="12.75" customHeight="1">
      <c r="A88" s="86"/>
      <c r="B88" s="29"/>
      <c r="C88" s="28"/>
      <c r="D88" s="28"/>
      <c r="E88" s="28"/>
      <c r="F88" s="87"/>
      <c r="G88" s="29"/>
      <c r="H88" s="29"/>
      <c r="I88" s="75"/>
      <c r="J88" s="75"/>
      <c r="K88" s="75"/>
      <c r="L88" s="75"/>
      <c r="M88" s="75"/>
      <c r="N88" s="75"/>
      <c r="O88" s="75"/>
      <c r="P88" s="75"/>
      <c r="Q88" s="75"/>
      <c r="R88" s="75"/>
      <c r="S88" s="75"/>
      <c r="T88" s="75"/>
      <c r="U88" s="75"/>
      <c r="V88" s="75"/>
      <c r="W88" s="75"/>
      <c r="X88" s="75"/>
      <c r="Y88" s="75"/>
      <c r="Z88" s="75"/>
      <c r="AA88" s="75"/>
      <c r="AB88" s="75"/>
      <c r="AC88" s="75"/>
      <c r="AD88" s="75"/>
      <c r="AE88" s="75"/>
      <c r="AF88" s="75"/>
      <c r="AG88" s="75"/>
      <c r="AH88" s="75"/>
      <c r="AI88" s="75"/>
    </row>
    <row r="89" spans="1:35" ht="12.75" customHeight="1">
      <c r="A89" s="86"/>
      <c r="B89" s="29"/>
      <c r="C89" s="28"/>
      <c r="D89" s="28"/>
      <c r="E89" s="28"/>
      <c r="F89" s="87"/>
      <c r="G89" s="29"/>
      <c r="H89" s="29"/>
      <c r="I89" s="75"/>
      <c r="J89" s="75"/>
      <c r="K89" s="75"/>
      <c r="L89" s="75"/>
      <c r="M89" s="75"/>
      <c r="N89" s="75"/>
      <c r="O89" s="75"/>
      <c r="P89" s="75"/>
      <c r="Q89" s="75"/>
      <c r="R89" s="75"/>
      <c r="S89" s="75"/>
      <c r="T89" s="75"/>
      <c r="U89" s="75"/>
      <c r="V89" s="75"/>
      <c r="W89" s="75"/>
      <c r="X89" s="75"/>
      <c r="Y89" s="75"/>
      <c r="Z89" s="75"/>
      <c r="AA89" s="75"/>
      <c r="AB89" s="75"/>
      <c r="AC89" s="75"/>
      <c r="AD89" s="75"/>
      <c r="AE89" s="75"/>
      <c r="AF89" s="75"/>
      <c r="AG89" s="75"/>
      <c r="AH89" s="75"/>
      <c r="AI89" s="75"/>
    </row>
    <row r="90" spans="1:35" ht="12.75" customHeight="1">
      <c r="A90" s="86"/>
      <c r="B90" s="29"/>
      <c r="C90" s="28"/>
      <c r="D90" s="28"/>
      <c r="E90" s="28"/>
      <c r="F90" s="87"/>
      <c r="G90" s="29"/>
      <c r="H90" s="29"/>
      <c r="I90" s="75"/>
      <c r="J90" s="75"/>
      <c r="K90" s="75"/>
      <c r="L90" s="75"/>
      <c r="M90" s="75"/>
      <c r="N90" s="75"/>
      <c r="O90" s="75"/>
      <c r="P90" s="75"/>
      <c r="Q90" s="75"/>
      <c r="R90" s="75"/>
      <c r="S90" s="75"/>
      <c r="T90" s="75"/>
      <c r="U90" s="75"/>
      <c r="V90" s="75"/>
      <c r="W90" s="75"/>
      <c r="X90" s="75"/>
      <c r="Y90" s="75"/>
      <c r="Z90" s="75"/>
      <c r="AA90" s="75"/>
      <c r="AB90" s="75"/>
      <c r="AC90" s="75"/>
      <c r="AD90" s="75"/>
      <c r="AE90" s="75"/>
      <c r="AF90" s="75"/>
      <c r="AG90" s="75"/>
      <c r="AH90" s="75"/>
      <c r="AI90" s="75"/>
    </row>
    <row r="91" spans="1:35" ht="12.75" customHeight="1">
      <c r="A91" s="86"/>
      <c r="B91" s="29"/>
      <c r="C91" s="28"/>
      <c r="D91" s="28"/>
      <c r="E91" s="28"/>
      <c r="F91" s="87"/>
      <c r="G91" s="29"/>
      <c r="H91" s="29"/>
      <c r="I91" s="75"/>
      <c r="J91" s="75"/>
      <c r="K91" s="75"/>
      <c r="L91" s="75"/>
      <c r="M91" s="75"/>
      <c r="N91" s="75"/>
      <c r="O91" s="75"/>
      <c r="P91" s="75"/>
      <c r="Q91" s="75"/>
      <c r="R91" s="75"/>
      <c r="S91" s="75"/>
      <c r="T91" s="75"/>
      <c r="U91" s="75"/>
      <c r="V91" s="75"/>
      <c r="W91" s="75"/>
      <c r="X91" s="75"/>
      <c r="Y91" s="75"/>
      <c r="Z91" s="75"/>
      <c r="AA91" s="75"/>
      <c r="AB91" s="75"/>
      <c r="AC91" s="75"/>
      <c r="AD91" s="75"/>
      <c r="AE91" s="75"/>
      <c r="AF91" s="75"/>
      <c r="AG91" s="75"/>
      <c r="AH91" s="75"/>
      <c r="AI91" s="75"/>
    </row>
    <row r="92" spans="1:35" ht="12.75" customHeight="1">
      <c r="A92" s="86"/>
      <c r="B92" s="29"/>
      <c r="C92" s="28"/>
      <c r="D92" s="28"/>
      <c r="E92" s="28"/>
      <c r="F92" s="87"/>
      <c r="G92" s="29"/>
      <c r="H92" s="29"/>
      <c r="I92" s="75"/>
      <c r="J92" s="75"/>
      <c r="K92" s="75"/>
      <c r="L92" s="75"/>
      <c r="M92" s="75"/>
      <c r="N92" s="75"/>
      <c r="O92" s="75"/>
      <c r="P92" s="75"/>
      <c r="Q92" s="75"/>
      <c r="R92" s="75"/>
      <c r="S92" s="75"/>
      <c r="T92" s="75"/>
      <c r="U92" s="75"/>
      <c r="V92" s="75"/>
      <c r="W92" s="75"/>
      <c r="X92" s="75"/>
      <c r="Y92" s="75"/>
      <c r="Z92" s="75"/>
      <c r="AA92" s="75"/>
      <c r="AB92" s="75"/>
      <c r="AC92" s="75"/>
      <c r="AD92" s="75"/>
      <c r="AE92" s="75"/>
      <c r="AF92" s="75"/>
      <c r="AG92" s="75"/>
      <c r="AH92" s="75"/>
      <c r="AI92" s="75"/>
    </row>
    <row r="93" spans="1:35" ht="12.75" customHeight="1">
      <c r="A93" s="86"/>
      <c r="B93" s="29"/>
      <c r="C93" s="28"/>
      <c r="D93" s="28"/>
      <c r="E93" s="28"/>
      <c r="F93" s="87"/>
      <c r="G93" s="29"/>
      <c r="H93" s="29"/>
      <c r="I93" s="75"/>
      <c r="J93" s="75"/>
      <c r="K93" s="75"/>
      <c r="L93" s="75"/>
      <c r="M93" s="75"/>
      <c r="N93" s="75"/>
      <c r="O93" s="75"/>
      <c r="P93" s="75"/>
      <c r="Q93" s="75"/>
      <c r="R93" s="75"/>
      <c r="S93" s="75"/>
      <c r="T93" s="75"/>
      <c r="U93" s="75"/>
      <c r="V93" s="75"/>
      <c r="W93" s="75"/>
      <c r="X93" s="75"/>
      <c r="Y93" s="75"/>
      <c r="Z93" s="75"/>
      <c r="AA93" s="75"/>
      <c r="AB93" s="75"/>
      <c r="AC93" s="75"/>
      <c r="AD93" s="75"/>
      <c r="AE93" s="75"/>
      <c r="AF93" s="75"/>
      <c r="AG93" s="75"/>
      <c r="AH93" s="75"/>
      <c r="AI93" s="75"/>
    </row>
    <row r="94" spans="1:35" ht="12.75" customHeight="1">
      <c r="A94" s="86"/>
      <c r="B94" s="29"/>
      <c r="C94" s="28"/>
      <c r="D94" s="28"/>
      <c r="E94" s="28"/>
      <c r="F94" s="87"/>
      <c r="G94" s="29"/>
      <c r="H94" s="29"/>
      <c r="I94" s="75"/>
      <c r="J94" s="75"/>
      <c r="K94" s="75"/>
      <c r="L94" s="75"/>
      <c r="M94" s="75"/>
      <c r="N94" s="75"/>
      <c r="O94" s="75"/>
      <c r="P94" s="75"/>
      <c r="Q94" s="75"/>
      <c r="R94" s="75"/>
      <c r="S94" s="75"/>
      <c r="T94" s="75"/>
      <c r="U94" s="75"/>
      <c r="V94" s="75"/>
      <c r="W94" s="75"/>
      <c r="X94" s="75"/>
      <c r="Y94" s="75"/>
      <c r="Z94" s="75"/>
      <c r="AA94" s="75"/>
      <c r="AB94" s="75"/>
      <c r="AC94" s="75"/>
      <c r="AD94" s="75"/>
      <c r="AE94" s="75"/>
      <c r="AF94" s="75"/>
      <c r="AG94" s="75"/>
      <c r="AH94" s="75"/>
      <c r="AI94" s="75"/>
    </row>
    <row r="95" spans="1:35" ht="12.75" customHeight="1">
      <c r="A95" s="86"/>
      <c r="B95" s="29"/>
      <c r="C95" s="28"/>
      <c r="D95" s="28"/>
      <c r="E95" s="28"/>
      <c r="F95" s="87"/>
      <c r="G95" s="29"/>
      <c r="H95" s="29"/>
      <c r="I95" s="75"/>
      <c r="J95" s="75"/>
      <c r="K95" s="75"/>
      <c r="L95" s="75"/>
      <c r="M95" s="75"/>
      <c r="N95" s="75"/>
      <c r="O95" s="75"/>
      <c r="P95" s="75"/>
      <c r="Q95" s="75"/>
      <c r="R95" s="75"/>
      <c r="S95" s="75"/>
      <c r="T95" s="75"/>
      <c r="U95" s="75"/>
      <c r="V95" s="75"/>
      <c r="W95" s="75"/>
      <c r="X95" s="75"/>
      <c r="Y95" s="75"/>
      <c r="Z95" s="75"/>
      <c r="AA95" s="75"/>
      <c r="AB95" s="75"/>
      <c r="AC95" s="75"/>
      <c r="AD95" s="75"/>
      <c r="AE95" s="75"/>
      <c r="AF95" s="75"/>
      <c r="AG95" s="75"/>
      <c r="AH95" s="75"/>
      <c r="AI95" s="75"/>
    </row>
    <row r="96" spans="1:35" ht="12.75" customHeight="1">
      <c r="A96" s="86"/>
      <c r="B96" s="29"/>
      <c r="C96" s="28"/>
      <c r="D96" s="28"/>
      <c r="E96" s="28"/>
      <c r="F96" s="87"/>
      <c r="G96" s="29"/>
      <c r="H96" s="29"/>
      <c r="I96" s="75"/>
      <c r="J96" s="75"/>
      <c r="K96" s="75"/>
      <c r="L96" s="75"/>
      <c r="M96" s="75"/>
      <c r="N96" s="75"/>
      <c r="O96" s="75"/>
      <c r="P96" s="75"/>
      <c r="Q96" s="75"/>
      <c r="R96" s="75"/>
      <c r="S96" s="75"/>
      <c r="T96" s="75"/>
      <c r="U96" s="75"/>
      <c r="V96" s="75"/>
      <c r="W96" s="75"/>
      <c r="X96" s="75"/>
      <c r="Y96" s="75"/>
      <c r="Z96" s="75"/>
      <c r="AA96" s="75"/>
      <c r="AB96" s="75"/>
      <c r="AC96" s="75"/>
      <c r="AD96" s="75"/>
      <c r="AE96" s="75"/>
      <c r="AF96" s="75"/>
      <c r="AG96" s="75"/>
      <c r="AH96" s="75"/>
      <c r="AI96" s="75"/>
    </row>
    <row r="97" spans="1:35" ht="12.75" customHeight="1">
      <c r="A97" s="86"/>
      <c r="B97" s="29"/>
      <c r="C97" s="28"/>
      <c r="D97" s="28"/>
      <c r="E97" s="28"/>
      <c r="F97" s="87"/>
      <c r="G97" s="29"/>
      <c r="H97" s="29"/>
      <c r="I97" s="75"/>
      <c r="J97" s="75"/>
      <c r="K97" s="75"/>
      <c r="L97" s="75"/>
      <c r="M97" s="75"/>
      <c r="N97" s="75"/>
      <c r="O97" s="75"/>
      <c r="P97" s="75"/>
      <c r="Q97" s="75"/>
      <c r="R97" s="75"/>
      <c r="S97" s="75"/>
      <c r="T97" s="75"/>
      <c r="U97" s="75"/>
      <c r="V97" s="75"/>
      <c r="W97" s="75"/>
      <c r="X97" s="75"/>
      <c r="Y97" s="75"/>
      <c r="Z97" s="75"/>
      <c r="AA97" s="75"/>
      <c r="AB97" s="75"/>
      <c r="AC97" s="75"/>
      <c r="AD97" s="75"/>
      <c r="AE97" s="75"/>
      <c r="AF97" s="75"/>
      <c r="AG97" s="75"/>
      <c r="AH97" s="75"/>
      <c r="AI97" s="75"/>
    </row>
    <row r="98" spans="1:35" ht="12.75" customHeight="1">
      <c r="A98" s="86"/>
      <c r="B98" s="29"/>
      <c r="C98" s="28"/>
      <c r="D98" s="28"/>
      <c r="E98" s="28"/>
      <c r="F98" s="87"/>
      <c r="G98" s="29"/>
      <c r="H98" s="29"/>
      <c r="I98" s="75"/>
      <c r="J98" s="75"/>
      <c r="K98" s="75"/>
      <c r="L98" s="75"/>
      <c r="M98" s="75"/>
      <c r="N98" s="75"/>
      <c r="O98" s="75"/>
      <c r="P98" s="75"/>
      <c r="Q98" s="75"/>
      <c r="R98" s="75"/>
      <c r="S98" s="75"/>
      <c r="T98" s="75"/>
      <c r="U98" s="75"/>
      <c r="V98" s="75"/>
      <c r="W98" s="75"/>
      <c r="X98" s="75"/>
      <c r="Y98" s="75"/>
      <c r="Z98" s="75"/>
      <c r="AA98" s="75"/>
      <c r="AB98" s="75"/>
      <c r="AC98" s="75"/>
      <c r="AD98" s="75"/>
      <c r="AE98" s="75"/>
      <c r="AF98" s="75"/>
      <c r="AG98" s="75"/>
      <c r="AH98" s="75"/>
      <c r="AI98" s="75"/>
    </row>
    <row r="99" spans="1:35" ht="12.75" customHeight="1">
      <c r="A99" s="86"/>
      <c r="B99" s="29"/>
      <c r="C99" s="28"/>
      <c r="D99" s="28"/>
      <c r="E99" s="28"/>
      <c r="F99" s="87"/>
      <c r="G99" s="29"/>
      <c r="H99" s="29"/>
      <c r="I99" s="75"/>
      <c r="J99" s="75"/>
      <c r="K99" s="75"/>
      <c r="L99" s="75"/>
      <c r="M99" s="75"/>
      <c r="N99" s="75"/>
      <c r="O99" s="75"/>
      <c r="P99" s="75"/>
      <c r="Q99" s="75"/>
      <c r="R99" s="75"/>
      <c r="S99" s="75"/>
      <c r="T99" s="75"/>
      <c r="U99" s="75"/>
      <c r="V99" s="75"/>
      <c r="W99" s="75"/>
      <c r="X99" s="75"/>
      <c r="Y99" s="75"/>
      <c r="Z99" s="75"/>
      <c r="AA99" s="75"/>
      <c r="AB99" s="75"/>
      <c r="AC99" s="75"/>
      <c r="AD99" s="75"/>
      <c r="AE99" s="75"/>
      <c r="AF99" s="75"/>
      <c r="AG99" s="75"/>
      <c r="AH99" s="75"/>
      <c r="AI99" s="75"/>
    </row>
    <row r="100" spans="1:35" ht="12.75" customHeight="1">
      <c r="A100" s="86"/>
      <c r="B100" s="29"/>
      <c r="C100" s="28"/>
      <c r="D100" s="28"/>
      <c r="E100" s="28"/>
      <c r="F100" s="87"/>
      <c r="G100" s="29"/>
      <c r="H100" s="29"/>
      <c r="I100" s="75"/>
      <c r="J100" s="75"/>
      <c r="K100" s="75"/>
      <c r="L100" s="75"/>
      <c r="M100" s="75"/>
      <c r="N100" s="75"/>
      <c r="O100" s="75"/>
      <c r="P100" s="75"/>
      <c r="Q100" s="75"/>
      <c r="R100" s="75"/>
      <c r="S100" s="75"/>
      <c r="T100" s="75"/>
      <c r="U100" s="75"/>
      <c r="V100" s="75"/>
      <c r="W100" s="75"/>
      <c r="X100" s="75"/>
      <c r="Y100" s="75"/>
      <c r="Z100" s="75"/>
      <c r="AA100" s="75"/>
      <c r="AB100" s="75"/>
      <c r="AC100" s="75"/>
      <c r="AD100" s="75"/>
      <c r="AE100" s="75"/>
      <c r="AF100" s="75"/>
      <c r="AG100" s="75"/>
      <c r="AH100" s="75"/>
      <c r="AI100" s="75"/>
    </row>
    <row r="101" spans="1:35" ht="12.75" customHeight="1">
      <c r="A101" s="86"/>
      <c r="B101" s="29"/>
      <c r="C101" s="28"/>
      <c r="D101" s="28"/>
      <c r="E101" s="28"/>
      <c r="F101" s="87"/>
      <c r="G101" s="29"/>
      <c r="H101" s="29"/>
      <c r="I101" s="75"/>
      <c r="J101" s="75"/>
      <c r="K101" s="75"/>
      <c r="L101" s="75"/>
      <c r="M101" s="75"/>
      <c r="N101" s="75"/>
      <c r="O101" s="75"/>
      <c r="P101" s="75"/>
      <c r="Q101" s="75"/>
      <c r="R101" s="75"/>
      <c r="S101" s="75"/>
      <c r="T101" s="75"/>
      <c r="U101" s="75"/>
      <c r="V101" s="75"/>
      <c r="W101" s="75"/>
      <c r="X101" s="75"/>
      <c r="Y101" s="75"/>
      <c r="Z101" s="75"/>
      <c r="AA101" s="75"/>
      <c r="AB101" s="75"/>
      <c r="AC101" s="75"/>
      <c r="AD101" s="75"/>
      <c r="AE101" s="75"/>
      <c r="AF101" s="75"/>
      <c r="AG101" s="75"/>
      <c r="AH101" s="75"/>
      <c r="AI101" s="75"/>
    </row>
    <row r="102" spans="1:35" ht="12.75" customHeight="1">
      <c r="A102" s="86"/>
      <c r="B102" s="29"/>
      <c r="C102" s="28"/>
      <c r="D102" s="28"/>
      <c r="E102" s="28"/>
      <c r="F102" s="87"/>
      <c r="G102" s="29"/>
      <c r="H102" s="29"/>
      <c r="I102" s="75"/>
      <c r="J102" s="75"/>
      <c r="K102" s="75"/>
      <c r="L102" s="75"/>
      <c r="M102" s="75"/>
      <c r="N102" s="75"/>
      <c r="O102" s="75"/>
      <c r="P102" s="75"/>
      <c r="Q102" s="75"/>
      <c r="R102" s="75"/>
      <c r="S102" s="75"/>
      <c r="T102" s="75"/>
      <c r="U102" s="75"/>
      <c r="V102" s="75"/>
      <c r="W102" s="75"/>
      <c r="X102" s="75"/>
      <c r="Y102" s="75"/>
      <c r="Z102" s="75"/>
      <c r="AA102" s="75"/>
      <c r="AB102" s="75"/>
      <c r="AC102" s="75"/>
      <c r="AD102" s="75"/>
      <c r="AE102" s="75"/>
      <c r="AF102" s="75"/>
      <c r="AG102" s="75"/>
      <c r="AH102" s="75"/>
      <c r="AI102" s="75"/>
    </row>
    <row r="103" spans="1:35" ht="12.75" customHeight="1">
      <c r="A103" s="86"/>
      <c r="B103" s="29"/>
      <c r="C103" s="28"/>
      <c r="D103" s="28"/>
      <c r="E103" s="28"/>
      <c r="F103" s="87"/>
      <c r="G103" s="29"/>
      <c r="H103" s="29"/>
      <c r="I103" s="75"/>
      <c r="J103" s="75"/>
      <c r="K103" s="75"/>
      <c r="L103" s="75"/>
      <c r="M103" s="75"/>
      <c r="N103" s="75"/>
      <c r="O103" s="75"/>
      <c r="P103" s="75"/>
      <c r="Q103" s="75"/>
      <c r="R103" s="75"/>
      <c r="S103" s="75"/>
      <c r="T103" s="75"/>
      <c r="U103" s="75"/>
      <c r="V103" s="75"/>
      <c r="W103" s="75"/>
      <c r="X103" s="75"/>
      <c r="Y103" s="75"/>
      <c r="Z103" s="75"/>
      <c r="AA103" s="75"/>
      <c r="AB103" s="75"/>
      <c r="AC103" s="75"/>
      <c r="AD103" s="75"/>
      <c r="AE103" s="75"/>
      <c r="AF103" s="75"/>
      <c r="AG103" s="75"/>
      <c r="AH103" s="75"/>
      <c r="AI103" s="75"/>
    </row>
    <row r="104" spans="1:35" ht="12.75" customHeight="1">
      <c r="A104" s="86"/>
      <c r="B104" s="29"/>
      <c r="C104" s="28"/>
      <c r="D104" s="28"/>
      <c r="E104" s="28"/>
      <c r="F104" s="87"/>
      <c r="G104" s="29"/>
      <c r="H104" s="29"/>
      <c r="I104" s="75"/>
      <c r="J104" s="75"/>
      <c r="K104" s="75"/>
      <c r="L104" s="75"/>
      <c r="M104" s="75"/>
      <c r="N104" s="75"/>
      <c r="O104" s="75"/>
      <c r="P104" s="75"/>
      <c r="Q104" s="75"/>
      <c r="R104" s="75"/>
      <c r="S104" s="75"/>
      <c r="T104" s="75"/>
      <c r="U104" s="75"/>
      <c r="V104" s="75"/>
      <c r="W104" s="75"/>
      <c r="X104" s="75"/>
      <c r="Y104" s="75"/>
      <c r="Z104" s="75"/>
      <c r="AA104" s="75"/>
      <c r="AB104" s="75"/>
      <c r="AC104" s="75"/>
      <c r="AD104" s="75"/>
      <c r="AE104" s="75"/>
      <c r="AF104" s="75"/>
      <c r="AG104" s="75"/>
      <c r="AH104" s="75"/>
      <c r="AI104" s="75"/>
    </row>
    <row r="105" spans="1:35" ht="12.75" customHeight="1">
      <c r="A105" s="86"/>
      <c r="B105" s="29"/>
      <c r="C105" s="28"/>
      <c r="D105" s="28"/>
      <c r="E105" s="28"/>
      <c r="F105" s="87"/>
      <c r="G105" s="29"/>
      <c r="H105" s="29"/>
      <c r="I105" s="75"/>
      <c r="J105" s="75"/>
      <c r="K105" s="75"/>
      <c r="L105" s="75"/>
      <c r="M105" s="75"/>
      <c r="N105" s="75"/>
      <c r="O105" s="75"/>
      <c r="P105" s="75"/>
      <c r="Q105" s="75"/>
      <c r="R105" s="75"/>
      <c r="S105" s="75"/>
      <c r="T105" s="75"/>
      <c r="U105" s="75"/>
      <c r="V105" s="75"/>
      <c r="W105" s="75"/>
      <c r="X105" s="75"/>
      <c r="Y105" s="75"/>
      <c r="Z105" s="75"/>
      <c r="AA105" s="75"/>
      <c r="AB105" s="75"/>
      <c r="AC105" s="75"/>
      <c r="AD105" s="75"/>
      <c r="AE105" s="75"/>
      <c r="AF105" s="75"/>
      <c r="AG105" s="75"/>
      <c r="AH105" s="75"/>
      <c r="AI105" s="75"/>
    </row>
    <row r="106" spans="1:35" ht="12.75" customHeight="1">
      <c r="A106" s="86"/>
      <c r="B106" s="29"/>
      <c r="C106" s="28"/>
      <c r="D106" s="28"/>
      <c r="E106" s="28"/>
      <c r="F106" s="87"/>
      <c r="G106" s="29"/>
      <c r="H106" s="29"/>
      <c r="I106" s="75"/>
      <c r="J106" s="75"/>
      <c r="K106" s="75"/>
      <c r="L106" s="75"/>
      <c r="M106" s="75"/>
      <c r="N106" s="75"/>
      <c r="O106" s="75"/>
      <c r="P106" s="75"/>
      <c r="Q106" s="75"/>
      <c r="R106" s="75"/>
      <c r="S106" s="75"/>
      <c r="T106" s="75"/>
      <c r="U106" s="75"/>
      <c r="V106" s="75"/>
      <c r="W106" s="75"/>
      <c r="X106" s="75"/>
      <c r="Y106" s="75"/>
      <c r="Z106" s="75"/>
      <c r="AA106" s="75"/>
      <c r="AB106" s="75"/>
      <c r="AC106" s="75"/>
      <c r="AD106" s="75"/>
      <c r="AE106" s="75"/>
      <c r="AF106" s="75"/>
      <c r="AG106" s="75"/>
      <c r="AH106" s="75"/>
      <c r="AI106" s="75"/>
    </row>
    <row r="107" spans="1:35" ht="12.75" customHeight="1">
      <c r="A107" s="86"/>
      <c r="B107" s="29"/>
      <c r="C107" s="28"/>
      <c r="D107" s="28"/>
      <c r="E107" s="28"/>
      <c r="F107" s="87"/>
      <c r="G107" s="29"/>
      <c r="H107" s="29"/>
      <c r="I107" s="75"/>
      <c r="J107" s="75"/>
      <c r="K107" s="75"/>
      <c r="L107" s="75"/>
      <c r="M107" s="75"/>
      <c r="N107" s="75"/>
      <c r="O107" s="75"/>
      <c r="P107" s="75"/>
      <c r="Q107" s="75"/>
      <c r="R107" s="75"/>
      <c r="S107" s="75"/>
      <c r="T107" s="75"/>
      <c r="U107" s="75"/>
      <c r="V107" s="75"/>
      <c r="W107" s="75"/>
      <c r="X107" s="75"/>
      <c r="Y107" s="75"/>
      <c r="Z107" s="75"/>
      <c r="AA107" s="75"/>
      <c r="AB107" s="75"/>
      <c r="AC107" s="75"/>
      <c r="AD107" s="75"/>
      <c r="AE107" s="75"/>
      <c r="AF107" s="75"/>
      <c r="AG107" s="75"/>
      <c r="AH107" s="75"/>
      <c r="AI107" s="75"/>
    </row>
    <row r="108" spans="1:35" ht="12.75" customHeight="1">
      <c r="A108" s="86"/>
      <c r="B108" s="29"/>
      <c r="C108" s="28"/>
      <c r="D108" s="28"/>
      <c r="E108" s="28"/>
      <c r="F108" s="87"/>
      <c r="G108" s="29"/>
      <c r="H108" s="29"/>
      <c r="I108" s="75"/>
      <c r="J108" s="75"/>
      <c r="K108" s="75"/>
      <c r="L108" s="75"/>
      <c r="M108" s="75"/>
      <c r="N108" s="75"/>
      <c r="O108" s="75"/>
      <c r="P108" s="75"/>
      <c r="Q108" s="75"/>
      <c r="R108" s="75"/>
      <c r="S108" s="75"/>
      <c r="T108" s="75"/>
      <c r="U108" s="75"/>
      <c r="V108" s="75"/>
      <c r="W108" s="75"/>
      <c r="X108" s="75"/>
      <c r="Y108" s="75"/>
      <c r="Z108" s="75"/>
      <c r="AA108" s="75"/>
      <c r="AB108" s="75"/>
      <c r="AC108" s="75"/>
      <c r="AD108" s="75"/>
      <c r="AE108" s="75"/>
      <c r="AF108" s="75"/>
      <c r="AG108" s="75"/>
      <c r="AH108" s="75"/>
      <c r="AI108" s="75"/>
    </row>
    <row r="109" spans="1:35" ht="12.75" customHeight="1">
      <c r="A109" s="86"/>
      <c r="B109" s="29"/>
      <c r="C109" s="28"/>
      <c r="D109" s="28"/>
      <c r="E109" s="28"/>
      <c r="F109" s="87"/>
      <c r="G109" s="29"/>
      <c r="H109" s="29"/>
      <c r="I109" s="75"/>
      <c r="J109" s="75"/>
      <c r="K109" s="75"/>
      <c r="L109" s="75"/>
      <c r="M109" s="75"/>
      <c r="N109" s="75"/>
      <c r="O109" s="75"/>
      <c r="P109" s="75"/>
      <c r="Q109" s="75"/>
      <c r="R109" s="75"/>
      <c r="S109" s="75"/>
      <c r="T109" s="75"/>
      <c r="U109" s="75"/>
      <c r="V109" s="75"/>
      <c r="W109" s="75"/>
      <c r="X109" s="75"/>
      <c r="Y109" s="75"/>
      <c r="Z109" s="75"/>
      <c r="AA109" s="75"/>
      <c r="AB109" s="75"/>
      <c r="AC109" s="75"/>
      <c r="AD109" s="75"/>
      <c r="AE109" s="75"/>
      <c r="AF109" s="75"/>
      <c r="AG109" s="75"/>
      <c r="AH109" s="75"/>
      <c r="AI109" s="75"/>
    </row>
    <row r="110" spans="1:35" ht="12.75" customHeight="1">
      <c r="A110" s="86"/>
      <c r="B110" s="29"/>
      <c r="C110" s="28"/>
      <c r="D110" s="28"/>
      <c r="E110" s="28"/>
      <c r="F110" s="87"/>
      <c r="G110" s="29"/>
      <c r="H110" s="29"/>
      <c r="I110" s="75"/>
      <c r="J110" s="75"/>
      <c r="K110" s="75"/>
      <c r="L110" s="75"/>
      <c r="M110" s="75"/>
      <c r="N110" s="75"/>
      <c r="O110" s="75"/>
      <c r="P110" s="75"/>
      <c r="Q110" s="75"/>
      <c r="R110" s="75"/>
      <c r="S110" s="75"/>
      <c r="T110" s="75"/>
      <c r="U110" s="75"/>
      <c r="V110" s="75"/>
      <c r="W110" s="75"/>
      <c r="X110" s="75"/>
      <c r="Y110" s="75"/>
      <c r="Z110" s="75"/>
      <c r="AA110" s="75"/>
      <c r="AB110" s="75"/>
      <c r="AC110" s="75"/>
      <c r="AD110" s="75"/>
      <c r="AE110" s="75"/>
      <c r="AF110" s="75"/>
      <c r="AG110" s="75"/>
      <c r="AH110" s="75"/>
      <c r="AI110" s="75"/>
    </row>
    <row r="111" spans="1:35" ht="12.75" customHeight="1">
      <c r="A111" s="86"/>
      <c r="B111" s="29"/>
      <c r="C111" s="28"/>
      <c r="D111" s="28"/>
      <c r="E111" s="28"/>
      <c r="F111" s="87"/>
      <c r="G111" s="29"/>
      <c r="H111" s="29"/>
      <c r="I111" s="75"/>
      <c r="J111" s="75"/>
      <c r="K111" s="75"/>
      <c r="L111" s="75"/>
      <c r="M111" s="75"/>
      <c r="N111" s="75"/>
      <c r="O111" s="75"/>
      <c r="P111" s="75"/>
      <c r="Q111" s="75"/>
      <c r="R111" s="75"/>
      <c r="S111" s="75"/>
      <c r="T111" s="75"/>
      <c r="U111" s="75"/>
      <c r="V111" s="75"/>
      <c r="W111" s="75"/>
      <c r="X111" s="75"/>
      <c r="Y111" s="75"/>
      <c r="Z111" s="75"/>
      <c r="AA111" s="75"/>
      <c r="AB111" s="75"/>
      <c r="AC111" s="75"/>
      <c r="AD111" s="75"/>
      <c r="AE111" s="75"/>
      <c r="AF111" s="75"/>
      <c r="AG111" s="75"/>
      <c r="AH111" s="75"/>
      <c r="AI111" s="75"/>
    </row>
    <row r="112" spans="1:35" ht="12.75" customHeight="1">
      <c r="A112" s="86"/>
      <c r="B112" s="29"/>
      <c r="C112" s="28"/>
      <c r="D112" s="28"/>
      <c r="E112" s="28"/>
      <c r="F112" s="87"/>
      <c r="G112" s="29"/>
      <c r="H112" s="29"/>
      <c r="I112" s="75"/>
      <c r="J112" s="75"/>
      <c r="K112" s="75"/>
      <c r="L112" s="75"/>
      <c r="M112" s="75"/>
      <c r="N112" s="75"/>
      <c r="O112" s="75"/>
      <c r="P112" s="75"/>
      <c r="Q112" s="75"/>
      <c r="R112" s="75"/>
      <c r="S112" s="75"/>
      <c r="T112" s="75"/>
      <c r="U112" s="75"/>
      <c r="V112" s="75"/>
      <c r="W112" s="75"/>
      <c r="X112" s="75"/>
      <c r="Y112" s="75"/>
      <c r="Z112" s="75"/>
      <c r="AA112" s="75"/>
      <c r="AB112" s="75"/>
      <c r="AC112" s="75"/>
      <c r="AD112" s="75"/>
      <c r="AE112" s="75"/>
      <c r="AF112" s="75"/>
      <c r="AG112" s="75"/>
      <c r="AH112" s="75"/>
      <c r="AI112" s="75"/>
    </row>
    <row r="113" spans="1:35" ht="12.75" customHeight="1">
      <c r="A113" s="86"/>
      <c r="B113" s="29"/>
      <c r="C113" s="28"/>
      <c r="D113" s="28"/>
      <c r="E113" s="28"/>
      <c r="F113" s="87"/>
      <c r="G113" s="29"/>
      <c r="H113" s="29"/>
      <c r="I113" s="75"/>
      <c r="J113" s="75"/>
      <c r="K113" s="75"/>
      <c r="L113" s="75"/>
      <c r="M113" s="75"/>
      <c r="N113" s="75"/>
      <c r="O113" s="75"/>
      <c r="P113" s="75"/>
      <c r="Q113" s="75"/>
      <c r="R113" s="75"/>
      <c r="S113" s="75"/>
      <c r="T113" s="75"/>
      <c r="U113" s="75"/>
      <c r="V113" s="75"/>
      <c r="W113" s="75"/>
      <c r="X113" s="75"/>
      <c r="Y113" s="75"/>
      <c r="Z113" s="75"/>
      <c r="AA113" s="75"/>
      <c r="AB113" s="75"/>
      <c r="AC113" s="75"/>
      <c r="AD113" s="75"/>
      <c r="AE113" s="75"/>
      <c r="AF113" s="75"/>
      <c r="AG113" s="75"/>
      <c r="AH113" s="75"/>
      <c r="AI113" s="75"/>
    </row>
    <row r="114" spans="1:35" ht="12.75" customHeight="1">
      <c r="A114" s="86"/>
      <c r="B114" s="29"/>
      <c r="C114" s="28"/>
      <c r="D114" s="28"/>
      <c r="E114" s="28"/>
      <c r="F114" s="87"/>
      <c r="G114" s="29"/>
      <c r="H114" s="29"/>
      <c r="I114" s="75"/>
      <c r="J114" s="75"/>
      <c r="K114" s="75"/>
      <c r="L114" s="75"/>
      <c r="M114" s="75"/>
      <c r="N114" s="75"/>
      <c r="O114" s="75"/>
      <c r="P114" s="75"/>
      <c r="Q114" s="75"/>
      <c r="R114" s="75"/>
      <c r="S114" s="75"/>
      <c r="T114" s="75"/>
      <c r="U114" s="75"/>
      <c r="V114" s="75"/>
      <c r="W114" s="75"/>
      <c r="X114" s="75"/>
      <c r="Y114" s="75"/>
      <c r="Z114" s="75"/>
      <c r="AA114" s="75"/>
      <c r="AB114" s="75"/>
      <c r="AC114" s="75"/>
      <c r="AD114" s="75"/>
      <c r="AE114" s="75"/>
      <c r="AF114" s="75"/>
      <c r="AG114" s="75"/>
      <c r="AH114" s="75"/>
      <c r="AI114" s="75"/>
    </row>
    <row r="115" spans="1:35" ht="12.75" customHeight="1">
      <c r="A115" s="86"/>
      <c r="B115" s="29"/>
      <c r="C115" s="28"/>
      <c r="D115" s="28"/>
      <c r="E115" s="28"/>
      <c r="F115" s="87"/>
      <c r="G115" s="29"/>
      <c r="H115" s="29"/>
      <c r="I115" s="75"/>
      <c r="J115" s="75"/>
      <c r="K115" s="75"/>
      <c r="L115" s="75"/>
      <c r="M115" s="75"/>
      <c r="N115" s="75"/>
      <c r="O115" s="75"/>
      <c r="P115" s="75"/>
      <c r="Q115" s="75"/>
      <c r="R115" s="75"/>
      <c r="S115" s="75"/>
      <c r="T115" s="75"/>
      <c r="U115" s="75"/>
      <c r="V115" s="75"/>
      <c r="W115" s="75"/>
      <c r="X115" s="75"/>
      <c r="Y115" s="75"/>
      <c r="Z115" s="75"/>
      <c r="AA115" s="75"/>
      <c r="AB115" s="75"/>
      <c r="AC115" s="75"/>
      <c r="AD115" s="75"/>
      <c r="AE115" s="75"/>
      <c r="AF115" s="75"/>
      <c r="AG115" s="75"/>
      <c r="AH115" s="75"/>
      <c r="AI115" s="75"/>
    </row>
    <row r="116" spans="1:35" ht="12.75" customHeight="1">
      <c r="A116" s="86"/>
      <c r="B116" s="29"/>
      <c r="C116" s="28"/>
      <c r="D116" s="28"/>
      <c r="E116" s="28"/>
      <c r="F116" s="87"/>
      <c r="G116" s="29"/>
      <c r="H116" s="29"/>
      <c r="I116" s="75"/>
      <c r="J116" s="75"/>
      <c r="K116" s="75"/>
      <c r="L116" s="75"/>
      <c r="M116" s="75"/>
      <c r="N116" s="75"/>
      <c r="O116" s="75"/>
      <c r="P116" s="75"/>
      <c r="Q116" s="75"/>
      <c r="R116" s="75"/>
      <c r="S116" s="75"/>
      <c r="T116" s="75"/>
      <c r="U116" s="75"/>
      <c r="V116" s="75"/>
      <c r="W116" s="75"/>
      <c r="X116" s="75"/>
      <c r="Y116" s="75"/>
      <c r="Z116" s="75"/>
      <c r="AA116" s="75"/>
      <c r="AB116" s="75"/>
      <c r="AC116" s="75"/>
      <c r="AD116" s="75"/>
      <c r="AE116" s="75"/>
      <c r="AF116" s="75"/>
      <c r="AG116" s="75"/>
      <c r="AH116" s="75"/>
      <c r="AI116" s="75"/>
    </row>
    <row r="117" spans="1:35" ht="12.75" customHeight="1">
      <c r="A117" s="86"/>
      <c r="B117" s="29"/>
      <c r="C117" s="28"/>
      <c r="D117" s="28"/>
      <c r="E117" s="28"/>
      <c r="F117" s="87"/>
      <c r="G117" s="29"/>
      <c r="H117" s="29"/>
      <c r="I117" s="75"/>
      <c r="J117" s="75"/>
      <c r="K117" s="75"/>
      <c r="L117" s="75"/>
      <c r="M117" s="75"/>
      <c r="N117" s="75"/>
      <c r="O117" s="75"/>
      <c r="P117" s="75"/>
      <c r="Q117" s="75"/>
      <c r="R117" s="75"/>
      <c r="S117" s="75"/>
      <c r="T117" s="75"/>
      <c r="U117" s="75"/>
      <c r="V117" s="75"/>
      <c r="W117" s="75"/>
      <c r="X117" s="75"/>
      <c r="Y117" s="75"/>
      <c r="Z117" s="75"/>
      <c r="AA117" s="75"/>
      <c r="AB117" s="75"/>
      <c r="AC117" s="75"/>
      <c r="AD117" s="75"/>
      <c r="AE117" s="75"/>
      <c r="AF117" s="75"/>
      <c r="AG117" s="75"/>
      <c r="AH117" s="75"/>
      <c r="AI117" s="75"/>
    </row>
    <row r="118" spans="1:35" ht="12.75" customHeight="1">
      <c r="A118" s="86"/>
      <c r="B118" s="29"/>
      <c r="C118" s="28"/>
      <c r="D118" s="28"/>
      <c r="E118" s="28"/>
      <c r="F118" s="87"/>
      <c r="G118" s="29"/>
      <c r="H118" s="29"/>
      <c r="I118" s="75"/>
      <c r="J118" s="75"/>
      <c r="K118" s="75"/>
      <c r="L118" s="75"/>
      <c r="M118" s="75"/>
      <c r="N118" s="75"/>
      <c r="O118" s="75"/>
      <c r="P118" s="75"/>
      <c r="Q118" s="75"/>
      <c r="R118" s="75"/>
      <c r="S118" s="75"/>
      <c r="T118" s="75"/>
      <c r="U118" s="75"/>
      <c r="V118" s="75"/>
      <c r="W118" s="75"/>
      <c r="X118" s="75"/>
      <c r="Y118" s="75"/>
      <c r="Z118" s="75"/>
      <c r="AA118" s="75"/>
      <c r="AB118" s="75"/>
      <c r="AC118" s="75"/>
      <c r="AD118" s="75"/>
      <c r="AE118" s="75"/>
      <c r="AF118" s="75"/>
      <c r="AG118" s="75"/>
      <c r="AH118" s="75"/>
      <c r="AI118" s="75"/>
    </row>
    <row r="119" spans="1:35" ht="12.75" customHeight="1">
      <c r="A119" s="86"/>
      <c r="B119" s="29"/>
      <c r="C119" s="28"/>
      <c r="D119" s="28"/>
      <c r="E119" s="28"/>
      <c r="F119" s="87"/>
      <c r="G119" s="29"/>
      <c r="H119" s="29"/>
      <c r="I119" s="75"/>
      <c r="J119" s="75"/>
      <c r="K119" s="75"/>
      <c r="L119" s="75"/>
      <c r="M119" s="75"/>
      <c r="N119" s="75"/>
      <c r="O119" s="75"/>
      <c r="P119" s="75"/>
      <c r="Q119" s="75"/>
      <c r="R119" s="75"/>
      <c r="S119" s="75"/>
      <c r="T119" s="75"/>
      <c r="U119" s="75"/>
      <c r="V119" s="75"/>
      <c r="W119" s="75"/>
      <c r="X119" s="75"/>
      <c r="Y119" s="75"/>
      <c r="Z119" s="75"/>
      <c r="AA119" s="75"/>
      <c r="AB119" s="75"/>
      <c r="AC119" s="75"/>
      <c r="AD119" s="75"/>
      <c r="AE119" s="75"/>
      <c r="AF119" s="75"/>
      <c r="AG119" s="75"/>
      <c r="AH119" s="75"/>
      <c r="AI119" s="75"/>
    </row>
    <row r="120" spans="1:35" ht="12.75" customHeight="1">
      <c r="A120" s="86"/>
      <c r="B120" s="29"/>
      <c r="C120" s="28"/>
      <c r="D120" s="28"/>
      <c r="E120" s="28"/>
      <c r="F120" s="87"/>
      <c r="G120" s="29"/>
      <c r="H120" s="29"/>
      <c r="I120" s="75"/>
      <c r="J120" s="75"/>
      <c r="K120" s="75"/>
      <c r="L120" s="75"/>
      <c r="M120" s="75"/>
      <c r="N120" s="75"/>
      <c r="O120" s="75"/>
      <c r="P120" s="75"/>
      <c r="Q120" s="75"/>
      <c r="R120" s="75"/>
      <c r="S120" s="75"/>
      <c r="T120" s="75"/>
      <c r="U120" s="75"/>
      <c r="V120" s="75"/>
      <c r="W120" s="75"/>
      <c r="X120" s="75"/>
      <c r="Y120" s="75"/>
      <c r="Z120" s="75"/>
      <c r="AA120" s="75"/>
      <c r="AB120" s="75"/>
      <c r="AC120" s="75"/>
      <c r="AD120" s="75"/>
      <c r="AE120" s="75"/>
      <c r="AF120" s="75"/>
      <c r="AG120" s="75"/>
      <c r="AH120" s="75"/>
      <c r="AI120" s="75"/>
    </row>
    <row r="121" spans="1:35" ht="12.75" customHeight="1">
      <c r="A121" s="86"/>
      <c r="B121" s="29"/>
      <c r="C121" s="28"/>
      <c r="D121" s="28"/>
      <c r="E121" s="28"/>
      <c r="F121" s="87"/>
      <c r="G121" s="29"/>
      <c r="H121" s="29"/>
      <c r="I121" s="75"/>
      <c r="J121" s="75"/>
      <c r="K121" s="75"/>
      <c r="L121" s="75"/>
      <c r="M121" s="75"/>
      <c r="N121" s="75"/>
      <c r="O121" s="75"/>
      <c r="P121" s="75"/>
      <c r="Q121" s="75"/>
      <c r="R121" s="75"/>
      <c r="S121" s="75"/>
      <c r="T121" s="75"/>
      <c r="U121" s="75"/>
      <c r="V121" s="75"/>
      <c r="W121" s="75"/>
      <c r="X121" s="75"/>
      <c r="Y121" s="75"/>
      <c r="Z121" s="75"/>
      <c r="AA121" s="75"/>
      <c r="AB121" s="75"/>
      <c r="AC121" s="75"/>
      <c r="AD121" s="75"/>
      <c r="AE121" s="75"/>
      <c r="AF121" s="75"/>
      <c r="AG121" s="75"/>
      <c r="AH121" s="75"/>
      <c r="AI121" s="75"/>
    </row>
    <row r="122" spans="1:35" ht="12.75" customHeight="1">
      <c r="A122" s="86"/>
      <c r="B122" s="29"/>
      <c r="C122" s="28"/>
      <c r="D122" s="28"/>
      <c r="E122" s="28"/>
      <c r="F122" s="87"/>
      <c r="G122" s="29"/>
      <c r="H122" s="29"/>
      <c r="I122" s="75"/>
      <c r="J122" s="75"/>
      <c r="K122" s="75"/>
      <c r="L122" s="75"/>
      <c r="M122" s="75"/>
      <c r="N122" s="75"/>
      <c r="O122" s="75"/>
      <c r="P122" s="75"/>
      <c r="Q122" s="75"/>
      <c r="R122" s="75"/>
      <c r="S122" s="75"/>
      <c r="T122" s="75"/>
      <c r="U122" s="75"/>
      <c r="V122" s="75"/>
      <c r="W122" s="75"/>
      <c r="X122" s="75"/>
      <c r="Y122" s="75"/>
      <c r="Z122" s="75"/>
      <c r="AA122" s="75"/>
      <c r="AB122" s="75"/>
      <c r="AC122" s="75"/>
      <c r="AD122" s="75"/>
      <c r="AE122" s="75"/>
      <c r="AF122" s="75"/>
      <c r="AG122" s="75"/>
      <c r="AH122" s="75"/>
      <c r="AI122" s="75"/>
    </row>
    <row r="123" spans="1:35" ht="12.75" customHeight="1">
      <c r="A123" s="86"/>
      <c r="B123" s="29"/>
      <c r="C123" s="28"/>
      <c r="D123" s="28"/>
      <c r="E123" s="28"/>
      <c r="F123" s="87"/>
      <c r="G123" s="29"/>
      <c r="H123" s="29"/>
      <c r="I123" s="75"/>
      <c r="J123" s="75"/>
      <c r="K123" s="75"/>
      <c r="L123" s="75"/>
      <c r="M123" s="75"/>
      <c r="N123" s="75"/>
      <c r="O123" s="75"/>
      <c r="P123" s="75"/>
      <c r="Q123" s="75"/>
      <c r="R123" s="75"/>
      <c r="S123" s="75"/>
      <c r="T123" s="75"/>
      <c r="U123" s="75"/>
      <c r="V123" s="75"/>
      <c r="W123" s="75"/>
      <c r="X123" s="75"/>
      <c r="Y123" s="75"/>
      <c r="Z123" s="75"/>
      <c r="AA123" s="75"/>
      <c r="AB123" s="75"/>
      <c r="AC123" s="75"/>
      <c r="AD123" s="75"/>
      <c r="AE123" s="75"/>
      <c r="AF123" s="75"/>
      <c r="AG123" s="75"/>
      <c r="AH123" s="75"/>
      <c r="AI123" s="75"/>
    </row>
    <row r="124" spans="1:35" ht="12.75" customHeight="1">
      <c r="A124" s="86"/>
      <c r="B124" s="29"/>
      <c r="C124" s="28"/>
      <c r="D124" s="28"/>
      <c r="E124" s="28"/>
      <c r="F124" s="87"/>
      <c r="G124" s="29"/>
      <c r="H124" s="29"/>
      <c r="I124" s="75"/>
      <c r="J124" s="75"/>
      <c r="K124" s="75"/>
      <c r="L124" s="75"/>
      <c r="M124" s="75"/>
      <c r="N124" s="75"/>
      <c r="O124" s="75"/>
      <c r="P124" s="75"/>
      <c r="Q124" s="75"/>
      <c r="R124" s="75"/>
      <c r="S124" s="75"/>
      <c r="T124" s="75"/>
      <c r="U124" s="75"/>
      <c r="V124" s="75"/>
      <c r="W124" s="75"/>
      <c r="X124" s="75"/>
      <c r="Y124" s="75"/>
      <c r="Z124" s="75"/>
      <c r="AA124" s="75"/>
      <c r="AB124" s="75"/>
      <c r="AC124" s="75"/>
      <c r="AD124" s="75"/>
      <c r="AE124" s="75"/>
      <c r="AF124" s="75"/>
      <c r="AG124" s="75"/>
      <c r="AH124" s="75"/>
      <c r="AI124" s="75"/>
    </row>
    <row r="125" spans="1:35" ht="12.75" customHeight="1">
      <c r="A125" s="86"/>
      <c r="B125" s="29"/>
      <c r="C125" s="28"/>
      <c r="D125" s="28"/>
      <c r="E125" s="28"/>
      <c r="F125" s="87"/>
      <c r="G125" s="29"/>
      <c r="H125" s="29"/>
      <c r="I125" s="75"/>
      <c r="J125" s="75"/>
      <c r="K125" s="75"/>
      <c r="L125" s="75"/>
      <c r="M125" s="75"/>
      <c r="N125" s="75"/>
      <c r="O125" s="75"/>
      <c r="P125" s="75"/>
      <c r="Q125" s="75"/>
      <c r="R125" s="75"/>
      <c r="S125" s="75"/>
      <c r="T125" s="75"/>
      <c r="U125" s="75"/>
      <c r="V125" s="75"/>
      <c r="W125" s="75"/>
      <c r="X125" s="75"/>
      <c r="Y125" s="75"/>
      <c r="Z125" s="75"/>
      <c r="AA125" s="75"/>
      <c r="AB125" s="75"/>
      <c r="AC125" s="75"/>
      <c r="AD125" s="75"/>
      <c r="AE125" s="75"/>
      <c r="AF125" s="75"/>
      <c r="AG125" s="75"/>
      <c r="AH125" s="75"/>
      <c r="AI125" s="75"/>
    </row>
    <row r="126" spans="1:35" ht="12.75" customHeight="1">
      <c r="A126" s="86"/>
      <c r="B126" s="29"/>
      <c r="C126" s="28"/>
      <c r="D126" s="28"/>
      <c r="E126" s="28"/>
      <c r="F126" s="87"/>
      <c r="G126" s="29"/>
      <c r="H126" s="29"/>
      <c r="I126" s="75"/>
      <c r="J126" s="75"/>
      <c r="K126" s="75"/>
      <c r="L126" s="75"/>
      <c r="M126" s="75"/>
      <c r="N126" s="75"/>
      <c r="O126" s="75"/>
      <c r="P126" s="75"/>
      <c r="Q126" s="75"/>
      <c r="R126" s="75"/>
      <c r="S126" s="75"/>
      <c r="T126" s="75"/>
      <c r="U126" s="75"/>
      <c r="V126" s="75"/>
      <c r="W126" s="75"/>
      <c r="X126" s="75"/>
      <c r="Y126" s="75"/>
      <c r="Z126" s="75"/>
      <c r="AA126" s="75"/>
      <c r="AB126" s="75"/>
      <c r="AC126" s="75"/>
      <c r="AD126" s="75"/>
      <c r="AE126" s="75"/>
      <c r="AF126" s="75"/>
      <c r="AG126" s="75"/>
      <c r="AH126" s="75"/>
      <c r="AI126" s="75"/>
    </row>
    <row r="127" spans="1:35" ht="12.75" customHeight="1">
      <c r="A127" s="86"/>
      <c r="B127" s="29"/>
      <c r="C127" s="28"/>
      <c r="D127" s="28"/>
      <c r="E127" s="28"/>
      <c r="F127" s="87"/>
      <c r="G127" s="29"/>
      <c r="H127" s="29"/>
      <c r="I127" s="75"/>
      <c r="J127" s="75"/>
      <c r="K127" s="75"/>
      <c r="L127" s="75"/>
      <c r="M127" s="75"/>
      <c r="N127" s="75"/>
      <c r="O127" s="75"/>
      <c r="P127" s="75"/>
      <c r="Q127" s="75"/>
      <c r="R127" s="75"/>
      <c r="S127" s="75"/>
      <c r="T127" s="75"/>
      <c r="U127" s="75"/>
      <c r="V127" s="75"/>
      <c r="W127" s="75"/>
      <c r="X127" s="75"/>
      <c r="Y127" s="75"/>
      <c r="Z127" s="75"/>
      <c r="AA127" s="75"/>
      <c r="AB127" s="75"/>
      <c r="AC127" s="75"/>
      <c r="AD127" s="75"/>
      <c r="AE127" s="75"/>
      <c r="AF127" s="75"/>
      <c r="AG127" s="75"/>
      <c r="AH127" s="75"/>
      <c r="AI127" s="75"/>
    </row>
    <row r="128" spans="1:35" ht="12.75" customHeight="1">
      <c r="A128" s="86"/>
      <c r="B128" s="29"/>
      <c r="C128" s="28"/>
      <c r="D128" s="28"/>
      <c r="E128" s="28"/>
      <c r="F128" s="87"/>
      <c r="G128" s="29"/>
      <c r="H128" s="29"/>
      <c r="I128" s="75"/>
      <c r="J128" s="75"/>
      <c r="K128" s="75"/>
      <c r="L128" s="75"/>
      <c r="M128" s="75"/>
      <c r="N128" s="75"/>
      <c r="O128" s="75"/>
      <c r="P128" s="75"/>
      <c r="Q128" s="75"/>
      <c r="R128" s="75"/>
      <c r="S128" s="75"/>
      <c r="T128" s="75"/>
      <c r="U128" s="75"/>
      <c r="V128" s="75"/>
      <c r="W128" s="75"/>
      <c r="X128" s="75"/>
      <c r="Y128" s="75"/>
      <c r="Z128" s="75"/>
      <c r="AA128" s="75"/>
      <c r="AB128" s="75"/>
      <c r="AC128" s="75"/>
      <c r="AD128" s="75"/>
      <c r="AE128" s="75"/>
      <c r="AF128" s="75"/>
      <c r="AG128" s="75"/>
      <c r="AH128" s="75"/>
      <c r="AI128" s="75"/>
    </row>
    <row r="129" spans="1:35" ht="12.75" customHeight="1">
      <c r="A129" s="86"/>
      <c r="B129" s="29"/>
      <c r="C129" s="28"/>
      <c r="D129" s="28"/>
      <c r="E129" s="28"/>
      <c r="F129" s="87"/>
      <c r="G129" s="29"/>
      <c r="H129" s="29"/>
      <c r="I129" s="75"/>
      <c r="J129" s="75"/>
      <c r="K129" s="75"/>
      <c r="L129" s="75"/>
      <c r="M129" s="75"/>
      <c r="N129" s="75"/>
      <c r="O129" s="75"/>
      <c r="P129" s="75"/>
      <c r="Q129" s="75"/>
      <c r="R129" s="75"/>
      <c r="S129" s="75"/>
      <c r="T129" s="75"/>
      <c r="U129" s="75"/>
      <c r="V129" s="75"/>
      <c r="W129" s="75"/>
      <c r="X129" s="75"/>
      <c r="Y129" s="75"/>
      <c r="Z129" s="75"/>
      <c r="AA129" s="75"/>
      <c r="AB129" s="75"/>
      <c r="AC129" s="75"/>
      <c r="AD129" s="75"/>
      <c r="AE129" s="75"/>
      <c r="AF129" s="75"/>
      <c r="AG129" s="75"/>
      <c r="AH129" s="75"/>
      <c r="AI129" s="75"/>
    </row>
    <row r="130" spans="1:35" ht="12.75" customHeight="1">
      <c r="A130" s="86"/>
      <c r="B130" s="29"/>
      <c r="C130" s="28"/>
      <c r="D130" s="28"/>
      <c r="E130" s="28"/>
      <c r="F130" s="87"/>
      <c r="G130" s="29"/>
      <c r="H130" s="29"/>
      <c r="I130" s="75"/>
      <c r="J130" s="75"/>
      <c r="K130" s="75"/>
      <c r="L130" s="75"/>
      <c r="M130" s="75"/>
      <c r="N130" s="75"/>
      <c r="O130" s="75"/>
      <c r="P130" s="75"/>
      <c r="Q130" s="75"/>
      <c r="R130" s="75"/>
      <c r="S130" s="75"/>
      <c r="T130" s="75"/>
      <c r="U130" s="75"/>
      <c r="V130" s="75"/>
      <c r="W130" s="75"/>
      <c r="X130" s="75"/>
      <c r="Y130" s="75"/>
      <c r="Z130" s="75"/>
      <c r="AA130" s="75"/>
      <c r="AB130" s="75"/>
      <c r="AC130" s="75"/>
      <c r="AD130" s="75"/>
      <c r="AE130" s="75"/>
      <c r="AF130" s="75"/>
      <c r="AG130" s="75"/>
      <c r="AH130" s="75"/>
      <c r="AI130" s="75"/>
    </row>
    <row r="131" spans="1:35" ht="12.75" customHeight="1">
      <c r="A131" s="86"/>
      <c r="B131" s="29"/>
      <c r="C131" s="28"/>
      <c r="D131" s="28"/>
      <c r="E131" s="28"/>
      <c r="F131" s="87"/>
      <c r="G131" s="29"/>
      <c r="H131" s="29"/>
      <c r="I131" s="75"/>
      <c r="J131" s="75"/>
      <c r="K131" s="75"/>
      <c r="L131" s="75"/>
      <c r="M131" s="75"/>
      <c r="N131" s="75"/>
      <c r="O131" s="75"/>
      <c r="P131" s="75"/>
      <c r="Q131" s="75"/>
      <c r="R131" s="75"/>
      <c r="S131" s="75"/>
      <c r="T131" s="75"/>
      <c r="U131" s="75"/>
      <c r="V131" s="75"/>
      <c r="W131" s="75"/>
      <c r="X131" s="75"/>
      <c r="Y131" s="75"/>
      <c r="Z131" s="75"/>
      <c r="AA131" s="75"/>
      <c r="AB131" s="75"/>
      <c r="AC131" s="75"/>
      <c r="AD131" s="75"/>
      <c r="AE131" s="75"/>
      <c r="AF131" s="75"/>
      <c r="AG131" s="75"/>
      <c r="AH131" s="75"/>
      <c r="AI131" s="75"/>
    </row>
    <row r="132" spans="1:35" ht="12.75" customHeight="1">
      <c r="A132" s="86"/>
      <c r="B132" s="29"/>
      <c r="C132" s="28"/>
      <c r="D132" s="28"/>
      <c r="E132" s="28"/>
      <c r="F132" s="87"/>
      <c r="G132" s="29"/>
      <c r="H132" s="29"/>
      <c r="I132" s="75"/>
      <c r="J132" s="75"/>
      <c r="K132" s="75"/>
      <c r="L132" s="75"/>
      <c r="M132" s="75"/>
      <c r="N132" s="75"/>
      <c r="O132" s="75"/>
      <c r="P132" s="75"/>
      <c r="Q132" s="75"/>
      <c r="R132" s="75"/>
      <c r="S132" s="75"/>
      <c r="T132" s="75"/>
      <c r="U132" s="75"/>
      <c r="V132" s="75"/>
      <c r="W132" s="75"/>
      <c r="X132" s="75"/>
      <c r="Y132" s="75"/>
      <c r="Z132" s="75"/>
      <c r="AA132" s="75"/>
      <c r="AB132" s="75"/>
      <c r="AC132" s="75"/>
      <c r="AD132" s="75"/>
      <c r="AE132" s="75"/>
      <c r="AF132" s="75"/>
      <c r="AG132" s="75"/>
      <c r="AH132" s="75"/>
      <c r="AI132" s="75"/>
    </row>
    <row r="133" spans="1:35" ht="12.75" customHeight="1">
      <c r="A133" s="86"/>
      <c r="B133" s="29"/>
      <c r="C133" s="28"/>
      <c r="D133" s="28"/>
      <c r="E133" s="28"/>
      <c r="F133" s="87"/>
      <c r="G133" s="29"/>
      <c r="H133" s="29"/>
      <c r="I133" s="75"/>
      <c r="J133" s="75"/>
      <c r="K133" s="75"/>
      <c r="L133" s="75"/>
      <c r="M133" s="75"/>
      <c r="N133" s="75"/>
      <c r="O133" s="75"/>
      <c r="P133" s="75"/>
      <c r="Q133" s="75"/>
      <c r="R133" s="75"/>
      <c r="S133" s="75"/>
      <c r="T133" s="75"/>
      <c r="U133" s="75"/>
      <c r="V133" s="75"/>
      <c r="W133" s="75"/>
      <c r="X133" s="75"/>
      <c r="Y133" s="75"/>
      <c r="Z133" s="75"/>
      <c r="AA133" s="75"/>
      <c r="AB133" s="75"/>
      <c r="AC133" s="75"/>
      <c r="AD133" s="75"/>
      <c r="AE133" s="75"/>
      <c r="AF133" s="75"/>
      <c r="AG133" s="75"/>
      <c r="AH133" s="75"/>
      <c r="AI133" s="75"/>
    </row>
    <row r="134" spans="1:35" ht="12.75" customHeight="1">
      <c r="A134" s="86"/>
      <c r="B134" s="29"/>
      <c r="C134" s="28"/>
      <c r="D134" s="28"/>
      <c r="E134" s="28"/>
      <c r="F134" s="87"/>
      <c r="G134" s="29"/>
      <c r="H134" s="29"/>
      <c r="I134" s="75"/>
      <c r="J134" s="75"/>
      <c r="K134" s="75"/>
      <c r="L134" s="75"/>
      <c r="M134" s="75"/>
      <c r="N134" s="75"/>
      <c r="O134" s="75"/>
      <c r="P134" s="75"/>
      <c r="Q134" s="75"/>
      <c r="R134" s="75"/>
      <c r="S134" s="75"/>
      <c r="T134" s="75"/>
      <c r="U134" s="75"/>
      <c r="V134" s="75"/>
      <c r="W134" s="75"/>
      <c r="X134" s="75"/>
      <c r="Y134" s="75"/>
      <c r="Z134" s="75"/>
      <c r="AA134" s="75"/>
      <c r="AB134" s="75"/>
      <c r="AC134" s="75"/>
      <c r="AD134" s="75"/>
      <c r="AE134" s="75"/>
      <c r="AF134" s="75"/>
      <c r="AG134" s="75"/>
      <c r="AH134" s="75"/>
      <c r="AI134" s="75"/>
    </row>
    <row r="135" spans="1:35" ht="12.75" customHeight="1">
      <c r="A135" s="86"/>
      <c r="B135" s="29"/>
      <c r="C135" s="28"/>
      <c r="D135" s="28"/>
      <c r="E135" s="28"/>
      <c r="F135" s="87"/>
      <c r="G135" s="29"/>
      <c r="H135" s="29"/>
      <c r="I135" s="75"/>
      <c r="J135" s="75"/>
      <c r="K135" s="75"/>
      <c r="L135" s="75"/>
      <c r="M135" s="75"/>
      <c r="N135" s="75"/>
      <c r="O135" s="75"/>
      <c r="P135" s="75"/>
      <c r="Q135" s="75"/>
      <c r="R135" s="75"/>
      <c r="S135" s="75"/>
      <c r="T135" s="75"/>
      <c r="U135" s="75"/>
      <c r="V135" s="75"/>
      <c r="W135" s="75"/>
      <c r="X135" s="75"/>
      <c r="Y135" s="75"/>
      <c r="Z135" s="75"/>
      <c r="AA135" s="75"/>
      <c r="AB135" s="75"/>
      <c r="AC135" s="75"/>
      <c r="AD135" s="75"/>
      <c r="AE135" s="75"/>
      <c r="AF135" s="75"/>
      <c r="AG135" s="75"/>
      <c r="AH135" s="75"/>
      <c r="AI135" s="75"/>
    </row>
    <row r="136" spans="1:35" ht="12.75" customHeight="1">
      <c r="A136" s="86"/>
      <c r="B136" s="29"/>
      <c r="C136" s="28"/>
      <c r="D136" s="28"/>
      <c r="E136" s="28"/>
      <c r="F136" s="87"/>
      <c r="G136" s="29"/>
      <c r="H136" s="29"/>
      <c r="I136" s="75"/>
      <c r="J136" s="75"/>
      <c r="K136" s="75"/>
      <c r="L136" s="75"/>
      <c r="M136" s="75"/>
      <c r="N136" s="75"/>
      <c r="O136" s="75"/>
      <c r="P136" s="75"/>
      <c r="Q136" s="75"/>
      <c r="R136" s="75"/>
      <c r="S136" s="75"/>
      <c r="T136" s="75"/>
      <c r="U136" s="75"/>
      <c r="V136" s="75"/>
      <c r="W136" s="75"/>
      <c r="X136" s="75"/>
      <c r="Y136" s="75"/>
      <c r="Z136" s="75"/>
      <c r="AA136" s="75"/>
      <c r="AB136" s="75"/>
      <c r="AC136" s="75"/>
      <c r="AD136" s="75"/>
      <c r="AE136" s="75"/>
      <c r="AF136" s="75"/>
      <c r="AG136" s="75"/>
      <c r="AH136" s="75"/>
      <c r="AI136" s="75"/>
    </row>
    <row r="137" spans="1:35" ht="12.75" customHeight="1">
      <c r="A137" s="86"/>
      <c r="B137" s="29"/>
      <c r="C137" s="28"/>
      <c r="D137" s="28"/>
      <c r="E137" s="28"/>
      <c r="F137" s="87"/>
      <c r="G137" s="29"/>
      <c r="H137" s="29"/>
      <c r="I137" s="75"/>
      <c r="J137" s="75"/>
      <c r="K137" s="75"/>
      <c r="L137" s="75"/>
      <c r="M137" s="75"/>
      <c r="N137" s="75"/>
      <c r="O137" s="75"/>
      <c r="P137" s="75"/>
      <c r="Q137" s="75"/>
      <c r="R137" s="75"/>
      <c r="S137" s="75"/>
      <c r="T137" s="75"/>
      <c r="U137" s="75"/>
      <c r="V137" s="75"/>
      <c r="W137" s="75"/>
      <c r="X137" s="75"/>
      <c r="Y137" s="75"/>
      <c r="Z137" s="75"/>
      <c r="AA137" s="75"/>
      <c r="AB137" s="75"/>
      <c r="AC137" s="75"/>
      <c r="AD137" s="75"/>
      <c r="AE137" s="75"/>
      <c r="AF137" s="75"/>
      <c r="AG137" s="75"/>
      <c r="AH137" s="75"/>
      <c r="AI137" s="75"/>
    </row>
    <row r="138" spans="1:35" ht="12.75" customHeight="1">
      <c r="A138" s="86"/>
      <c r="B138" s="29"/>
      <c r="C138" s="28"/>
      <c r="D138" s="28"/>
      <c r="E138" s="28"/>
      <c r="F138" s="87"/>
      <c r="G138" s="29"/>
      <c r="H138" s="29"/>
      <c r="I138" s="75"/>
      <c r="J138" s="75"/>
      <c r="K138" s="75"/>
      <c r="L138" s="75"/>
      <c r="M138" s="75"/>
      <c r="N138" s="75"/>
      <c r="O138" s="75"/>
      <c r="P138" s="75"/>
      <c r="Q138" s="75"/>
      <c r="R138" s="75"/>
      <c r="S138" s="75"/>
      <c r="T138" s="75"/>
      <c r="U138" s="75"/>
      <c r="V138" s="75"/>
      <c r="W138" s="75"/>
      <c r="X138" s="75"/>
      <c r="Y138" s="75"/>
      <c r="Z138" s="75"/>
      <c r="AA138" s="75"/>
      <c r="AB138" s="75"/>
      <c r="AC138" s="75"/>
      <c r="AD138" s="75"/>
      <c r="AE138" s="75"/>
      <c r="AF138" s="75"/>
      <c r="AG138" s="75"/>
      <c r="AH138" s="75"/>
      <c r="AI138" s="75"/>
    </row>
    <row r="139" spans="1:35" ht="12.75" customHeight="1">
      <c r="A139" s="86"/>
      <c r="B139" s="29"/>
      <c r="C139" s="28"/>
      <c r="D139" s="28"/>
      <c r="E139" s="28"/>
      <c r="F139" s="87"/>
      <c r="G139" s="29"/>
      <c r="H139" s="29"/>
      <c r="I139" s="75"/>
      <c r="J139" s="75"/>
      <c r="K139" s="75"/>
      <c r="L139" s="75"/>
      <c r="M139" s="75"/>
      <c r="N139" s="75"/>
      <c r="O139" s="75"/>
      <c r="P139" s="75"/>
      <c r="Q139" s="75"/>
      <c r="R139" s="75"/>
      <c r="S139" s="75"/>
      <c r="T139" s="75"/>
      <c r="U139" s="75"/>
      <c r="V139" s="75"/>
      <c r="W139" s="75"/>
      <c r="X139" s="75"/>
      <c r="Y139" s="75"/>
      <c r="Z139" s="75"/>
      <c r="AA139" s="75"/>
      <c r="AB139" s="75"/>
      <c r="AC139" s="75"/>
      <c r="AD139" s="75"/>
      <c r="AE139" s="75"/>
      <c r="AF139" s="75"/>
      <c r="AG139" s="75"/>
      <c r="AH139" s="75"/>
      <c r="AI139" s="75"/>
    </row>
    <row r="140" spans="1:35" ht="12.75" customHeight="1">
      <c r="A140" s="86"/>
      <c r="B140" s="29"/>
      <c r="C140" s="28"/>
      <c r="D140" s="28"/>
      <c r="E140" s="28"/>
      <c r="F140" s="87"/>
      <c r="G140" s="29"/>
      <c r="H140" s="29"/>
      <c r="I140" s="75"/>
      <c r="J140" s="75"/>
      <c r="K140" s="75"/>
      <c r="L140" s="75"/>
      <c r="M140" s="75"/>
      <c r="N140" s="75"/>
      <c r="O140" s="75"/>
      <c r="P140" s="75"/>
      <c r="Q140" s="75"/>
      <c r="R140" s="75"/>
      <c r="S140" s="75"/>
      <c r="T140" s="75"/>
      <c r="U140" s="75"/>
      <c r="V140" s="75"/>
      <c r="W140" s="75"/>
      <c r="X140" s="75"/>
      <c r="Y140" s="75"/>
      <c r="Z140" s="75"/>
      <c r="AA140" s="75"/>
      <c r="AB140" s="75"/>
      <c r="AC140" s="75"/>
      <c r="AD140" s="75"/>
      <c r="AE140" s="75"/>
      <c r="AF140" s="75"/>
      <c r="AG140" s="75"/>
      <c r="AH140" s="75"/>
      <c r="AI140" s="75"/>
    </row>
    <row r="141" spans="1:35" ht="12.75" customHeight="1">
      <c r="A141" s="86"/>
      <c r="B141" s="29"/>
      <c r="C141" s="28"/>
      <c r="D141" s="28"/>
      <c r="E141" s="28"/>
      <c r="F141" s="87"/>
      <c r="G141" s="29"/>
      <c r="H141" s="29"/>
      <c r="I141" s="75"/>
      <c r="J141" s="75"/>
      <c r="K141" s="75"/>
      <c r="L141" s="75"/>
      <c r="M141" s="75"/>
      <c r="N141" s="75"/>
      <c r="O141" s="75"/>
      <c r="P141" s="75"/>
      <c r="Q141" s="75"/>
      <c r="R141" s="75"/>
      <c r="S141" s="75"/>
      <c r="T141" s="75"/>
      <c r="U141" s="75"/>
      <c r="V141" s="75"/>
      <c r="W141" s="75"/>
      <c r="X141" s="75"/>
      <c r="Y141" s="75"/>
      <c r="Z141" s="75"/>
      <c r="AA141" s="75"/>
      <c r="AB141" s="75"/>
      <c r="AC141" s="75"/>
      <c r="AD141" s="75"/>
      <c r="AE141" s="75"/>
      <c r="AF141" s="75"/>
      <c r="AG141" s="75"/>
      <c r="AH141" s="75"/>
      <c r="AI141" s="75"/>
    </row>
    <row r="142" spans="1:35" ht="12.75" customHeight="1">
      <c r="A142" s="86"/>
      <c r="B142" s="29"/>
      <c r="C142" s="28"/>
      <c r="D142" s="28"/>
      <c r="E142" s="28"/>
      <c r="F142" s="87"/>
      <c r="G142" s="29"/>
      <c r="H142" s="29"/>
      <c r="I142" s="75"/>
      <c r="J142" s="75"/>
      <c r="K142" s="75"/>
      <c r="L142" s="75"/>
      <c r="M142" s="75"/>
      <c r="N142" s="75"/>
      <c r="O142" s="75"/>
      <c r="P142" s="75"/>
      <c r="Q142" s="75"/>
      <c r="R142" s="75"/>
      <c r="S142" s="75"/>
      <c r="T142" s="75"/>
      <c r="U142" s="75"/>
      <c r="V142" s="75"/>
      <c r="W142" s="75"/>
      <c r="X142" s="75"/>
      <c r="Y142" s="75"/>
      <c r="Z142" s="75"/>
      <c r="AA142" s="75"/>
      <c r="AB142" s="75"/>
      <c r="AC142" s="75"/>
      <c r="AD142" s="75"/>
      <c r="AE142" s="75"/>
      <c r="AF142" s="75"/>
      <c r="AG142" s="75"/>
      <c r="AH142" s="75"/>
      <c r="AI142" s="75"/>
    </row>
    <row r="143" spans="1:35" ht="12.75" customHeight="1">
      <c r="A143" s="86"/>
      <c r="B143" s="29"/>
      <c r="C143" s="28"/>
      <c r="D143" s="28"/>
      <c r="E143" s="28"/>
      <c r="F143" s="87"/>
      <c r="G143" s="29"/>
      <c r="H143" s="29"/>
      <c r="I143" s="75"/>
      <c r="J143" s="75"/>
      <c r="K143" s="75"/>
      <c r="L143" s="75"/>
      <c r="M143" s="75"/>
      <c r="N143" s="75"/>
      <c r="O143" s="75"/>
      <c r="P143" s="75"/>
      <c r="Q143" s="75"/>
      <c r="R143" s="75"/>
      <c r="S143" s="75"/>
      <c r="T143" s="75"/>
      <c r="U143" s="75"/>
      <c r="V143" s="75"/>
      <c r="W143" s="75"/>
      <c r="X143" s="75"/>
      <c r="Y143" s="75"/>
      <c r="Z143" s="75"/>
      <c r="AA143" s="75"/>
      <c r="AB143" s="75"/>
      <c r="AC143" s="75"/>
      <c r="AD143" s="75"/>
      <c r="AE143" s="75"/>
      <c r="AF143" s="75"/>
      <c r="AG143" s="75"/>
      <c r="AH143" s="75"/>
      <c r="AI143" s="75"/>
    </row>
    <row r="144" spans="1:35" ht="12.75" customHeight="1">
      <c r="A144" s="86"/>
      <c r="B144" s="29"/>
      <c r="C144" s="28"/>
      <c r="D144" s="28"/>
      <c r="E144" s="28"/>
      <c r="F144" s="87"/>
      <c r="G144" s="29"/>
      <c r="H144" s="29"/>
      <c r="I144" s="75"/>
      <c r="J144" s="75"/>
      <c r="K144" s="75"/>
      <c r="L144" s="75"/>
      <c r="M144" s="75"/>
      <c r="N144" s="75"/>
      <c r="O144" s="75"/>
      <c r="P144" s="75"/>
      <c r="Q144" s="75"/>
      <c r="R144" s="75"/>
      <c r="S144" s="75"/>
      <c r="T144" s="75"/>
      <c r="U144" s="75"/>
      <c r="V144" s="75"/>
      <c r="W144" s="75"/>
      <c r="X144" s="75"/>
      <c r="Y144" s="75"/>
      <c r="Z144" s="75"/>
      <c r="AA144" s="75"/>
      <c r="AB144" s="75"/>
      <c r="AC144" s="75"/>
      <c r="AD144" s="75"/>
      <c r="AE144" s="75"/>
      <c r="AF144" s="75"/>
      <c r="AG144" s="75"/>
      <c r="AH144" s="75"/>
      <c r="AI144" s="75"/>
    </row>
    <row r="145" spans="1:35" ht="12.75" customHeight="1">
      <c r="A145" s="86"/>
      <c r="B145" s="29"/>
      <c r="C145" s="28"/>
      <c r="D145" s="28"/>
      <c r="E145" s="28"/>
      <c r="F145" s="87"/>
      <c r="G145" s="29"/>
      <c r="H145" s="29"/>
      <c r="I145" s="75"/>
      <c r="J145" s="75"/>
      <c r="K145" s="75"/>
      <c r="L145" s="75"/>
      <c r="M145" s="75"/>
      <c r="N145" s="75"/>
      <c r="O145" s="75"/>
      <c r="P145" s="75"/>
      <c r="Q145" s="75"/>
      <c r="R145" s="75"/>
      <c r="S145" s="75"/>
      <c r="T145" s="75"/>
      <c r="U145" s="75"/>
      <c r="V145" s="75"/>
      <c r="W145" s="75"/>
      <c r="X145" s="75"/>
      <c r="Y145" s="75"/>
      <c r="Z145" s="75"/>
      <c r="AA145" s="75"/>
      <c r="AB145" s="75"/>
      <c r="AC145" s="75"/>
      <c r="AD145" s="75"/>
      <c r="AE145" s="75"/>
      <c r="AF145" s="75"/>
      <c r="AG145" s="75"/>
      <c r="AH145" s="75"/>
      <c r="AI145" s="75"/>
    </row>
    <row r="146" spans="1:35" ht="12.75" customHeight="1">
      <c r="A146" s="86"/>
      <c r="B146" s="29"/>
      <c r="C146" s="28"/>
      <c r="D146" s="28"/>
      <c r="E146" s="28"/>
      <c r="F146" s="87"/>
      <c r="G146" s="29"/>
      <c r="H146" s="29"/>
      <c r="I146" s="75"/>
      <c r="J146" s="75"/>
      <c r="K146" s="75"/>
      <c r="L146" s="75"/>
      <c r="M146" s="75"/>
      <c r="N146" s="75"/>
      <c r="O146" s="75"/>
      <c r="P146" s="75"/>
      <c r="Q146" s="75"/>
      <c r="R146" s="75"/>
      <c r="S146" s="75"/>
      <c r="T146" s="75"/>
      <c r="U146" s="75"/>
      <c r="V146" s="75"/>
      <c r="W146" s="75"/>
      <c r="X146" s="75"/>
      <c r="Y146" s="75"/>
      <c r="Z146" s="75"/>
      <c r="AA146" s="75"/>
      <c r="AB146" s="75"/>
      <c r="AC146" s="75"/>
      <c r="AD146" s="75"/>
      <c r="AE146" s="75"/>
      <c r="AF146" s="75"/>
      <c r="AG146" s="75"/>
      <c r="AH146" s="75"/>
      <c r="AI146" s="75"/>
    </row>
    <row r="147" spans="1:35" ht="12.75" customHeight="1">
      <c r="A147" s="86"/>
      <c r="B147" s="29"/>
      <c r="C147" s="28"/>
      <c r="D147" s="28"/>
      <c r="E147" s="28"/>
      <c r="F147" s="87"/>
      <c r="G147" s="29"/>
      <c r="H147" s="29"/>
      <c r="I147" s="75"/>
      <c r="J147" s="75"/>
      <c r="K147" s="75"/>
      <c r="L147" s="75"/>
      <c r="M147" s="75"/>
      <c r="N147" s="75"/>
      <c r="O147" s="75"/>
      <c r="P147" s="75"/>
      <c r="Q147" s="75"/>
      <c r="R147" s="75"/>
      <c r="S147" s="75"/>
      <c r="T147" s="75"/>
      <c r="U147" s="75"/>
      <c r="V147" s="75"/>
      <c r="W147" s="75"/>
      <c r="X147" s="75"/>
      <c r="Y147" s="75"/>
      <c r="Z147" s="75"/>
      <c r="AA147" s="75"/>
      <c r="AB147" s="75"/>
      <c r="AC147" s="75"/>
      <c r="AD147" s="75"/>
      <c r="AE147" s="75"/>
      <c r="AF147" s="75"/>
      <c r="AG147" s="75"/>
      <c r="AH147" s="75"/>
      <c r="AI147" s="75"/>
    </row>
    <row r="148" spans="1:35" ht="12.75" customHeight="1">
      <c r="A148" s="86"/>
      <c r="B148" s="29"/>
      <c r="C148" s="28"/>
      <c r="D148" s="28"/>
      <c r="E148" s="28"/>
      <c r="F148" s="87"/>
      <c r="G148" s="29"/>
      <c r="H148" s="29"/>
      <c r="I148" s="75"/>
      <c r="J148" s="75"/>
      <c r="K148" s="75"/>
      <c r="L148" s="75"/>
      <c r="M148" s="75"/>
      <c r="N148" s="75"/>
      <c r="O148" s="75"/>
      <c r="P148" s="75"/>
      <c r="Q148" s="75"/>
      <c r="R148" s="75"/>
      <c r="S148" s="75"/>
      <c r="T148" s="75"/>
      <c r="U148" s="75"/>
      <c r="V148" s="75"/>
      <c r="W148" s="75"/>
      <c r="X148" s="75"/>
      <c r="Y148" s="75"/>
      <c r="Z148" s="75"/>
      <c r="AA148" s="75"/>
      <c r="AB148" s="75"/>
      <c r="AC148" s="75"/>
      <c r="AD148" s="75"/>
      <c r="AE148" s="75"/>
      <c r="AF148" s="75"/>
      <c r="AG148" s="75"/>
      <c r="AH148" s="75"/>
      <c r="AI148" s="75"/>
    </row>
    <row r="149" spans="1:35" ht="12.75" customHeight="1">
      <c r="A149" s="86"/>
      <c r="B149" s="29"/>
      <c r="C149" s="28"/>
      <c r="D149" s="28"/>
      <c r="E149" s="28"/>
      <c r="F149" s="87"/>
      <c r="G149" s="29"/>
      <c r="H149" s="29"/>
      <c r="I149" s="75"/>
      <c r="J149" s="75"/>
      <c r="K149" s="75"/>
      <c r="L149" s="75"/>
      <c r="M149" s="75"/>
      <c r="N149" s="75"/>
      <c r="O149" s="75"/>
      <c r="P149" s="75"/>
      <c r="Q149" s="75"/>
      <c r="R149" s="75"/>
      <c r="S149" s="75"/>
      <c r="T149" s="75"/>
      <c r="U149" s="75"/>
      <c r="V149" s="75"/>
      <c r="W149" s="75"/>
      <c r="X149" s="75"/>
      <c r="Y149" s="75"/>
      <c r="Z149" s="75"/>
      <c r="AA149" s="75"/>
      <c r="AB149" s="75"/>
      <c r="AC149" s="75"/>
      <c r="AD149" s="75"/>
      <c r="AE149" s="75"/>
      <c r="AF149" s="75"/>
      <c r="AG149" s="75"/>
      <c r="AH149" s="75"/>
      <c r="AI149" s="75"/>
    </row>
    <row r="150" spans="1:35" ht="12.75" customHeight="1">
      <c r="A150" s="86"/>
      <c r="B150" s="29"/>
      <c r="C150" s="28"/>
      <c r="D150" s="28"/>
      <c r="E150" s="28"/>
      <c r="F150" s="87"/>
      <c r="G150" s="29"/>
      <c r="H150" s="29"/>
      <c r="I150" s="75"/>
      <c r="J150" s="75"/>
      <c r="K150" s="75"/>
      <c r="L150" s="75"/>
      <c r="M150" s="75"/>
      <c r="N150" s="75"/>
      <c r="O150" s="75"/>
      <c r="P150" s="75"/>
      <c r="Q150" s="75"/>
      <c r="R150" s="75"/>
      <c r="S150" s="75"/>
      <c r="T150" s="75"/>
      <c r="U150" s="75"/>
      <c r="V150" s="75"/>
      <c r="W150" s="75"/>
      <c r="X150" s="75"/>
      <c r="Y150" s="75"/>
      <c r="Z150" s="75"/>
      <c r="AA150" s="75"/>
      <c r="AB150" s="75"/>
      <c r="AC150" s="75"/>
      <c r="AD150" s="75"/>
      <c r="AE150" s="75"/>
      <c r="AF150" s="75"/>
      <c r="AG150" s="75"/>
      <c r="AH150" s="75"/>
      <c r="AI150" s="75"/>
    </row>
    <row r="151" spans="1:35" ht="12.75" customHeight="1">
      <c r="A151" s="86"/>
      <c r="B151" s="29"/>
      <c r="C151" s="28"/>
      <c r="D151" s="28"/>
      <c r="E151" s="28"/>
      <c r="F151" s="87"/>
      <c r="G151" s="29"/>
      <c r="H151" s="29"/>
      <c r="I151" s="75"/>
      <c r="J151" s="75"/>
      <c r="K151" s="75"/>
      <c r="L151" s="75"/>
      <c r="M151" s="75"/>
      <c r="N151" s="75"/>
      <c r="O151" s="75"/>
      <c r="P151" s="75"/>
      <c r="Q151" s="75"/>
      <c r="R151" s="75"/>
      <c r="S151" s="75"/>
      <c r="T151" s="75"/>
      <c r="U151" s="75"/>
      <c r="V151" s="75"/>
      <c r="W151" s="75"/>
      <c r="X151" s="75"/>
      <c r="Y151" s="75"/>
      <c r="Z151" s="75"/>
      <c r="AA151" s="75"/>
      <c r="AB151" s="75"/>
      <c r="AC151" s="75"/>
      <c r="AD151" s="75"/>
      <c r="AE151" s="75"/>
      <c r="AF151" s="75"/>
      <c r="AG151" s="75"/>
      <c r="AH151" s="75"/>
      <c r="AI151" s="75"/>
    </row>
    <row r="152" spans="1:35" ht="12.75" customHeight="1">
      <c r="A152" s="86"/>
      <c r="B152" s="29"/>
      <c r="C152" s="28"/>
      <c r="D152" s="28"/>
      <c r="E152" s="28"/>
      <c r="F152" s="87"/>
      <c r="G152" s="29"/>
      <c r="H152" s="29"/>
      <c r="I152" s="75"/>
      <c r="J152" s="75"/>
      <c r="K152" s="75"/>
      <c r="L152" s="75"/>
      <c r="M152" s="75"/>
      <c r="N152" s="75"/>
      <c r="O152" s="75"/>
      <c r="P152" s="75"/>
      <c r="Q152" s="75"/>
      <c r="R152" s="75"/>
      <c r="S152" s="75"/>
      <c r="T152" s="75"/>
      <c r="U152" s="75"/>
      <c r="V152" s="75"/>
      <c r="W152" s="75"/>
      <c r="X152" s="75"/>
      <c r="Y152" s="75"/>
      <c r="Z152" s="75"/>
      <c r="AA152" s="75"/>
      <c r="AB152" s="75"/>
      <c r="AC152" s="75"/>
      <c r="AD152" s="75"/>
      <c r="AE152" s="75"/>
      <c r="AF152" s="75"/>
      <c r="AG152" s="75"/>
      <c r="AH152" s="75"/>
      <c r="AI152" s="75"/>
    </row>
    <row r="153" spans="1:35" ht="12.75" customHeight="1">
      <c r="A153" s="86"/>
      <c r="B153" s="29"/>
      <c r="C153" s="28"/>
      <c r="D153" s="28"/>
      <c r="E153" s="28"/>
      <c r="F153" s="87"/>
      <c r="G153" s="29"/>
      <c r="H153" s="29"/>
      <c r="I153" s="75"/>
      <c r="J153" s="75"/>
      <c r="K153" s="75"/>
      <c r="L153" s="75"/>
      <c r="M153" s="75"/>
      <c r="N153" s="75"/>
      <c r="O153" s="75"/>
      <c r="P153" s="75"/>
      <c r="Q153" s="75"/>
      <c r="R153" s="75"/>
      <c r="S153" s="75"/>
      <c r="T153" s="75"/>
      <c r="U153" s="75"/>
      <c r="V153" s="75"/>
      <c r="W153" s="75"/>
      <c r="X153" s="75"/>
      <c r="Y153" s="75"/>
      <c r="Z153" s="75"/>
      <c r="AA153" s="75"/>
      <c r="AB153" s="75"/>
      <c r="AC153" s="75"/>
      <c r="AD153" s="75"/>
      <c r="AE153" s="75"/>
      <c r="AF153" s="75"/>
      <c r="AG153" s="75"/>
      <c r="AH153" s="75"/>
      <c r="AI153" s="75"/>
    </row>
    <row r="154" spans="1:35" ht="12.75" customHeight="1">
      <c r="A154" s="86"/>
      <c r="B154" s="29"/>
      <c r="C154" s="28"/>
      <c r="D154" s="28"/>
      <c r="E154" s="28"/>
      <c r="F154" s="87"/>
      <c r="G154" s="29"/>
      <c r="H154" s="29"/>
      <c r="I154" s="75"/>
      <c r="J154" s="75"/>
      <c r="K154" s="75"/>
      <c r="L154" s="75"/>
      <c r="M154" s="75"/>
      <c r="N154" s="75"/>
      <c r="O154" s="75"/>
      <c r="P154" s="75"/>
      <c r="Q154" s="75"/>
      <c r="R154" s="75"/>
      <c r="S154" s="75"/>
      <c r="T154" s="75"/>
      <c r="U154" s="75"/>
      <c r="V154" s="75"/>
      <c r="W154" s="75"/>
      <c r="X154" s="75"/>
      <c r="Y154" s="75"/>
      <c r="Z154" s="75"/>
      <c r="AA154" s="75"/>
      <c r="AB154" s="75"/>
      <c r="AC154" s="75"/>
      <c r="AD154" s="75"/>
      <c r="AE154" s="75"/>
      <c r="AF154" s="75"/>
      <c r="AG154" s="75"/>
      <c r="AH154" s="75"/>
      <c r="AI154" s="75"/>
    </row>
    <row r="155" spans="1:35" ht="12.75" customHeight="1">
      <c r="A155" s="86"/>
      <c r="B155" s="29"/>
      <c r="C155" s="28"/>
      <c r="D155" s="28"/>
      <c r="E155" s="28"/>
      <c r="F155" s="87"/>
      <c r="G155" s="29"/>
      <c r="H155" s="29"/>
      <c r="I155" s="75"/>
      <c r="J155" s="75"/>
      <c r="K155" s="75"/>
      <c r="L155" s="75"/>
      <c r="M155" s="75"/>
      <c r="N155" s="75"/>
      <c r="O155" s="75"/>
      <c r="P155" s="75"/>
      <c r="Q155" s="75"/>
      <c r="R155" s="75"/>
      <c r="S155" s="75"/>
      <c r="T155" s="75"/>
      <c r="U155" s="75"/>
      <c r="V155" s="75"/>
      <c r="W155" s="75"/>
      <c r="X155" s="75"/>
      <c r="Y155" s="75"/>
      <c r="Z155" s="75"/>
      <c r="AA155" s="75"/>
      <c r="AB155" s="75"/>
      <c r="AC155" s="75"/>
      <c r="AD155" s="75"/>
      <c r="AE155" s="75"/>
      <c r="AF155" s="75"/>
      <c r="AG155" s="75"/>
      <c r="AH155" s="75"/>
      <c r="AI155" s="75"/>
    </row>
    <row r="156" spans="1:35" ht="12.75" customHeight="1">
      <c r="A156" s="86"/>
      <c r="B156" s="29"/>
      <c r="C156" s="28"/>
      <c r="D156" s="28"/>
      <c r="E156" s="28"/>
      <c r="F156" s="87"/>
      <c r="G156" s="29"/>
      <c r="H156" s="29"/>
      <c r="I156" s="75"/>
      <c r="J156" s="75"/>
      <c r="K156" s="75"/>
      <c r="L156" s="75"/>
      <c r="M156" s="75"/>
      <c r="N156" s="75"/>
      <c r="O156" s="75"/>
      <c r="P156" s="75"/>
      <c r="Q156" s="75"/>
      <c r="R156" s="75"/>
      <c r="S156" s="75"/>
      <c r="T156" s="75"/>
      <c r="U156" s="75"/>
      <c r="V156" s="75"/>
      <c r="W156" s="75"/>
      <c r="X156" s="75"/>
      <c r="Y156" s="75"/>
      <c r="Z156" s="75"/>
      <c r="AA156" s="75"/>
      <c r="AB156" s="75"/>
      <c r="AC156" s="75"/>
      <c r="AD156" s="75"/>
      <c r="AE156" s="75"/>
      <c r="AF156" s="75"/>
      <c r="AG156" s="75"/>
      <c r="AH156" s="75"/>
      <c r="AI156" s="75"/>
    </row>
    <row r="157" spans="1:35" ht="12.75" customHeight="1">
      <c r="A157" s="86"/>
      <c r="B157" s="29"/>
      <c r="C157" s="28"/>
      <c r="D157" s="28"/>
      <c r="E157" s="28"/>
      <c r="F157" s="87"/>
      <c r="G157" s="29"/>
      <c r="H157" s="29"/>
      <c r="I157" s="75"/>
      <c r="J157" s="75"/>
      <c r="K157" s="75"/>
      <c r="L157" s="75"/>
      <c r="M157" s="75"/>
      <c r="N157" s="75"/>
      <c r="O157" s="75"/>
      <c r="P157" s="75"/>
      <c r="Q157" s="75"/>
      <c r="R157" s="75"/>
      <c r="S157" s="75"/>
      <c r="T157" s="75"/>
      <c r="U157" s="75"/>
      <c r="V157" s="75"/>
      <c r="W157" s="75"/>
      <c r="X157" s="75"/>
      <c r="Y157" s="75"/>
      <c r="Z157" s="75"/>
      <c r="AA157" s="75"/>
      <c r="AB157" s="75"/>
      <c r="AC157" s="75"/>
      <c r="AD157" s="75"/>
      <c r="AE157" s="75"/>
      <c r="AF157" s="75"/>
      <c r="AG157" s="75"/>
      <c r="AH157" s="75"/>
      <c r="AI157" s="75"/>
    </row>
    <row r="158" spans="1:35" ht="12.75" customHeight="1">
      <c r="A158" s="86"/>
      <c r="B158" s="29"/>
      <c r="C158" s="28"/>
      <c r="D158" s="28"/>
      <c r="E158" s="28"/>
      <c r="F158" s="87"/>
      <c r="G158" s="29"/>
      <c r="H158" s="29"/>
      <c r="I158" s="75"/>
      <c r="J158" s="75"/>
      <c r="K158" s="75"/>
      <c r="L158" s="75"/>
      <c r="M158" s="75"/>
      <c r="N158" s="75"/>
      <c r="O158" s="75"/>
      <c r="P158" s="75"/>
      <c r="Q158" s="75"/>
      <c r="R158" s="75"/>
      <c r="S158" s="75"/>
      <c r="T158" s="75"/>
      <c r="U158" s="75"/>
      <c r="V158" s="75"/>
      <c r="W158" s="75"/>
      <c r="X158" s="75"/>
      <c r="Y158" s="75"/>
      <c r="Z158" s="75"/>
      <c r="AA158" s="75"/>
      <c r="AB158" s="75"/>
      <c r="AC158" s="75"/>
      <c r="AD158" s="75"/>
      <c r="AE158" s="75"/>
      <c r="AF158" s="75"/>
      <c r="AG158" s="75"/>
      <c r="AH158" s="75"/>
      <c r="AI158" s="75"/>
    </row>
    <row r="159" spans="1:35" ht="12.75" customHeight="1">
      <c r="A159" s="86"/>
      <c r="B159" s="29"/>
      <c r="C159" s="28"/>
      <c r="D159" s="28"/>
      <c r="E159" s="28"/>
      <c r="F159" s="87"/>
      <c r="G159" s="29"/>
      <c r="H159" s="29"/>
      <c r="I159" s="75"/>
      <c r="J159" s="75"/>
      <c r="K159" s="75"/>
      <c r="L159" s="75"/>
      <c r="M159" s="75"/>
      <c r="N159" s="75"/>
      <c r="O159" s="75"/>
      <c r="P159" s="75"/>
      <c r="Q159" s="75"/>
      <c r="R159" s="75"/>
      <c r="S159" s="75"/>
      <c r="T159" s="75"/>
      <c r="U159" s="75"/>
      <c r="V159" s="75"/>
      <c r="W159" s="75"/>
      <c r="X159" s="75"/>
      <c r="Y159" s="75"/>
      <c r="Z159" s="75"/>
      <c r="AA159" s="75"/>
      <c r="AB159" s="75"/>
      <c r="AC159" s="75"/>
      <c r="AD159" s="75"/>
      <c r="AE159" s="75"/>
      <c r="AF159" s="75"/>
      <c r="AG159" s="75"/>
      <c r="AH159" s="75"/>
      <c r="AI159" s="75"/>
    </row>
    <row r="160" spans="1:35" ht="12.75" customHeight="1">
      <c r="A160" s="86"/>
      <c r="B160" s="29"/>
      <c r="C160" s="28"/>
      <c r="D160" s="28"/>
      <c r="E160" s="28"/>
      <c r="F160" s="87"/>
      <c r="G160" s="29"/>
      <c r="H160" s="29"/>
      <c r="I160" s="75"/>
      <c r="J160" s="75"/>
      <c r="K160" s="75"/>
      <c r="L160" s="75"/>
      <c r="M160" s="75"/>
      <c r="N160" s="75"/>
      <c r="O160" s="75"/>
      <c r="P160" s="75"/>
      <c r="Q160" s="75"/>
      <c r="R160" s="75"/>
      <c r="S160" s="75"/>
      <c r="T160" s="75"/>
      <c r="U160" s="75"/>
      <c r="V160" s="75"/>
      <c r="W160" s="75"/>
      <c r="X160" s="75"/>
      <c r="Y160" s="75"/>
      <c r="Z160" s="75"/>
      <c r="AA160" s="75"/>
      <c r="AB160" s="75"/>
      <c r="AC160" s="75"/>
      <c r="AD160" s="75"/>
      <c r="AE160" s="75"/>
      <c r="AF160" s="75"/>
      <c r="AG160" s="75"/>
      <c r="AH160" s="75"/>
      <c r="AI160" s="75"/>
    </row>
    <row r="161" spans="1:35" ht="12.75" customHeight="1">
      <c r="A161" s="86"/>
      <c r="B161" s="29"/>
      <c r="C161" s="28"/>
      <c r="D161" s="28"/>
      <c r="E161" s="28"/>
      <c r="F161" s="87"/>
      <c r="G161" s="29"/>
      <c r="H161" s="29"/>
      <c r="I161" s="75"/>
      <c r="J161" s="75"/>
      <c r="K161" s="75"/>
      <c r="L161" s="75"/>
      <c r="M161" s="75"/>
      <c r="N161" s="75"/>
      <c r="O161" s="75"/>
      <c r="P161" s="75"/>
      <c r="Q161" s="75"/>
      <c r="R161" s="75"/>
      <c r="S161" s="75"/>
      <c r="T161" s="75"/>
      <c r="U161" s="75"/>
      <c r="V161" s="75"/>
      <c r="W161" s="75"/>
      <c r="X161" s="75"/>
      <c r="Y161" s="75"/>
      <c r="Z161" s="75"/>
      <c r="AA161" s="75"/>
      <c r="AB161" s="75"/>
      <c r="AC161" s="75"/>
      <c r="AD161" s="75"/>
      <c r="AE161" s="75"/>
      <c r="AF161" s="75"/>
      <c r="AG161" s="75"/>
      <c r="AH161" s="75"/>
      <c r="AI161" s="75"/>
    </row>
    <row r="162" spans="1:35" ht="12.75" customHeight="1">
      <c r="A162" s="86"/>
      <c r="B162" s="29"/>
      <c r="C162" s="28"/>
      <c r="D162" s="28"/>
      <c r="E162" s="28"/>
      <c r="F162" s="87"/>
      <c r="G162" s="29"/>
      <c r="H162" s="29"/>
      <c r="I162" s="75"/>
      <c r="J162" s="75"/>
      <c r="K162" s="75"/>
      <c r="L162" s="75"/>
      <c r="M162" s="75"/>
      <c r="N162" s="75"/>
      <c r="O162" s="75"/>
      <c r="P162" s="75"/>
      <c r="Q162" s="75"/>
      <c r="R162" s="75"/>
      <c r="S162" s="75"/>
      <c r="T162" s="75"/>
      <c r="U162" s="75"/>
      <c r="V162" s="75"/>
      <c r="W162" s="75"/>
      <c r="X162" s="75"/>
      <c r="Y162" s="75"/>
      <c r="Z162" s="75"/>
      <c r="AA162" s="75"/>
      <c r="AB162" s="75"/>
      <c r="AC162" s="75"/>
      <c r="AD162" s="75"/>
      <c r="AE162" s="75"/>
      <c r="AF162" s="75"/>
      <c r="AG162" s="75"/>
      <c r="AH162" s="75"/>
      <c r="AI162" s="75"/>
    </row>
    <row r="163" spans="1:35" ht="12.75" customHeight="1">
      <c r="A163" s="86"/>
      <c r="B163" s="29"/>
      <c r="C163" s="28"/>
      <c r="D163" s="28"/>
      <c r="E163" s="28"/>
      <c r="F163" s="87"/>
      <c r="G163" s="29"/>
      <c r="H163" s="29"/>
      <c r="I163" s="75"/>
      <c r="J163" s="75"/>
      <c r="K163" s="75"/>
      <c r="L163" s="75"/>
      <c r="M163" s="75"/>
      <c r="N163" s="75"/>
      <c r="O163" s="75"/>
      <c r="P163" s="75"/>
      <c r="Q163" s="75"/>
      <c r="R163" s="75"/>
      <c r="S163" s="75"/>
      <c r="T163" s="75"/>
      <c r="U163" s="75"/>
      <c r="V163" s="75"/>
      <c r="W163" s="75"/>
      <c r="X163" s="75"/>
      <c r="Y163" s="75"/>
      <c r="Z163" s="75"/>
      <c r="AA163" s="75"/>
      <c r="AB163" s="75"/>
      <c r="AC163" s="75"/>
      <c r="AD163" s="75"/>
      <c r="AE163" s="75"/>
      <c r="AF163" s="75"/>
      <c r="AG163" s="75"/>
      <c r="AH163" s="75"/>
      <c r="AI163" s="75"/>
    </row>
    <row r="164" spans="1:35" ht="12.75" customHeight="1">
      <c r="A164" s="86"/>
      <c r="B164" s="29"/>
      <c r="C164" s="28"/>
      <c r="D164" s="28"/>
      <c r="E164" s="28"/>
      <c r="F164" s="87"/>
      <c r="G164" s="29"/>
      <c r="H164" s="29"/>
      <c r="I164" s="75"/>
      <c r="J164" s="75"/>
      <c r="K164" s="75"/>
      <c r="L164" s="75"/>
      <c r="M164" s="75"/>
      <c r="N164" s="75"/>
      <c r="O164" s="75"/>
      <c r="P164" s="75"/>
      <c r="Q164" s="75"/>
      <c r="R164" s="75"/>
      <c r="S164" s="75"/>
      <c r="T164" s="75"/>
      <c r="U164" s="75"/>
      <c r="V164" s="75"/>
      <c r="W164" s="75"/>
      <c r="X164" s="75"/>
      <c r="Y164" s="75"/>
      <c r="Z164" s="75"/>
      <c r="AA164" s="75"/>
      <c r="AB164" s="75"/>
      <c r="AC164" s="75"/>
      <c r="AD164" s="75"/>
      <c r="AE164" s="75"/>
      <c r="AF164" s="75"/>
      <c r="AG164" s="75"/>
      <c r="AH164" s="75"/>
      <c r="AI164" s="75"/>
    </row>
    <row r="165" spans="1:35" ht="12.75" customHeight="1">
      <c r="A165" s="86"/>
      <c r="B165" s="29"/>
      <c r="C165" s="28"/>
      <c r="D165" s="28"/>
      <c r="E165" s="28"/>
      <c r="F165" s="87"/>
      <c r="G165" s="29"/>
      <c r="H165" s="29"/>
      <c r="I165" s="75"/>
      <c r="J165" s="75"/>
      <c r="K165" s="75"/>
      <c r="L165" s="75"/>
      <c r="M165" s="75"/>
      <c r="N165" s="75"/>
      <c r="O165" s="75"/>
      <c r="P165" s="75"/>
      <c r="Q165" s="75"/>
      <c r="R165" s="75"/>
      <c r="S165" s="75"/>
      <c r="T165" s="75"/>
      <c r="U165" s="75"/>
      <c r="V165" s="75"/>
      <c r="W165" s="75"/>
      <c r="X165" s="75"/>
      <c r="Y165" s="75"/>
      <c r="Z165" s="75"/>
      <c r="AA165" s="75"/>
      <c r="AB165" s="75"/>
      <c r="AC165" s="75"/>
      <c r="AD165" s="75"/>
      <c r="AE165" s="75"/>
      <c r="AF165" s="75"/>
      <c r="AG165" s="75"/>
      <c r="AH165" s="75"/>
      <c r="AI165" s="75"/>
    </row>
    <row r="166" spans="1:35" ht="12.75" customHeight="1">
      <c r="A166" s="86"/>
      <c r="B166" s="29"/>
      <c r="C166" s="28"/>
      <c r="D166" s="28"/>
      <c r="E166" s="28"/>
      <c r="F166" s="87"/>
      <c r="G166" s="29"/>
      <c r="H166" s="29"/>
      <c r="I166" s="75"/>
      <c r="J166" s="75"/>
      <c r="K166" s="75"/>
      <c r="L166" s="75"/>
      <c r="M166" s="75"/>
      <c r="N166" s="75"/>
      <c r="O166" s="75"/>
      <c r="P166" s="75"/>
      <c r="Q166" s="75"/>
      <c r="R166" s="75"/>
      <c r="S166" s="75"/>
      <c r="T166" s="75"/>
      <c r="U166" s="75"/>
      <c r="V166" s="75"/>
      <c r="W166" s="75"/>
      <c r="X166" s="75"/>
      <c r="Y166" s="75"/>
      <c r="Z166" s="75"/>
      <c r="AA166" s="75"/>
      <c r="AB166" s="75"/>
      <c r="AC166" s="75"/>
      <c r="AD166" s="75"/>
      <c r="AE166" s="75"/>
      <c r="AF166" s="75"/>
      <c r="AG166" s="75"/>
      <c r="AH166" s="75"/>
      <c r="AI166" s="75"/>
    </row>
    <row r="167" spans="1:35" ht="12.75" customHeight="1">
      <c r="A167" s="86"/>
      <c r="B167" s="29"/>
      <c r="C167" s="28"/>
      <c r="D167" s="28"/>
      <c r="E167" s="28"/>
      <c r="F167" s="87"/>
      <c r="G167" s="29"/>
      <c r="H167" s="29"/>
      <c r="I167" s="75"/>
      <c r="J167" s="75"/>
      <c r="K167" s="75"/>
      <c r="L167" s="75"/>
      <c r="M167" s="75"/>
      <c r="N167" s="75"/>
      <c r="O167" s="75"/>
      <c r="P167" s="75"/>
      <c r="Q167" s="75"/>
      <c r="R167" s="75"/>
      <c r="S167" s="75"/>
      <c r="T167" s="75"/>
      <c r="U167" s="75"/>
      <c r="V167" s="75"/>
      <c r="W167" s="75"/>
      <c r="X167" s="75"/>
      <c r="Y167" s="75"/>
      <c r="Z167" s="75"/>
      <c r="AA167" s="75"/>
      <c r="AB167" s="75"/>
      <c r="AC167" s="75"/>
      <c r="AD167" s="75"/>
      <c r="AE167" s="75"/>
      <c r="AF167" s="75"/>
      <c r="AG167" s="75"/>
      <c r="AH167" s="75"/>
      <c r="AI167" s="75"/>
    </row>
    <row r="168" spans="1:35" ht="12.75" customHeight="1">
      <c r="A168" s="86"/>
      <c r="B168" s="29"/>
      <c r="C168" s="28"/>
      <c r="D168" s="28"/>
      <c r="E168" s="28"/>
      <c r="F168" s="87"/>
      <c r="G168" s="29"/>
      <c r="H168" s="29"/>
      <c r="I168" s="75"/>
      <c r="J168" s="75"/>
      <c r="K168" s="75"/>
      <c r="L168" s="75"/>
      <c r="M168" s="75"/>
      <c r="N168" s="75"/>
      <c r="O168" s="75"/>
      <c r="P168" s="75"/>
      <c r="Q168" s="75"/>
      <c r="R168" s="75"/>
      <c r="S168" s="75"/>
      <c r="T168" s="75"/>
      <c r="U168" s="75"/>
      <c r="V168" s="75"/>
      <c r="W168" s="75"/>
      <c r="X168" s="75"/>
      <c r="Y168" s="75"/>
      <c r="Z168" s="75"/>
      <c r="AA168" s="75"/>
      <c r="AB168" s="75"/>
      <c r="AC168" s="75"/>
      <c r="AD168" s="75"/>
      <c r="AE168" s="75"/>
      <c r="AF168" s="75"/>
      <c r="AG168" s="75"/>
      <c r="AH168" s="75"/>
      <c r="AI168" s="75"/>
    </row>
    <row r="169" spans="1:35" ht="12.75" customHeight="1">
      <c r="A169" s="86"/>
      <c r="B169" s="29"/>
      <c r="C169" s="28"/>
      <c r="D169" s="28"/>
      <c r="E169" s="28"/>
      <c r="F169" s="87"/>
      <c r="G169" s="29"/>
      <c r="H169" s="29"/>
      <c r="I169" s="75"/>
      <c r="J169" s="75"/>
      <c r="K169" s="75"/>
      <c r="L169" s="75"/>
      <c r="M169" s="75"/>
      <c r="N169" s="75"/>
      <c r="O169" s="75"/>
      <c r="P169" s="75"/>
      <c r="Q169" s="75"/>
      <c r="R169" s="75"/>
      <c r="S169" s="75"/>
      <c r="T169" s="75"/>
      <c r="U169" s="75"/>
      <c r="V169" s="75"/>
      <c r="W169" s="75"/>
      <c r="X169" s="75"/>
      <c r="Y169" s="75"/>
      <c r="Z169" s="75"/>
      <c r="AA169" s="75"/>
      <c r="AB169" s="75"/>
      <c r="AC169" s="75"/>
      <c r="AD169" s="75"/>
      <c r="AE169" s="75"/>
      <c r="AF169" s="75"/>
      <c r="AG169" s="75"/>
      <c r="AH169" s="75"/>
      <c r="AI169" s="75"/>
    </row>
    <row r="170" spans="1:35" ht="12.75" customHeight="1">
      <c r="A170" s="86"/>
      <c r="B170" s="29"/>
      <c r="C170" s="28"/>
      <c r="D170" s="28"/>
      <c r="E170" s="28"/>
      <c r="F170" s="87"/>
      <c r="G170" s="29"/>
      <c r="H170" s="29"/>
      <c r="I170" s="75"/>
      <c r="J170" s="75"/>
      <c r="K170" s="75"/>
      <c r="L170" s="75"/>
      <c r="M170" s="75"/>
      <c r="N170" s="75"/>
      <c r="O170" s="75"/>
      <c r="P170" s="75"/>
      <c r="Q170" s="75"/>
      <c r="R170" s="75"/>
      <c r="S170" s="75"/>
      <c r="T170" s="75"/>
      <c r="U170" s="75"/>
      <c r="V170" s="75"/>
      <c r="W170" s="75"/>
      <c r="X170" s="75"/>
      <c r="Y170" s="75"/>
      <c r="Z170" s="75"/>
      <c r="AA170" s="75"/>
      <c r="AB170" s="75"/>
      <c r="AC170" s="75"/>
      <c r="AD170" s="75"/>
      <c r="AE170" s="75"/>
      <c r="AF170" s="75"/>
      <c r="AG170" s="75"/>
      <c r="AH170" s="75"/>
      <c r="AI170" s="75"/>
    </row>
    <row r="171" spans="1:35" ht="12.75" customHeight="1">
      <c r="A171" s="86"/>
      <c r="B171" s="29"/>
      <c r="C171" s="28"/>
      <c r="D171" s="28"/>
      <c r="E171" s="28"/>
      <c r="F171" s="87"/>
      <c r="G171" s="29"/>
      <c r="H171" s="29"/>
      <c r="I171" s="75"/>
      <c r="J171" s="75"/>
      <c r="K171" s="75"/>
      <c r="L171" s="75"/>
      <c r="M171" s="75"/>
      <c r="N171" s="75"/>
      <c r="O171" s="75"/>
      <c r="P171" s="75"/>
      <c r="Q171" s="75"/>
      <c r="R171" s="75"/>
      <c r="S171" s="75"/>
      <c r="T171" s="75"/>
      <c r="U171" s="75"/>
      <c r="V171" s="75"/>
      <c r="W171" s="75"/>
      <c r="X171" s="75"/>
      <c r="Y171" s="75"/>
      <c r="Z171" s="75"/>
      <c r="AA171" s="75"/>
      <c r="AB171" s="75"/>
      <c r="AC171" s="75"/>
      <c r="AD171" s="75"/>
      <c r="AE171" s="75"/>
      <c r="AF171" s="75"/>
      <c r="AG171" s="75"/>
      <c r="AH171" s="75"/>
      <c r="AI171" s="75"/>
    </row>
    <row r="172" spans="1:35" ht="12.75" customHeight="1">
      <c r="A172" s="86"/>
      <c r="B172" s="29"/>
      <c r="C172" s="28"/>
      <c r="D172" s="28"/>
      <c r="E172" s="28"/>
      <c r="F172" s="87"/>
      <c r="G172" s="29"/>
      <c r="H172" s="29"/>
      <c r="I172" s="75"/>
      <c r="J172" s="75"/>
      <c r="K172" s="75"/>
      <c r="L172" s="75"/>
      <c r="M172" s="75"/>
      <c r="N172" s="75"/>
      <c r="O172" s="75"/>
      <c r="P172" s="75"/>
      <c r="Q172" s="75"/>
      <c r="R172" s="75"/>
      <c r="S172" s="75"/>
      <c r="T172" s="75"/>
      <c r="U172" s="75"/>
      <c r="V172" s="75"/>
      <c r="W172" s="75"/>
      <c r="X172" s="75"/>
      <c r="Y172" s="75"/>
      <c r="Z172" s="75"/>
      <c r="AA172" s="75"/>
      <c r="AB172" s="75"/>
      <c r="AC172" s="75"/>
      <c r="AD172" s="75"/>
      <c r="AE172" s="75"/>
      <c r="AF172" s="75"/>
      <c r="AG172" s="75"/>
      <c r="AH172" s="75"/>
      <c r="AI172" s="75"/>
    </row>
    <row r="173" spans="1:35" ht="12.75" customHeight="1">
      <c r="A173" s="86"/>
      <c r="B173" s="29"/>
      <c r="C173" s="28"/>
      <c r="D173" s="28"/>
      <c r="E173" s="28"/>
      <c r="F173" s="87"/>
      <c r="G173" s="29"/>
      <c r="H173" s="29"/>
      <c r="I173" s="75"/>
      <c r="J173" s="75"/>
      <c r="K173" s="75"/>
      <c r="L173" s="75"/>
      <c r="M173" s="75"/>
      <c r="N173" s="75"/>
      <c r="O173" s="75"/>
      <c r="P173" s="75"/>
      <c r="Q173" s="75"/>
      <c r="R173" s="75"/>
      <c r="S173" s="75"/>
      <c r="T173" s="75"/>
      <c r="U173" s="75"/>
      <c r="V173" s="75"/>
      <c r="W173" s="75"/>
      <c r="X173" s="75"/>
      <c r="Y173" s="75"/>
      <c r="Z173" s="75"/>
      <c r="AA173" s="75"/>
      <c r="AB173" s="75"/>
      <c r="AC173" s="75"/>
      <c r="AD173" s="75"/>
      <c r="AE173" s="75"/>
      <c r="AF173" s="75"/>
      <c r="AG173" s="75"/>
      <c r="AH173" s="75"/>
      <c r="AI173" s="75"/>
    </row>
    <row r="174" spans="1:35" ht="12.75" customHeight="1">
      <c r="A174" s="86"/>
      <c r="B174" s="29"/>
      <c r="C174" s="28"/>
      <c r="D174" s="28"/>
      <c r="E174" s="28"/>
      <c r="F174" s="87"/>
      <c r="G174" s="29"/>
      <c r="H174" s="29"/>
      <c r="I174" s="75"/>
      <c r="J174" s="75"/>
      <c r="K174" s="75"/>
      <c r="L174" s="75"/>
      <c r="M174" s="75"/>
      <c r="N174" s="75"/>
      <c r="O174" s="75"/>
      <c r="P174" s="75"/>
      <c r="Q174" s="75"/>
      <c r="R174" s="75"/>
      <c r="S174" s="75"/>
      <c r="T174" s="75"/>
      <c r="U174" s="75"/>
      <c r="V174" s="75"/>
      <c r="W174" s="75"/>
      <c r="X174" s="75"/>
      <c r="Y174" s="75"/>
      <c r="Z174" s="75"/>
      <c r="AA174" s="75"/>
      <c r="AB174" s="75"/>
      <c r="AC174" s="75"/>
      <c r="AD174" s="75"/>
      <c r="AE174" s="75"/>
      <c r="AF174" s="75"/>
      <c r="AG174" s="75"/>
      <c r="AH174" s="75"/>
      <c r="AI174" s="75"/>
    </row>
    <row r="175" spans="1:35" ht="12.75" customHeight="1">
      <c r="A175" s="86"/>
      <c r="B175" s="29"/>
      <c r="C175" s="28"/>
      <c r="D175" s="28"/>
      <c r="E175" s="28"/>
      <c r="F175" s="87"/>
      <c r="G175" s="29"/>
      <c r="H175" s="29"/>
      <c r="I175" s="75"/>
      <c r="J175" s="75"/>
      <c r="K175" s="75"/>
      <c r="L175" s="75"/>
      <c r="M175" s="75"/>
      <c r="N175" s="75"/>
      <c r="O175" s="75"/>
      <c r="P175" s="75"/>
      <c r="Q175" s="75"/>
      <c r="R175" s="75"/>
      <c r="S175" s="75"/>
      <c r="T175" s="75"/>
      <c r="U175" s="75"/>
      <c r="V175" s="75"/>
      <c r="W175" s="75"/>
      <c r="X175" s="75"/>
      <c r="Y175" s="75"/>
      <c r="Z175" s="75"/>
      <c r="AA175" s="75"/>
      <c r="AB175" s="75"/>
      <c r="AC175" s="75"/>
      <c r="AD175" s="75"/>
      <c r="AE175" s="75"/>
      <c r="AF175" s="75"/>
      <c r="AG175" s="75"/>
      <c r="AH175" s="75"/>
      <c r="AI175" s="75"/>
    </row>
    <row r="176" spans="1:35" ht="12.75" customHeight="1">
      <c r="A176" s="86"/>
      <c r="B176" s="29"/>
      <c r="C176" s="28"/>
      <c r="D176" s="28"/>
      <c r="E176" s="28"/>
      <c r="F176" s="87"/>
      <c r="G176" s="29"/>
      <c r="H176" s="29"/>
      <c r="I176" s="75"/>
      <c r="J176" s="75"/>
      <c r="K176" s="75"/>
      <c r="L176" s="75"/>
      <c r="M176" s="75"/>
      <c r="N176" s="75"/>
      <c r="O176" s="75"/>
      <c r="P176" s="75"/>
      <c r="Q176" s="75"/>
      <c r="R176" s="75"/>
      <c r="S176" s="75"/>
      <c r="T176" s="75"/>
      <c r="U176" s="75"/>
      <c r="V176" s="75"/>
      <c r="W176" s="75"/>
      <c r="X176" s="75"/>
      <c r="Y176" s="75"/>
      <c r="Z176" s="75"/>
      <c r="AA176" s="75"/>
      <c r="AB176" s="75"/>
      <c r="AC176" s="75"/>
      <c r="AD176" s="75"/>
      <c r="AE176" s="75"/>
      <c r="AF176" s="75"/>
      <c r="AG176" s="75"/>
      <c r="AH176" s="75"/>
      <c r="AI176" s="75"/>
    </row>
    <row r="177" spans="1:35" ht="12.75" customHeight="1">
      <c r="A177" s="86"/>
      <c r="B177" s="29"/>
      <c r="C177" s="28"/>
      <c r="D177" s="28"/>
      <c r="E177" s="28"/>
      <c r="F177" s="87"/>
      <c r="G177" s="29"/>
      <c r="H177" s="29"/>
      <c r="I177" s="75"/>
      <c r="J177" s="75"/>
      <c r="K177" s="75"/>
      <c r="L177" s="75"/>
      <c r="M177" s="75"/>
      <c r="N177" s="75"/>
      <c r="O177" s="75"/>
      <c r="P177" s="75"/>
      <c r="Q177" s="75"/>
      <c r="R177" s="75"/>
      <c r="S177" s="75"/>
      <c r="T177" s="75"/>
      <c r="U177" s="75"/>
      <c r="V177" s="75"/>
      <c r="W177" s="75"/>
      <c r="X177" s="75"/>
      <c r="Y177" s="75"/>
      <c r="Z177" s="75"/>
      <c r="AA177" s="75"/>
      <c r="AB177" s="75"/>
      <c r="AC177" s="75"/>
      <c r="AD177" s="75"/>
      <c r="AE177" s="75"/>
      <c r="AF177" s="75"/>
      <c r="AG177" s="75"/>
      <c r="AH177" s="75"/>
      <c r="AI177" s="75"/>
    </row>
    <row r="178" spans="1:35" ht="12.75" customHeight="1">
      <c r="A178" s="86"/>
      <c r="B178" s="29"/>
      <c r="C178" s="28"/>
      <c r="D178" s="28"/>
      <c r="E178" s="28"/>
      <c r="F178" s="87"/>
      <c r="G178" s="29"/>
      <c r="H178" s="29"/>
      <c r="I178" s="75"/>
      <c r="J178" s="75"/>
      <c r="K178" s="75"/>
      <c r="L178" s="75"/>
      <c r="M178" s="75"/>
      <c r="N178" s="75"/>
      <c r="O178" s="75"/>
      <c r="P178" s="75"/>
      <c r="Q178" s="75"/>
      <c r="R178" s="75"/>
      <c r="S178" s="75"/>
      <c r="T178" s="75"/>
      <c r="U178" s="75"/>
      <c r="V178" s="75"/>
      <c r="W178" s="75"/>
      <c r="X178" s="75"/>
      <c r="Y178" s="75"/>
      <c r="Z178" s="75"/>
      <c r="AA178" s="75"/>
      <c r="AB178" s="75"/>
      <c r="AC178" s="75"/>
      <c r="AD178" s="75"/>
      <c r="AE178" s="75"/>
      <c r="AF178" s="75"/>
      <c r="AG178" s="75"/>
      <c r="AH178" s="75"/>
      <c r="AI178" s="75"/>
    </row>
    <row r="179" spans="1:35" ht="12.75" customHeight="1">
      <c r="A179" s="86"/>
      <c r="B179" s="29"/>
      <c r="C179" s="28"/>
      <c r="D179" s="28"/>
      <c r="E179" s="28"/>
      <c r="F179" s="87"/>
      <c r="G179" s="29"/>
      <c r="H179" s="29"/>
      <c r="I179" s="75"/>
      <c r="J179" s="75"/>
      <c r="K179" s="75"/>
      <c r="L179" s="75"/>
      <c r="M179" s="75"/>
      <c r="N179" s="75"/>
      <c r="O179" s="75"/>
      <c r="P179" s="75"/>
      <c r="Q179" s="75"/>
      <c r="R179" s="75"/>
      <c r="S179" s="75"/>
      <c r="T179" s="75"/>
      <c r="U179" s="75"/>
      <c r="V179" s="75"/>
      <c r="W179" s="75"/>
      <c r="X179" s="75"/>
      <c r="Y179" s="75"/>
      <c r="Z179" s="75"/>
      <c r="AA179" s="75"/>
      <c r="AB179" s="75"/>
      <c r="AC179" s="75"/>
      <c r="AD179" s="75"/>
      <c r="AE179" s="75"/>
      <c r="AF179" s="75"/>
      <c r="AG179" s="75"/>
      <c r="AH179" s="75"/>
      <c r="AI179" s="75"/>
    </row>
    <row r="180" spans="1:35" ht="12.75" customHeight="1">
      <c r="A180" s="86"/>
      <c r="B180" s="29"/>
      <c r="C180" s="28"/>
      <c r="D180" s="28"/>
      <c r="E180" s="28"/>
      <c r="F180" s="87"/>
      <c r="G180" s="29"/>
      <c r="H180" s="29"/>
      <c r="I180" s="75"/>
      <c r="J180" s="75"/>
      <c r="K180" s="75"/>
      <c r="L180" s="75"/>
      <c r="M180" s="75"/>
      <c r="N180" s="75"/>
      <c r="O180" s="75"/>
      <c r="P180" s="75"/>
      <c r="Q180" s="75"/>
      <c r="R180" s="75"/>
      <c r="S180" s="75"/>
      <c r="T180" s="75"/>
      <c r="U180" s="75"/>
      <c r="V180" s="75"/>
      <c r="W180" s="75"/>
      <c r="X180" s="75"/>
      <c r="Y180" s="75"/>
      <c r="Z180" s="75"/>
      <c r="AA180" s="75"/>
      <c r="AB180" s="75"/>
      <c r="AC180" s="75"/>
      <c r="AD180" s="75"/>
      <c r="AE180" s="75"/>
      <c r="AF180" s="75"/>
      <c r="AG180" s="75"/>
      <c r="AH180" s="75"/>
      <c r="AI180" s="75"/>
    </row>
    <row r="181" spans="1:35" ht="12.75" customHeight="1">
      <c r="A181" s="86"/>
      <c r="B181" s="29"/>
      <c r="C181" s="28"/>
      <c r="D181" s="28"/>
      <c r="E181" s="28"/>
      <c r="F181" s="87"/>
      <c r="G181" s="29"/>
      <c r="H181" s="29"/>
      <c r="I181" s="75"/>
      <c r="J181" s="75"/>
      <c r="K181" s="75"/>
      <c r="L181" s="75"/>
      <c r="M181" s="75"/>
      <c r="N181" s="75"/>
      <c r="O181" s="75"/>
      <c r="P181" s="75"/>
      <c r="Q181" s="75"/>
      <c r="R181" s="75"/>
      <c r="S181" s="75"/>
      <c r="T181" s="75"/>
      <c r="U181" s="75"/>
      <c r="V181" s="75"/>
      <c r="W181" s="75"/>
      <c r="X181" s="75"/>
      <c r="Y181" s="75"/>
      <c r="Z181" s="75"/>
      <c r="AA181" s="75"/>
      <c r="AB181" s="75"/>
      <c r="AC181" s="75"/>
      <c r="AD181" s="75"/>
      <c r="AE181" s="75"/>
      <c r="AF181" s="75"/>
      <c r="AG181" s="75"/>
      <c r="AH181" s="75"/>
      <c r="AI181" s="75"/>
    </row>
    <row r="182" spans="1:35" ht="12.75" customHeight="1">
      <c r="A182" s="86"/>
      <c r="B182" s="29"/>
      <c r="C182" s="28"/>
      <c r="D182" s="28"/>
      <c r="E182" s="28"/>
      <c r="F182" s="87"/>
      <c r="G182" s="29"/>
      <c r="H182" s="29"/>
      <c r="I182" s="75"/>
      <c r="J182" s="75"/>
      <c r="K182" s="75"/>
      <c r="L182" s="75"/>
      <c r="M182" s="75"/>
      <c r="N182" s="75"/>
      <c r="O182" s="75"/>
      <c r="P182" s="75"/>
      <c r="Q182" s="75"/>
      <c r="R182" s="75"/>
      <c r="S182" s="75"/>
      <c r="T182" s="75"/>
      <c r="U182" s="75"/>
      <c r="V182" s="75"/>
      <c r="W182" s="75"/>
      <c r="X182" s="75"/>
      <c r="Y182" s="75"/>
      <c r="Z182" s="75"/>
      <c r="AA182" s="75"/>
      <c r="AB182" s="75"/>
      <c r="AC182" s="75"/>
      <c r="AD182" s="75"/>
      <c r="AE182" s="75"/>
      <c r="AF182" s="75"/>
      <c r="AG182" s="75"/>
      <c r="AH182" s="75"/>
      <c r="AI182" s="75"/>
    </row>
    <row r="183" spans="1:35" ht="12.75" customHeight="1">
      <c r="A183" s="86"/>
      <c r="B183" s="29"/>
      <c r="C183" s="28"/>
      <c r="D183" s="28"/>
      <c r="E183" s="28"/>
      <c r="F183" s="87"/>
      <c r="G183" s="29"/>
      <c r="H183" s="29"/>
      <c r="I183" s="75"/>
      <c r="J183" s="75"/>
      <c r="K183" s="75"/>
      <c r="L183" s="75"/>
      <c r="M183" s="75"/>
      <c r="N183" s="75"/>
      <c r="O183" s="75"/>
      <c r="P183" s="75"/>
      <c r="Q183" s="75"/>
      <c r="R183" s="75"/>
      <c r="S183" s="75"/>
      <c r="T183" s="75"/>
      <c r="U183" s="75"/>
      <c r="V183" s="75"/>
      <c r="W183" s="75"/>
      <c r="X183" s="75"/>
      <c r="Y183" s="75"/>
      <c r="Z183" s="75"/>
      <c r="AA183" s="75"/>
      <c r="AB183" s="75"/>
      <c r="AC183" s="75"/>
      <c r="AD183" s="75"/>
      <c r="AE183" s="75"/>
      <c r="AF183" s="75"/>
      <c r="AG183" s="75"/>
      <c r="AH183" s="75"/>
      <c r="AI183" s="75"/>
    </row>
    <row r="184" spans="1:35" ht="12.75" customHeight="1">
      <c r="A184" s="86"/>
      <c r="B184" s="29"/>
      <c r="C184" s="28"/>
      <c r="D184" s="28"/>
      <c r="E184" s="28"/>
      <c r="F184" s="87"/>
      <c r="G184" s="29"/>
      <c r="H184" s="29"/>
      <c r="I184" s="75"/>
      <c r="J184" s="75"/>
      <c r="K184" s="75"/>
      <c r="L184" s="75"/>
      <c r="M184" s="75"/>
      <c r="N184" s="75"/>
      <c r="O184" s="75"/>
      <c r="P184" s="75"/>
      <c r="Q184" s="75"/>
      <c r="R184" s="75"/>
      <c r="S184" s="75"/>
      <c r="T184" s="75"/>
      <c r="U184" s="75"/>
      <c r="V184" s="75"/>
      <c r="W184" s="75"/>
      <c r="X184" s="75"/>
      <c r="Y184" s="75"/>
      <c r="Z184" s="75"/>
      <c r="AA184" s="75"/>
      <c r="AB184" s="75"/>
      <c r="AC184" s="75"/>
      <c r="AD184" s="75"/>
      <c r="AE184" s="75"/>
      <c r="AF184" s="75"/>
      <c r="AG184" s="75"/>
      <c r="AH184" s="75"/>
      <c r="AI184" s="75"/>
    </row>
    <row r="185" spans="1:35" ht="12.75" customHeight="1">
      <c r="A185" s="86"/>
      <c r="B185" s="29"/>
      <c r="C185" s="28"/>
      <c r="D185" s="28"/>
      <c r="E185" s="28"/>
      <c r="F185" s="87"/>
      <c r="G185" s="29"/>
      <c r="H185" s="29"/>
      <c r="I185" s="75"/>
      <c r="J185" s="75"/>
      <c r="K185" s="75"/>
      <c r="L185" s="75"/>
      <c r="M185" s="75"/>
      <c r="N185" s="75"/>
      <c r="O185" s="75"/>
      <c r="P185" s="75"/>
      <c r="Q185" s="75"/>
      <c r="R185" s="75"/>
      <c r="S185" s="75"/>
      <c r="T185" s="75"/>
      <c r="U185" s="75"/>
      <c r="V185" s="75"/>
      <c r="W185" s="75"/>
      <c r="X185" s="75"/>
      <c r="Y185" s="75"/>
      <c r="Z185" s="75"/>
      <c r="AA185" s="75"/>
      <c r="AB185" s="75"/>
      <c r="AC185" s="75"/>
      <c r="AD185" s="75"/>
      <c r="AE185" s="75"/>
      <c r="AF185" s="75"/>
      <c r="AG185" s="75"/>
      <c r="AH185" s="75"/>
      <c r="AI185" s="75"/>
    </row>
    <row r="186" spans="1:35" ht="12.75" customHeight="1">
      <c r="A186" s="86"/>
      <c r="B186" s="29"/>
      <c r="C186" s="28"/>
      <c r="D186" s="28"/>
      <c r="E186" s="28"/>
      <c r="F186" s="87"/>
      <c r="G186" s="29"/>
      <c r="H186" s="29"/>
      <c r="I186" s="75"/>
      <c r="J186" s="75"/>
      <c r="K186" s="75"/>
      <c r="L186" s="75"/>
      <c r="M186" s="75"/>
      <c r="N186" s="75"/>
      <c r="O186" s="75"/>
      <c r="P186" s="75"/>
      <c r="Q186" s="75"/>
      <c r="R186" s="75"/>
      <c r="S186" s="75"/>
      <c r="T186" s="75"/>
      <c r="U186" s="75"/>
      <c r="V186" s="75"/>
      <c r="W186" s="75"/>
      <c r="X186" s="75"/>
      <c r="Y186" s="75"/>
      <c r="Z186" s="75"/>
      <c r="AA186" s="75"/>
      <c r="AB186" s="75"/>
      <c r="AC186" s="75"/>
      <c r="AD186" s="75"/>
      <c r="AE186" s="75"/>
      <c r="AF186" s="75"/>
      <c r="AG186" s="75"/>
      <c r="AH186" s="75"/>
      <c r="AI186" s="75"/>
    </row>
    <row r="187" spans="1:35" ht="12.75" customHeight="1">
      <c r="A187" s="86"/>
      <c r="B187" s="29"/>
      <c r="C187" s="28"/>
      <c r="D187" s="28"/>
      <c r="E187" s="28"/>
      <c r="F187" s="87"/>
      <c r="G187" s="29"/>
      <c r="H187" s="29"/>
      <c r="I187" s="75"/>
      <c r="J187" s="75"/>
      <c r="K187" s="75"/>
      <c r="L187" s="75"/>
      <c r="M187" s="75"/>
      <c r="N187" s="75"/>
      <c r="O187" s="75"/>
      <c r="P187" s="75"/>
      <c r="Q187" s="75"/>
      <c r="R187" s="75"/>
      <c r="S187" s="75"/>
      <c r="T187" s="75"/>
      <c r="U187" s="75"/>
      <c r="V187" s="75"/>
      <c r="W187" s="75"/>
      <c r="X187" s="75"/>
      <c r="Y187" s="75"/>
      <c r="Z187" s="75"/>
      <c r="AA187" s="75"/>
      <c r="AB187" s="75"/>
      <c r="AC187" s="75"/>
      <c r="AD187" s="75"/>
      <c r="AE187" s="75"/>
      <c r="AF187" s="75"/>
      <c r="AG187" s="75"/>
      <c r="AH187" s="75"/>
      <c r="AI187" s="75"/>
    </row>
    <row r="188" spans="1:35" ht="12.75" customHeight="1">
      <c r="A188" s="86"/>
      <c r="B188" s="29"/>
      <c r="C188" s="28"/>
      <c r="D188" s="28"/>
      <c r="E188" s="28"/>
      <c r="F188" s="87"/>
      <c r="G188" s="29"/>
      <c r="H188" s="29"/>
      <c r="I188" s="75"/>
      <c r="J188" s="75"/>
      <c r="K188" s="75"/>
      <c r="L188" s="75"/>
      <c r="M188" s="75"/>
      <c r="N188" s="75"/>
      <c r="O188" s="75"/>
      <c r="P188" s="75"/>
      <c r="Q188" s="75"/>
      <c r="R188" s="75"/>
      <c r="S188" s="75"/>
      <c r="T188" s="75"/>
      <c r="U188" s="75"/>
      <c r="V188" s="75"/>
      <c r="W188" s="75"/>
      <c r="X188" s="75"/>
      <c r="Y188" s="75"/>
      <c r="Z188" s="75"/>
      <c r="AA188" s="75"/>
      <c r="AB188" s="75"/>
      <c r="AC188" s="75"/>
      <c r="AD188" s="75"/>
      <c r="AE188" s="75"/>
      <c r="AF188" s="75"/>
      <c r="AG188" s="75"/>
      <c r="AH188" s="75"/>
      <c r="AI188" s="75"/>
    </row>
    <row r="189" spans="1:35" ht="12.75" customHeight="1">
      <c r="A189" s="86"/>
      <c r="B189" s="29"/>
      <c r="C189" s="28"/>
      <c r="D189" s="28"/>
      <c r="E189" s="28"/>
      <c r="F189" s="87"/>
      <c r="G189" s="29"/>
      <c r="H189" s="29"/>
      <c r="I189" s="75"/>
      <c r="J189" s="75"/>
      <c r="K189" s="75"/>
      <c r="L189" s="75"/>
      <c r="M189" s="75"/>
      <c r="N189" s="75"/>
      <c r="O189" s="75"/>
      <c r="P189" s="75"/>
      <c r="Q189" s="75"/>
      <c r="R189" s="75"/>
      <c r="S189" s="75"/>
      <c r="T189" s="75"/>
      <c r="U189" s="75"/>
      <c r="V189" s="75"/>
      <c r="W189" s="75"/>
      <c r="X189" s="75"/>
      <c r="Y189" s="75"/>
      <c r="Z189" s="75"/>
      <c r="AA189" s="75"/>
      <c r="AB189" s="75"/>
      <c r="AC189" s="75"/>
      <c r="AD189" s="75"/>
      <c r="AE189" s="75"/>
      <c r="AF189" s="75"/>
      <c r="AG189" s="75"/>
      <c r="AH189" s="75"/>
      <c r="AI189" s="75"/>
    </row>
    <row r="190" spans="1:35" ht="12.75" customHeight="1">
      <c r="A190" s="86"/>
      <c r="B190" s="29"/>
      <c r="C190" s="28"/>
      <c r="D190" s="28"/>
      <c r="E190" s="28"/>
      <c r="F190" s="87"/>
      <c r="G190" s="29"/>
      <c r="H190" s="29"/>
      <c r="I190" s="75"/>
      <c r="J190" s="75"/>
      <c r="K190" s="75"/>
      <c r="L190" s="75"/>
      <c r="M190" s="75"/>
      <c r="N190" s="75"/>
      <c r="O190" s="75"/>
      <c r="P190" s="75"/>
      <c r="Q190" s="75"/>
      <c r="R190" s="75"/>
      <c r="S190" s="75"/>
      <c r="T190" s="75"/>
      <c r="U190" s="75"/>
      <c r="V190" s="75"/>
      <c r="W190" s="75"/>
      <c r="X190" s="75"/>
      <c r="Y190" s="75"/>
      <c r="Z190" s="75"/>
      <c r="AA190" s="75"/>
      <c r="AB190" s="75"/>
      <c r="AC190" s="75"/>
      <c r="AD190" s="75"/>
      <c r="AE190" s="75"/>
      <c r="AF190" s="75"/>
      <c r="AG190" s="75"/>
      <c r="AH190" s="75"/>
      <c r="AI190" s="75"/>
    </row>
    <row r="191" spans="1:35" ht="12.75" customHeight="1">
      <c r="A191" s="86"/>
      <c r="B191" s="29"/>
      <c r="C191" s="28"/>
      <c r="D191" s="28"/>
      <c r="E191" s="28"/>
      <c r="F191" s="87"/>
      <c r="G191" s="29"/>
      <c r="H191" s="29"/>
      <c r="I191" s="75"/>
      <c r="J191" s="75"/>
      <c r="K191" s="75"/>
      <c r="L191" s="75"/>
      <c r="M191" s="75"/>
      <c r="N191" s="75"/>
      <c r="O191" s="75"/>
      <c r="P191" s="75"/>
      <c r="Q191" s="75"/>
      <c r="R191" s="75"/>
      <c r="S191" s="75"/>
      <c r="T191" s="75"/>
      <c r="U191" s="75"/>
      <c r="V191" s="75"/>
      <c r="W191" s="75"/>
      <c r="X191" s="75"/>
      <c r="Y191" s="75"/>
      <c r="Z191" s="75"/>
      <c r="AA191" s="75"/>
      <c r="AB191" s="75"/>
      <c r="AC191" s="75"/>
      <c r="AD191" s="75"/>
      <c r="AE191" s="75"/>
      <c r="AF191" s="75"/>
      <c r="AG191" s="75"/>
      <c r="AH191" s="75"/>
      <c r="AI191" s="75"/>
    </row>
    <row r="192" spans="1:35" ht="12.75" customHeight="1">
      <c r="A192" s="86"/>
      <c r="B192" s="29"/>
      <c r="C192" s="28"/>
      <c r="D192" s="28"/>
      <c r="E192" s="28"/>
      <c r="F192" s="87"/>
      <c r="G192" s="29"/>
      <c r="H192" s="29"/>
      <c r="I192" s="75"/>
      <c r="J192" s="75"/>
      <c r="K192" s="75"/>
      <c r="L192" s="75"/>
      <c r="M192" s="75"/>
      <c r="N192" s="75"/>
      <c r="O192" s="75"/>
      <c r="P192" s="75"/>
      <c r="Q192" s="75"/>
      <c r="R192" s="75"/>
      <c r="S192" s="75"/>
      <c r="T192" s="75"/>
      <c r="U192" s="75"/>
      <c r="V192" s="75"/>
      <c r="W192" s="75"/>
      <c r="X192" s="75"/>
      <c r="Y192" s="75"/>
      <c r="Z192" s="75"/>
      <c r="AA192" s="75"/>
      <c r="AB192" s="75"/>
      <c r="AC192" s="75"/>
      <c r="AD192" s="75"/>
      <c r="AE192" s="75"/>
      <c r="AF192" s="75"/>
      <c r="AG192" s="75"/>
      <c r="AH192" s="75"/>
      <c r="AI192" s="75"/>
    </row>
    <row r="193" spans="1:35" ht="12.75" customHeight="1">
      <c r="A193" s="86"/>
      <c r="B193" s="29"/>
      <c r="C193" s="28"/>
      <c r="D193" s="28"/>
      <c r="E193" s="28"/>
      <c r="F193" s="87"/>
      <c r="G193" s="29"/>
      <c r="H193" s="29"/>
      <c r="I193" s="75"/>
      <c r="J193" s="75"/>
      <c r="K193" s="75"/>
      <c r="L193" s="75"/>
      <c r="M193" s="75"/>
      <c r="N193" s="75"/>
      <c r="O193" s="75"/>
      <c r="P193" s="75"/>
      <c r="Q193" s="75"/>
      <c r="R193" s="75"/>
      <c r="S193" s="75"/>
      <c r="T193" s="75"/>
      <c r="U193" s="75"/>
      <c r="V193" s="75"/>
      <c r="W193" s="75"/>
      <c r="X193" s="75"/>
      <c r="Y193" s="75"/>
      <c r="Z193" s="75"/>
      <c r="AA193" s="75"/>
      <c r="AB193" s="75"/>
      <c r="AC193" s="75"/>
      <c r="AD193" s="75"/>
      <c r="AE193" s="75"/>
      <c r="AF193" s="75"/>
      <c r="AG193" s="75"/>
      <c r="AH193" s="75"/>
      <c r="AI193" s="75"/>
    </row>
    <row r="194" spans="1:35" ht="12.75" customHeight="1">
      <c r="A194" s="86"/>
      <c r="B194" s="29"/>
      <c r="C194" s="28"/>
      <c r="D194" s="28"/>
      <c r="E194" s="28"/>
      <c r="F194" s="87"/>
      <c r="G194" s="29"/>
      <c r="H194" s="29"/>
      <c r="I194" s="75"/>
      <c r="J194" s="75"/>
      <c r="K194" s="75"/>
      <c r="L194" s="75"/>
      <c r="M194" s="75"/>
      <c r="N194" s="75"/>
      <c r="O194" s="75"/>
      <c r="P194" s="75"/>
      <c r="Q194" s="75"/>
      <c r="R194" s="75"/>
      <c r="S194" s="75"/>
      <c r="T194" s="75"/>
      <c r="U194" s="75"/>
      <c r="V194" s="75"/>
      <c r="W194" s="75"/>
      <c r="X194" s="75"/>
      <c r="Y194" s="75"/>
      <c r="Z194" s="75"/>
      <c r="AA194" s="75"/>
      <c r="AB194" s="75"/>
      <c r="AC194" s="75"/>
      <c r="AD194" s="75"/>
      <c r="AE194" s="75"/>
      <c r="AF194" s="75"/>
      <c r="AG194" s="75"/>
      <c r="AH194" s="75"/>
      <c r="AI194" s="75"/>
    </row>
    <row r="195" spans="1:35" ht="12.75" customHeight="1">
      <c r="A195" s="86"/>
      <c r="B195" s="29"/>
      <c r="C195" s="28"/>
      <c r="D195" s="28"/>
      <c r="E195" s="28"/>
      <c r="F195" s="87"/>
      <c r="G195" s="29"/>
      <c r="H195" s="29"/>
      <c r="I195" s="75"/>
      <c r="J195" s="75"/>
      <c r="K195" s="75"/>
      <c r="L195" s="75"/>
      <c r="M195" s="75"/>
      <c r="N195" s="75"/>
      <c r="O195" s="75"/>
      <c r="P195" s="75"/>
      <c r="Q195" s="75"/>
      <c r="R195" s="75"/>
      <c r="S195" s="75"/>
      <c r="T195" s="75"/>
      <c r="U195" s="75"/>
      <c r="V195" s="75"/>
      <c r="W195" s="75"/>
      <c r="X195" s="75"/>
      <c r="Y195" s="75"/>
      <c r="Z195" s="75"/>
      <c r="AA195" s="75"/>
      <c r="AB195" s="75"/>
      <c r="AC195" s="75"/>
      <c r="AD195" s="75"/>
      <c r="AE195" s="75"/>
      <c r="AF195" s="75"/>
      <c r="AG195" s="75"/>
      <c r="AH195" s="75"/>
      <c r="AI195" s="75"/>
    </row>
    <row r="196" spans="1:35" ht="12.75" customHeight="1">
      <c r="A196" s="86"/>
      <c r="B196" s="29"/>
      <c r="C196" s="28"/>
      <c r="D196" s="28"/>
      <c r="E196" s="28"/>
      <c r="F196" s="87"/>
      <c r="G196" s="29"/>
      <c r="H196" s="29"/>
      <c r="I196" s="75"/>
      <c r="J196" s="75"/>
      <c r="K196" s="75"/>
      <c r="L196" s="75"/>
      <c r="M196" s="75"/>
      <c r="N196" s="75"/>
      <c r="O196" s="75"/>
      <c r="P196" s="75"/>
      <c r="Q196" s="75"/>
      <c r="R196" s="75"/>
      <c r="S196" s="75"/>
      <c r="T196" s="75"/>
      <c r="U196" s="75"/>
      <c r="V196" s="75"/>
      <c r="W196" s="75"/>
      <c r="X196" s="75"/>
      <c r="Y196" s="75"/>
      <c r="Z196" s="75"/>
      <c r="AA196" s="75"/>
      <c r="AB196" s="75"/>
      <c r="AC196" s="75"/>
      <c r="AD196" s="75"/>
      <c r="AE196" s="75"/>
      <c r="AF196" s="75"/>
      <c r="AG196" s="75"/>
      <c r="AH196" s="75"/>
      <c r="AI196" s="75"/>
    </row>
    <row r="197" spans="1:35" ht="12.75" customHeight="1">
      <c r="A197" s="86"/>
      <c r="B197" s="29"/>
      <c r="C197" s="28"/>
      <c r="D197" s="28"/>
      <c r="E197" s="28"/>
      <c r="F197" s="87"/>
      <c r="G197" s="29"/>
      <c r="H197" s="29"/>
      <c r="I197" s="75"/>
      <c r="J197" s="75"/>
      <c r="K197" s="75"/>
      <c r="L197" s="75"/>
      <c r="M197" s="75"/>
      <c r="N197" s="75"/>
      <c r="O197" s="75"/>
      <c r="P197" s="75"/>
      <c r="Q197" s="75"/>
      <c r="R197" s="75"/>
      <c r="S197" s="75"/>
      <c r="T197" s="75"/>
      <c r="U197" s="75"/>
      <c r="V197" s="75"/>
      <c r="W197" s="75"/>
      <c r="X197" s="75"/>
      <c r="Y197" s="75"/>
      <c r="Z197" s="75"/>
      <c r="AA197" s="75"/>
      <c r="AB197" s="75"/>
      <c r="AC197" s="75"/>
      <c r="AD197" s="75"/>
      <c r="AE197" s="75"/>
      <c r="AF197" s="75"/>
      <c r="AG197" s="75"/>
      <c r="AH197" s="75"/>
      <c r="AI197" s="75"/>
    </row>
    <row r="198" spans="1:35" ht="12.75" customHeight="1">
      <c r="A198" s="86"/>
      <c r="B198" s="29"/>
      <c r="C198" s="28"/>
      <c r="D198" s="28"/>
      <c r="E198" s="28"/>
      <c r="F198" s="87"/>
      <c r="G198" s="29"/>
      <c r="H198" s="29"/>
      <c r="I198" s="75"/>
      <c r="J198" s="75"/>
      <c r="K198" s="75"/>
      <c r="L198" s="75"/>
      <c r="M198" s="75"/>
      <c r="N198" s="75"/>
      <c r="O198" s="75"/>
      <c r="P198" s="75"/>
      <c r="Q198" s="75"/>
      <c r="R198" s="75"/>
      <c r="S198" s="75"/>
      <c r="T198" s="75"/>
      <c r="U198" s="75"/>
      <c r="V198" s="75"/>
      <c r="W198" s="75"/>
      <c r="X198" s="75"/>
      <c r="Y198" s="75"/>
      <c r="Z198" s="75"/>
      <c r="AA198" s="75"/>
      <c r="AB198" s="75"/>
      <c r="AC198" s="75"/>
      <c r="AD198" s="75"/>
      <c r="AE198" s="75"/>
      <c r="AF198" s="75"/>
      <c r="AG198" s="75"/>
      <c r="AH198" s="75"/>
      <c r="AI198" s="75"/>
    </row>
    <row r="199" spans="1:35" ht="12.75" customHeight="1">
      <c r="A199" s="86"/>
      <c r="B199" s="29"/>
      <c r="C199" s="28"/>
      <c r="D199" s="28"/>
      <c r="E199" s="28"/>
      <c r="F199" s="87"/>
      <c r="G199" s="29"/>
      <c r="H199" s="29"/>
      <c r="I199" s="75"/>
      <c r="J199" s="75"/>
      <c r="K199" s="75"/>
      <c r="L199" s="75"/>
      <c r="M199" s="75"/>
      <c r="N199" s="75"/>
      <c r="O199" s="75"/>
      <c r="P199" s="75"/>
      <c r="Q199" s="75"/>
      <c r="R199" s="75"/>
      <c r="S199" s="75"/>
      <c r="T199" s="75"/>
      <c r="U199" s="75"/>
      <c r="V199" s="75"/>
      <c r="W199" s="75"/>
      <c r="X199" s="75"/>
      <c r="Y199" s="75"/>
      <c r="Z199" s="75"/>
      <c r="AA199" s="75"/>
      <c r="AB199" s="75"/>
      <c r="AC199" s="75"/>
      <c r="AD199" s="75"/>
      <c r="AE199" s="75"/>
      <c r="AF199" s="75"/>
      <c r="AG199" s="75"/>
      <c r="AH199" s="75"/>
      <c r="AI199" s="75"/>
    </row>
    <row r="200" spans="1:35" ht="12.75" customHeight="1">
      <c r="A200" s="86"/>
      <c r="B200" s="29"/>
      <c r="C200" s="28"/>
      <c r="D200" s="28"/>
      <c r="E200" s="28"/>
      <c r="F200" s="87"/>
      <c r="G200" s="29"/>
      <c r="H200" s="29"/>
      <c r="I200" s="75"/>
      <c r="J200" s="75"/>
      <c r="K200" s="75"/>
      <c r="L200" s="75"/>
      <c r="M200" s="75"/>
      <c r="N200" s="75"/>
      <c r="O200" s="75"/>
      <c r="P200" s="75"/>
      <c r="Q200" s="75"/>
      <c r="R200" s="75"/>
      <c r="S200" s="75"/>
      <c r="T200" s="75"/>
      <c r="U200" s="75"/>
      <c r="V200" s="75"/>
      <c r="W200" s="75"/>
      <c r="X200" s="75"/>
      <c r="Y200" s="75"/>
      <c r="Z200" s="75"/>
      <c r="AA200" s="75"/>
      <c r="AB200" s="75"/>
      <c r="AC200" s="75"/>
      <c r="AD200" s="75"/>
      <c r="AE200" s="75"/>
      <c r="AF200" s="75"/>
      <c r="AG200" s="75"/>
      <c r="AH200" s="75"/>
      <c r="AI200" s="75"/>
    </row>
    <row r="201" spans="1:35" ht="12.75" customHeight="1">
      <c r="A201" s="86"/>
      <c r="B201" s="29"/>
      <c r="C201" s="28"/>
      <c r="D201" s="28"/>
      <c r="E201" s="28"/>
      <c r="F201" s="87"/>
      <c r="G201" s="29"/>
      <c r="H201" s="29"/>
      <c r="I201" s="75"/>
      <c r="J201" s="75"/>
      <c r="K201" s="75"/>
      <c r="L201" s="75"/>
      <c r="M201" s="75"/>
      <c r="N201" s="75"/>
      <c r="O201" s="75"/>
      <c r="P201" s="75"/>
      <c r="Q201" s="75"/>
      <c r="R201" s="75"/>
      <c r="S201" s="75"/>
      <c r="T201" s="75"/>
      <c r="U201" s="75"/>
      <c r="V201" s="75"/>
      <c r="W201" s="75"/>
      <c r="X201" s="75"/>
      <c r="Y201" s="75"/>
      <c r="Z201" s="75"/>
      <c r="AA201" s="75"/>
      <c r="AB201" s="75"/>
      <c r="AC201" s="75"/>
      <c r="AD201" s="75"/>
      <c r="AE201" s="75"/>
      <c r="AF201" s="75"/>
      <c r="AG201" s="75"/>
      <c r="AH201" s="75"/>
      <c r="AI201" s="75"/>
    </row>
    <row r="202" spans="1:35" ht="12.75" customHeight="1">
      <c r="A202" s="86"/>
      <c r="B202" s="29"/>
      <c r="C202" s="28"/>
      <c r="D202" s="28"/>
      <c r="E202" s="28"/>
      <c r="F202" s="87"/>
      <c r="G202" s="29"/>
      <c r="H202" s="29"/>
      <c r="I202" s="75"/>
      <c r="J202" s="75"/>
      <c r="K202" s="75"/>
      <c r="L202" s="75"/>
      <c r="M202" s="75"/>
      <c r="N202" s="75"/>
      <c r="O202" s="75"/>
      <c r="P202" s="75"/>
      <c r="Q202" s="75"/>
      <c r="R202" s="75"/>
      <c r="S202" s="75"/>
      <c r="T202" s="75"/>
      <c r="U202" s="75"/>
      <c r="V202" s="75"/>
      <c r="W202" s="75"/>
      <c r="X202" s="75"/>
      <c r="Y202" s="75"/>
      <c r="Z202" s="75"/>
      <c r="AA202" s="75"/>
      <c r="AB202" s="75"/>
      <c r="AC202" s="75"/>
      <c r="AD202" s="75"/>
      <c r="AE202" s="75"/>
      <c r="AF202" s="75"/>
      <c r="AG202" s="75"/>
      <c r="AH202" s="75"/>
      <c r="AI202" s="75"/>
    </row>
    <row r="203" spans="1:35" ht="12.75" customHeight="1">
      <c r="A203" s="86"/>
      <c r="B203" s="29"/>
      <c r="C203" s="28"/>
      <c r="D203" s="28"/>
      <c r="E203" s="28"/>
      <c r="F203" s="87"/>
      <c r="G203" s="29"/>
      <c r="H203" s="29"/>
      <c r="I203" s="75"/>
      <c r="J203" s="75"/>
      <c r="K203" s="75"/>
      <c r="L203" s="75"/>
      <c r="M203" s="75"/>
      <c r="N203" s="75"/>
      <c r="O203" s="75"/>
      <c r="P203" s="75"/>
      <c r="Q203" s="75"/>
      <c r="R203" s="75"/>
      <c r="S203" s="75"/>
      <c r="T203" s="75"/>
      <c r="U203" s="75"/>
      <c r="V203" s="75"/>
      <c r="W203" s="75"/>
      <c r="X203" s="75"/>
      <c r="Y203" s="75"/>
      <c r="Z203" s="75"/>
      <c r="AA203" s="75"/>
      <c r="AB203" s="75"/>
      <c r="AC203" s="75"/>
      <c r="AD203" s="75"/>
      <c r="AE203" s="75"/>
      <c r="AF203" s="75"/>
      <c r="AG203" s="75"/>
      <c r="AH203" s="75"/>
      <c r="AI203" s="75"/>
    </row>
    <row r="204" spans="1:35" ht="12.75" customHeight="1">
      <c r="A204" s="86"/>
      <c r="B204" s="29"/>
      <c r="C204" s="28"/>
      <c r="D204" s="28"/>
      <c r="E204" s="28"/>
      <c r="F204" s="87"/>
      <c r="G204" s="29"/>
      <c r="H204" s="29"/>
      <c r="I204" s="75"/>
      <c r="J204" s="75"/>
      <c r="K204" s="75"/>
      <c r="L204" s="75"/>
      <c r="M204" s="75"/>
      <c r="N204" s="75"/>
      <c r="O204" s="75"/>
      <c r="P204" s="75"/>
      <c r="Q204" s="75"/>
      <c r="R204" s="75"/>
      <c r="S204" s="75"/>
      <c r="T204" s="75"/>
      <c r="U204" s="75"/>
      <c r="V204" s="75"/>
      <c r="W204" s="75"/>
      <c r="X204" s="75"/>
      <c r="Y204" s="75"/>
      <c r="Z204" s="75"/>
      <c r="AA204" s="75"/>
      <c r="AB204" s="75"/>
      <c r="AC204" s="75"/>
      <c r="AD204" s="75"/>
      <c r="AE204" s="75"/>
      <c r="AF204" s="75"/>
      <c r="AG204" s="75"/>
      <c r="AH204" s="75"/>
      <c r="AI204" s="75"/>
    </row>
    <row r="205" spans="1:35" ht="12.75" customHeight="1">
      <c r="A205" s="86"/>
      <c r="B205" s="29"/>
      <c r="C205" s="28"/>
      <c r="D205" s="28"/>
      <c r="E205" s="28"/>
      <c r="F205" s="87"/>
      <c r="G205" s="29"/>
      <c r="H205" s="29"/>
      <c r="I205" s="75"/>
      <c r="J205" s="75"/>
      <c r="K205" s="75"/>
      <c r="L205" s="75"/>
      <c r="M205" s="75"/>
      <c r="N205" s="75"/>
      <c r="O205" s="75"/>
      <c r="P205" s="75"/>
      <c r="Q205" s="75"/>
      <c r="R205" s="75"/>
      <c r="S205" s="75"/>
      <c r="T205" s="75"/>
      <c r="U205" s="75"/>
      <c r="V205" s="75"/>
      <c r="W205" s="75"/>
      <c r="X205" s="75"/>
      <c r="Y205" s="75"/>
      <c r="Z205" s="75"/>
      <c r="AA205" s="75"/>
      <c r="AB205" s="75"/>
      <c r="AC205" s="75"/>
      <c r="AD205" s="75"/>
      <c r="AE205" s="75"/>
      <c r="AF205" s="75"/>
      <c r="AG205" s="75"/>
      <c r="AH205" s="75"/>
      <c r="AI205" s="75"/>
    </row>
    <row r="206" spans="1:35" ht="12.75" customHeight="1">
      <c r="A206" s="86"/>
      <c r="B206" s="29"/>
      <c r="C206" s="28"/>
      <c r="D206" s="28"/>
      <c r="E206" s="28"/>
      <c r="F206" s="87"/>
      <c r="G206" s="29"/>
      <c r="H206" s="29"/>
      <c r="I206" s="75"/>
      <c r="J206" s="75"/>
      <c r="K206" s="75"/>
      <c r="L206" s="75"/>
      <c r="M206" s="75"/>
      <c r="N206" s="75"/>
      <c r="O206" s="75"/>
      <c r="P206" s="75"/>
      <c r="Q206" s="75"/>
      <c r="R206" s="75"/>
      <c r="S206" s="75"/>
      <c r="T206" s="75"/>
      <c r="U206" s="75"/>
      <c r="V206" s="75"/>
      <c r="W206" s="75"/>
      <c r="X206" s="75"/>
      <c r="Y206" s="75"/>
      <c r="Z206" s="75"/>
      <c r="AA206" s="75"/>
      <c r="AB206" s="75"/>
      <c r="AC206" s="75"/>
      <c r="AD206" s="75"/>
      <c r="AE206" s="75"/>
      <c r="AF206" s="75"/>
      <c r="AG206" s="75"/>
      <c r="AH206" s="75"/>
      <c r="AI206" s="75"/>
    </row>
    <row r="207" spans="1:35" ht="12.75" customHeight="1">
      <c r="A207" s="86"/>
      <c r="B207" s="29"/>
      <c r="C207" s="28"/>
      <c r="D207" s="28"/>
      <c r="E207" s="28"/>
      <c r="F207" s="87"/>
      <c r="G207" s="29"/>
      <c r="H207" s="29"/>
      <c r="I207" s="75"/>
      <c r="J207" s="75"/>
      <c r="K207" s="75"/>
      <c r="L207" s="75"/>
      <c r="M207" s="75"/>
      <c r="N207" s="75"/>
      <c r="O207" s="75"/>
      <c r="P207" s="75"/>
      <c r="Q207" s="75"/>
      <c r="R207" s="75"/>
      <c r="S207" s="75"/>
      <c r="T207" s="75"/>
      <c r="U207" s="75"/>
      <c r="V207" s="75"/>
      <c r="W207" s="75"/>
      <c r="X207" s="75"/>
      <c r="Y207" s="75"/>
      <c r="Z207" s="75"/>
      <c r="AA207" s="75"/>
      <c r="AB207" s="75"/>
      <c r="AC207" s="75"/>
      <c r="AD207" s="75"/>
      <c r="AE207" s="75"/>
      <c r="AF207" s="75"/>
      <c r="AG207" s="75"/>
      <c r="AH207" s="75"/>
      <c r="AI207" s="75"/>
    </row>
    <row r="208" spans="1:35" ht="12.75" customHeight="1">
      <c r="A208" s="86"/>
      <c r="B208" s="29"/>
      <c r="C208" s="28"/>
      <c r="D208" s="28"/>
      <c r="E208" s="28"/>
      <c r="F208" s="87"/>
      <c r="G208" s="29"/>
      <c r="H208" s="29"/>
      <c r="I208" s="75"/>
      <c r="J208" s="75"/>
      <c r="K208" s="75"/>
      <c r="L208" s="75"/>
      <c r="M208" s="75"/>
      <c r="N208" s="75"/>
      <c r="O208" s="75"/>
      <c r="P208" s="75"/>
      <c r="Q208" s="75"/>
      <c r="R208" s="75"/>
      <c r="S208" s="75"/>
      <c r="T208" s="75"/>
      <c r="U208" s="75"/>
      <c r="V208" s="75"/>
      <c r="W208" s="75"/>
      <c r="X208" s="75"/>
      <c r="Y208" s="75"/>
      <c r="Z208" s="75"/>
      <c r="AA208" s="75"/>
      <c r="AB208" s="75"/>
      <c r="AC208" s="75"/>
      <c r="AD208" s="75"/>
      <c r="AE208" s="75"/>
      <c r="AF208" s="75"/>
      <c r="AG208" s="75"/>
      <c r="AH208" s="75"/>
      <c r="AI208" s="75"/>
    </row>
    <row r="209" spans="1:35" ht="12.75" customHeight="1">
      <c r="A209" s="86"/>
      <c r="B209" s="29"/>
      <c r="C209" s="28"/>
      <c r="D209" s="28"/>
      <c r="E209" s="28"/>
      <c r="F209" s="87"/>
      <c r="G209" s="29"/>
      <c r="H209" s="29"/>
      <c r="I209" s="75"/>
      <c r="J209" s="75"/>
      <c r="K209" s="75"/>
      <c r="L209" s="75"/>
      <c r="M209" s="75"/>
      <c r="N209" s="75"/>
      <c r="O209" s="75"/>
      <c r="P209" s="75"/>
      <c r="Q209" s="75"/>
      <c r="R209" s="75"/>
      <c r="S209" s="75"/>
      <c r="T209" s="75"/>
      <c r="U209" s="75"/>
      <c r="V209" s="75"/>
      <c r="W209" s="75"/>
      <c r="X209" s="75"/>
      <c r="Y209" s="75"/>
      <c r="Z209" s="75"/>
      <c r="AA209" s="75"/>
      <c r="AB209" s="75"/>
      <c r="AC209" s="75"/>
      <c r="AD209" s="75"/>
      <c r="AE209" s="75"/>
      <c r="AF209" s="75"/>
      <c r="AG209" s="75"/>
      <c r="AH209" s="75"/>
      <c r="AI209" s="75"/>
    </row>
    <row r="210" spans="1:35" ht="12.75" customHeight="1">
      <c r="A210" s="86"/>
      <c r="B210" s="29"/>
      <c r="C210" s="28"/>
      <c r="D210" s="28"/>
      <c r="E210" s="28"/>
      <c r="F210" s="87"/>
      <c r="G210" s="29"/>
      <c r="H210" s="29"/>
      <c r="I210" s="75"/>
      <c r="J210" s="75"/>
      <c r="K210" s="75"/>
      <c r="L210" s="75"/>
      <c r="M210" s="75"/>
      <c r="N210" s="75"/>
      <c r="O210" s="75"/>
      <c r="P210" s="75"/>
      <c r="Q210" s="75"/>
      <c r="R210" s="75"/>
      <c r="S210" s="75"/>
      <c r="T210" s="75"/>
      <c r="U210" s="75"/>
      <c r="V210" s="75"/>
      <c r="W210" s="75"/>
      <c r="X210" s="75"/>
      <c r="Y210" s="75"/>
      <c r="Z210" s="75"/>
      <c r="AA210" s="75"/>
      <c r="AB210" s="75"/>
      <c r="AC210" s="75"/>
      <c r="AD210" s="75"/>
      <c r="AE210" s="75"/>
      <c r="AF210" s="75"/>
      <c r="AG210" s="75"/>
      <c r="AH210" s="75"/>
      <c r="AI210" s="75"/>
    </row>
    <row r="211" spans="1:35" ht="12.75" customHeight="1">
      <c r="A211" s="86"/>
      <c r="B211" s="29"/>
      <c r="C211" s="28"/>
      <c r="D211" s="28"/>
      <c r="E211" s="28"/>
      <c r="F211" s="87"/>
      <c r="G211" s="29"/>
      <c r="H211" s="29"/>
      <c r="I211" s="75"/>
      <c r="J211" s="75"/>
      <c r="K211" s="75"/>
      <c r="L211" s="75"/>
      <c r="M211" s="75"/>
      <c r="N211" s="75"/>
      <c r="O211" s="75"/>
      <c r="P211" s="75"/>
      <c r="Q211" s="75"/>
      <c r="R211" s="75"/>
      <c r="S211" s="75"/>
      <c r="T211" s="75"/>
      <c r="U211" s="75"/>
      <c r="V211" s="75"/>
      <c r="W211" s="75"/>
      <c r="X211" s="75"/>
      <c r="Y211" s="75"/>
      <c r="Z211" s="75"/>
      <c r="AA211" s="75"/>
      <c r="AB211" s="75"/>
      <c r="AC211" s="75"/>
      <c r="AD211" s="75"/>
      <c r="AE211" s="75"/>
      <c r="AF211" s="75"/>
      <c r="AG211" s="75"/>
      <c r="AH211" s="75"/>
      <c r="AI211" s="75"/>
    </row>
    <row r="212" spans="1:35" ht="12.75" customHeight="1">
      <c r="A212" s="86"/>
      <c r="B212" s="29"/>
      <c r="C212" s="28"/>
      <c r="D212" s="28"/>
      <c r="E212" s="28"/>
      <c r="F212" s="87"/>
      <c r="G212" s="29"/>
      <c r="H212" s="29"/>
      <c r="I212" s="75"/>
      <c r="J212" s="75"/>
      <c r="K212" s="75"/>
      <c r="L212" s="75"/>
      <c r="M212" s="75"/>
      <c r="N212" s="75"/>
      <c r="O212" s="75"/>
      <c r="P212" s="75"/>
      <c r="Q212" s="75"/>
      <c r="R212" s="75"/>
      <c r="S212" s="75"/>
      <c r="T212" s="75"/>
      <c r="U212" s="75"/>
      <c r="V212" s="75"/>
      <c r="W212" s="75"/>
      <c r="X212" s="75"/>
      <c r="Y212" s="75"/>
      <c r="Z212" s="75"/>
      <c r="AA212" s="75"/>
      <c r="AB212" s="75"/>
      <c r="AC212" s="75"/>
      <c r="AD212" s="75"/>
      <c r="AE212" s="75"/>
      <c r="AF212" s="75"/>
      <c r="AG212" s="75"/>
      <c r="AH212" s="75"/>
      <c r="AI212" s="75"/>
    </row>
    <row r="213" spans="1:35" ht="12.75" customHeight="1">
      <c r="A213" s="86"/>
      <c r="B213" s="29"/>
      <c r="C213" s="28"/>
      <c r="D213" s="28"/>
      <c r="E213" s="28"/>
      <c r="F213" s="87"/>
      <c r="G213" s="29"/>
      <c r="H213" s="29"/>
      <c r="I213" s="75"/>
      <c r="J213" s="75"/>
      <c r="K213" s="75"/>
      <c r="L213" s="75"/>
      <c r="M213" s="75"/>
      <c r="N213" s="75"/>
      <c r="O213" s="75"/>
      <c r="P213" s="75"/>
      <c r="Q213" s="75"/>
      <c r="R213" s="75"/>
      <c r="S213" s="75"/>
      <c r="T213" s="75"/>
      <c r="U213" s="75"/>
      <c r="V213" s="75"/>
      <c r="W213" s="75"/>
      <c r="X213" s="75"/>
      <c r="Y213" s="75"/>
      <c r="Z213" s="75"/>
      <c r="AA213" s="75"/>
      <c r="AB213" s="75"/>
      <c r="AC213" s="75"/>
      <c r="AD213" s="75"/>
      <c r="AE213" s="75"/>
      <c r="AF213" s="75"/>
      <c r="AG213" s="75"/>
      <c r="AH213" s="75"/>
      <c r="AI213" s="75"/>
    </row>
    <row r="214" spans="1:35" ht="12.75" customHeight="1">
      <c r="A214" s="86"/>
      <c r="B214" s="29"/>
      <c r="C214" s="28"/>
      <c r="D214" s="28"/>
      <c r="E214" s="28"/>
      <c r="F214" s="87"/>
      <c r="G214" s="29"/>
      <c r="H214" s="29"/>
      <c r="I214" s="75"/>
      <c r="J214" s="75"/>
      <c r="K214" s="75"/>
      <c r="L214" s="75"/>
      <c r="M214" s="75"/>
      <c r="N214" s="75"/>
      <c r="O214" s="75"/>
      <c r="P214" s="75"/>
      <c r="Q214" s="75"/>
      <c r="R214" s="75"/>
      <c r="S214" s="75"/>
      <c r="T214" s="75"/>
      <c r="U214" s="75"/>
      <c r="V214" s="75"/>
      <c r="W214" s="75"/>
      <c r="X214" s="75"/>
      <c r="Y214" s="75"/>
      <c r="Z214" s="75"/>
      <c r="AA214" s="75"/>
      <c r="AB214" s="75"/>
      <c r="AC214" s="75"/>
      <c r="AD214" s="75"/>
      <c r="AE214" s="75"/>
      <c r="AF214" s="75"/>
      <c r="AG214" s="75"/>
      <c r="AH214" s="75"/>
      <c r="AI214" s="75"/>
    </row>
    <row r="215" spans="1:35" ht="12.75" customHeight="1">
      <c r="A215" s="86"/>
      <c r="B215" s="29"/>
      <c r="C215" s="28"/>
      <c r="D215" s="28"/>
      <c r="E215" s="28"/>
      <c r="F215" s="87"/>
      <c r="G215" s="29"/>
      <c r="H215" s="29"/>
      <c r="I215" s="75"/>
      <c r="J215" s="75"/>
      <c r="K215" s="75"/>
      <c r="L215" s="75"/>
      <c r="M215" s="75"/>
      <c r="N215" s="75"/>
      <c r="O215" s="75"/>
      <c r="P215" s="75"/>
      <c r="Q215" s="75"/>
      <c r="R215" s="75"/>
      <c r="S215" s="75"/>
      <c r="T215" s="75"/>
      <c r="U215" s="75"/>
      <c r="V215" s="75"/>
      <c r="W215" s="75"/>
      <c r="X215" s="75"/>
      <c r="Y215" s="75"/>
      <c r="Z215" s="75"/>
      <c r="AA215" s="75"/>
      <c r="AB215" s="75"/>
      <c r="AC215" s="75"/>
      <c r="AD215" s="75"/>
      <c r="AE215" s="75"/>
      <c r="AF215" s="75"/>
      <c r="AG215" s="75"/>
      <c r="AH215" s="75"/>
      <c r="AI215" s="75"/>
    </row>
    <row r="216" spans="1:35" ht="12.75" customHeight="1">
      <c r="A216" s="86"/>
      <c r="B216" s="29"/>
      <c r="C216" s="28"/>
      <c r="D216" s="28"/>
      <c r="E216" s="28"/>
      <c r="F216" s="87"/>
      <c r="G216" s="29"/>
      <c r="H216" s="29"/>
      <c r="I216" s="75"/>
      <c r="J216" s="75"/>
      <c r="K216" s="75"/>
      <c r="L216" s="75"/>
      <c r="M216" s="75"/>
      <c r="N216" s="75"/>
      <c r="O216" s="75"/>
      <c r="P216" s="75"/>
      <c r="Q216" s="75"/>
      <c r="R216" s="75"/>
      <c r="S216" s="75"/>
      <c r="T216" s="75"/>
      <c r="U216" s="75"/>
      <c r="V216" s="75"/>
      <c r="W216" s="75"/>
      <c r="X216" s="75"/>
      <c r="Y216" s="75"/>
      <c r="Z216" s="75"/>
      <c r="AA216" s="75"/>
      <c r="AB216" s="75"/>
      <c r="AC216" s="75"/>
      <c r="AD216" s="75"/>
      <c r="AE216" s="75"/>
      <c r="AF216" s="75"/>
      <c r="AG216" s="75"/>
      <c r="AH216" s="75"/>
      <c r="AI216" s="75"/>
    </row>
    <row r="217" spans="1:35" ht="12.75" customHeight="1">
      <c r="A217" s="86"/>
      <c r="B217" s="29"/>
      <c r="C217" s="28"/>
      <c r="D217" s="28"/>
      <c r="E217" s="28"/>
      <c r="F217" s="87"/>
      <c r="G217" s="29"/>
      <c r="H217" s="29"/>
      <c r="I217" s="75"/>
      <c r="J217" s="75"/>
      <c r="K217" s="75"/>
      <c r="L217" s="75"/>
      <c r="M217" s="75"/>
      <c r="N217" s="75"/>
      <c r="O217" s="75"/>
      <c r="P217" s="75"/>
      <c r="Q217" s="75"/>
      <c r="R217" s="75"/>
      <c r="S217" s="75"/>
      <c r="T217" s="75"/>
      <c r="U217" s="75"/>
      <c r="V217" s="75"/>
      <c r="W217" s="75"/>
      <c r="X217" s="75"/>
      <c r="Y217" s="75"/>
      <c r="Z217" s="75"/>
      <c r="AA217" s="75"/>
      <c r="AB217" s="75"/>
      <c r="AC217" s="75"/>
      <c r="AD217" s="75"/>
      <c r="AE217" s="75"/>
      <c r="AF217" s="75"/>
      <c r="AG217" s="75"/>
      <c r="AH217" s="75"/>
      <c r="AI217" s="75"/>
    </row>
    <row r="218" spans="1:35" ht="12.75" customHeight="1">
      <c r="A218" s="86"/>
      <c r="B218" s="29"/>
      <c r="C218" s="28"/>
      <c r="D218" s="28"/>
      <c r="E218" s="28"/>
      <c r="F218" s="87"/>
      <c r="G218" s="29"/>
      <c r="H218" s="29"/>
      <c r="I218" s="75"/>
      <c r="J218" s="75"/>
      <c r="K218" s="75"/>
      <c r="L218" s="75"/>
      <c r="M218" s="75"/>
      <c r="N218" s="75"/>
      <c r="O218" s="75"/>
      <c r="P218" s="75"/>
      <c r="Q218" s="75"/>
      <c r="R218" s="75"/>
      <c r="S218" s="75"/>
      <c r="T218" s="75"/>
      <c r="U218" s="75"/>
      <c r="V218" s="75"/>
      <c r="W218" s="75"/>
      <c r="X218" s="75"/>
      <c r="Y218" s="75"/>
      <c r="Z218" s="75"/>
      <c r="AA218" s="75"/>
      <c r="AB218" s="75"/>
      <c r="AC218" s="75"/>
      <c r="AD218" s="75"/>
      <c r="AE218" s="75"/>
      <c r="AF218" s="75"/>
      <c r="AG218" s="75"/>
      <c r="AH218" s="75"/>
      <c r="AI218" s="75"/>
    </row>
    <row r="219" spans="1:35" ht="12.75" customHeight="1">
      <c r="A219" s="86"/>
      <c r="B219" s="29"/>
      <c r="C219" s="28"/>
      <c r="D219" s="28"/>
      <c r="E219" s="28"/>
      <c r="F219" s="87"/>
      <c r="G219" s="29"/>
      <c r="H219" s="29"/>
      <c r="I219" s="75"/>
      <c r="J219" s="75"/>
      <c r="K219" s="75"/>
      <c r="L219" s="75"/>
      <c r="M219" s="75"/>
      <c r="N219" s="75"/>
      <c r="O219" s="75"/>
      <c r="P219" s="75"/>
      <c r="Q219" s="75"/>
      <c r="R219" s="75"/>
      <c r="S219" s="75"/>
      <c r="T219" s="75"/>
      <c r="U219" s="75"/>
      <c r="V219" s="75"/>
      <c r="W219" s="75"/>
      <c r="X219" s="75"/>
      <c r="Y219" s="75"/>
      <c r="Z219" s="75"/>
      <c r="AA219" s="75"/>
      <c r="AB219" s="75"/>
      <c r="AC219" s="75"/>
      <c r="AD219" s="75"/>
      <c r="AE219" s="75"/>
      <c r="AF219" s="75"/>
      <c r="AG219" s="75"/>
      <c r="AH219" s="75"/>
      <c r="AI219" s="75"/>
    </row>
    <row r="220" spans="1:35" ht="12.75" customHeight="1">
      <c r="A220" s="86"/>
      <c r="B220" s="29"/>
      <c r="C220" s="28"/>
      <c r="D220" s="28"/>
      <c r="E220" s="28"/>
      <c r="F220" s="87"/>
      <c r="G220" s="29"/>
      <c r="H220" s="29"/>
      <c r="I220" s="75"/>
      <c r="J220" s="75"/>
      <c r="K220" s="75"/>
      <c r="L220" s="75"/>
      <c r="M220" s="75"/>
      <c r="N220" s="75"/>
      <c r="O220" s="75"/>
      <c r="P220" s="75"/>
      <c r="Q220" s="75"/>
      <c r="R220" s="75"/>
      <c r="S220" s="75"/>
      <c r="T220" s="75"/>
      <c r="U220" s="75"/>
      <c r="V220" s="75"/>
      <c r="W220" s="75"/>
      <c r="X220" s="75"/>
      <c r="Y220" s="75"/>
      <c r="Z220" s="75"/>
      <c r="AA220" s="75"/>
      <c r="AB220" s="75"/>
      <c r="AC220" s="75"/>
      <c r="AD220" s="75"/>
      <c r="AE220" s="75"/>
      <c r="AF220" s="75"/>
      <c r="AG220" s="75"/>
      <c r="AH220" s="75"/>
      <c r="AI220" s="75"/>
    </row>
    <row r="221" spans="1:35" ht="12.75" customHeight="1">
      <c r="A221" s="86"/>
      <c r="B221" s="29"/>
      <c r="C221" s="28"/>
      <c r="D221" s="28"/>
      <c r="E221" s="28"/>
      <c r="F221" s="87"/>
      <c r="G221" s="29"/>
      <c r="H221" s="29"/>
      <c r="I221" s="75"/>
      <c r="J221" s="75"/>
      <c r="K221" s="75"/>
      <c r="L221" s="75"/>
      <c r="M221" s="75"/>
      <c r="N221" s="75"/>
      <c r="O221" s="75"/>
      <c r="P221" s="75"/>
      <c r="Q221" s="75"/>
      <c r="R221" s="75"/>
      <c r="S221" s="75"/>
      <c r="T221" s="75"/>
      <c r="U221" s="75"/>
      <c r="V221" s="75"/>
      <c r="W221" s="75"/>
      <c r="X221" s="75"/>
      <c r="Y221" s="75"/>
      <c r="Z221" s="75"/>
      <c r="AA221" s="75"/>
      <c r="AB221" s="75"/>
      <c r="AC221" s="75"/>
      <c r="AD221" s="75"/>
      <c r="AE221" s="75"/>
      <c r="AF221" s="75"/>
      <c r="AG221" s="75"/>
      <c r="AH221" s="75"/>
      <c r="AI221" s="75"/>
    </row>
    <row r="222" spans="1:35" ht="12.75" customHeight="1">
      <c r="A222" s="86"/>
      <c r="B222" s="29"/>
      <c r="C222" s="28"/>
      <c r="D222" s="28"/>
      <c r="E222" s="28"/>
      <c r="F222" s="87"/>
      <c r="G222" s="29"/>
      <c r="H222" s="29"/>
      <c r="I222" s="75"/>
      <c r="J222" s="75"/>
      <c r="K222" s="75"/>
      <c r="L222" s="75"/>
      <c r="M222" s="75"/>
      <c r="N222" s="75"/>
      <c r="O222" s="75"/>
      <c r="P222" s="75"/>
      <c r="Q222" s="75"/>
      <c r="R222" s="75"/>
      <c r="S222" s="75"/>
      <c r="T222" s="75"/>
      <c r="U222" s="75"/>
      <c r="V222" s="75"/>
      <c r="W222" s="75"/>
      <c r="X222" s="75"/>
      <c r="Y222" s="75"/>
      <c r="Z222" s="75"/>
      <c r="AA222" s="75"/>
      <c r="AB222" s="75"/>
      <c r="AC222" s="75"/>
      <c r="AD222" s="75"/>
      <c r="AE222" s="75"/>
      <c r="AF222" s="75"/>
      <c r="AG222" s="75"/>
      <c r="AH222" s="75"/>
      <c r="AI222" s="75"/>
    </row>
    <row r="223" spans="1:35" ht="12.75" customHeight="1">
      <c r="A223" s="86"/>
      <c r="B223" s="29"/>
      <c r="C223" s="28"/>
      <c r="D223" s="28"/>
      <c r="E223" s="28"/>
      <c r="F223" s="87"/>
      <c r="G223" s="29"/>
      <c r="H223" s="29"/>
      <c r="I223" s="75"/>
      <c r="J223" s="75"/>
      <c r="K223" s="75"/>
      <c r="L223" s="75"/>
      <c r="M223" s="75"/>
      <c r="N223" s="75"/>
      <c r="O223" s="75"/>
      <c r="P223" s="75"/>
      <c r="Q223" s="75"/>
      <c r="R223" s="75"/>
      <c r="S223" s="75"/>
      <c r="T223" s="75"/>
      <c r="U223" s="75"/>
      <c r="V223" s="75"/>
      <c r="W223" s="75"/>
      <c r="X223" s="75"/>
      <c r="Y223" s="75"/>
      <c r="Z223" s="75"/>
      <c r="AA223" s="75"/>
      <c r="AB223" s="75"/>
      <c r="AC223" s="75"/>
      <c r="AD223" s="75"/>
      <c r="AE223" s="75"/>
      <c r="AF223" s="75"/>
      <c r="AG223" s="75"/>
      <c r="AH223" s="75"/>
      <c r="AI223" s="75"/>
    </row>
    <row r="224" spans="1:35" ht="12.75" customHeight="1">
      <c r="A224" s="86"/>
      <c r="B224" s="29"/>
      <c r="C224" s="28"/>
      <c r="D224" s="28"/>
      <c r="E224" s="28"/>
      <c r="F224" s="87"/>
      <c r="G224" s="29"/>
      <c r="H224" s="29"/>
      <c r="I224" s="75"/>
      <c r="J224" s="75"/>
      <c r="K224" s="75"/>
      <c r="L224" s="75"/>
      <c r="M224" s="75"/>
      <c r="N224" s="75"/>
      <c r="O224" s="75"/>
      <c r="P224" s="75"/>
      <c r="Q224" s="75"/>
      <c r="R224" s="75"/>
      <c r="S224" s="75"/>
      <c r="T224" s="75"/>
      <c r="U224" s="75"/>
      <c r="V224" s="75"/>
      <c r="W224" s="75"/>
      <c r="X224" s="75"/>
      <c r="Y224" s="75"/>
      <c r="Z224" s="75"/>
      <c r="AA224" s="75"/>
      <c r="AB224" s="75"/>
      <c r="AC224" s="75"/>
      <c r="AD224" s="75"/>
      <c r="AE224" s="75"/>
      <c r="AF224" s="75"/>
      <c r="AG224" s="75"/>
      <c r="AH224" s="75"/>
      <c r="AI224" s="75"/>
    </row>
    <row r="225" spans="1:35" ht="12.75" customHeight="1">
      <c r="A225" s="86"/>
      <c r="B225" s="29"/>
      <c r="C225" s="28"/>
      <c r="D225" s="28"/>
      <c r="E225" s="28"/>
      <c r="F225" s="87"/>
      <c r="G225" s="29"/>
      <c r="H225" s="29"/>
      <c r="I225" s="75"/>
      <c r="J225" s="75"/>
      <c r="K225" s="75"/>
      <c r="L225" s="75"/>
      <c r="M225" s="75"/>
      <c r="N225" s="75"/>
      <c r="O225" s="75"/>
      <c r="P225" s="75"/>
      <c r="Q225" s="75"/>
      <c r="R225" s="75"/>
      <c r="S225" s="75"/>
      <c r="T225" s="75"/>
      <c r="U225" s="75"/>
      <c r="V225" s="75"/>
      <c r="W225" s="75"/>
      <c r="X225" s="75"/>
      <c r="Y225" s="75"/>
      <c r="Z225" s="75"/>
      <c r="AA225" s="75"/>
      <c r="AB225" s="75"/>
      <c r="AC225" s="75"/>
      <c r="AD225" s="75"/>
      <c r="AE225" s="75"/>
      <c r="AF225" s="75"/>
      <c r="AG225" s="75"/>
      <c r="AH225" s="75"/>
      <c r="AI225" s="75"/>
    </row>
    <row r="226" spans="1:35" ht="12.75" customHeight="1">
      <c r="A226" s="86"/>
      <c r="B226" s="29"/>
      <c r="C226" s="28"/>
      <c r="D226" s="28"/>
      <c r="E226" s="28"/>
      <c r="F226" s="87"/>
      <c r="G226" s="29"/>
      <c r="H226" s="29"/>
      <c r="I226" s="75"/>
      <c r="J226" s="75"/>
      <c r="K226" s="75"/>
      <c r="L226" s="75"/>
      <c r="M226" s="75"/>
      <c r="N226" s="75"/>
      <c r="O226" s="75"/>
      <c r="P226" s="75"/>
      <c r="Q226" s="75"/>
      <c r="R226" s="75"/>
      <c r="S226" s="75"/>
      <c r="T226" s="75"/>
      <c r="U226" s="75"/>
      <c r="V226" s="75"/>
      <c r="W226" s="75"/>
      <c r="X226" s="75"/>
      <c r="Y226" s="75"/>
      <c r="Z226" s="75"/>
      <c r="AA226" s="75"/>
      <c r="AB226" s="75"/>
      <c r="AC226" s="75"/>
      <c r="AD226" s="75"/>
      <c r="AE226" s="75"/>
      <c r="AF226" s="75"/>
      <c r="AG226" s="75"/>
      <c r="AH226" s="75"/>
      <c r="AI226" s="75"/>
    </row>
    <row r="227" spans="1:35" ht="12.75" customHeight="1">
      <c r="A227" s="86"/>
      <c r="B227" s="29"/>
      <c r="C227" s="28"/>
      <c r="D227" s="28"/>
      <c r="E227" s="28"/>
      <c r="F227" s="87"/>
      <c r="G227" s="29"/>
      <c r="H227" s="29"/>
      <c r="I227" s="75"/>
      <c r="J227" s="75"/>
      <c r="K227" s="75"/>
      <c r="L227" s="75"/>
      <c r="M227" s="75"/>
      <c r="N227" s="75"/>
      <c r="O227" s="75"/>
      <c r="P227" s="75"/>
      <c r="Q227" s="75"/>
      <c r="R227" s="75"/>
      <c r="S227" s="75"/>
      <c r="T227" s="75"/>
      <c r="U227" s="75"/>
      <c r="V227" s="75"/>
      <c r="W227" s="75"/>
      <c r="X227" s="75"/>
      <c r="Y227" s="75"/>
      <c r="Z227" s="75"/>
      <c r="AA227" s="75"/>
      <c r="AB227" s="75"/>
      <c r="AC227" s="75"/>
      <c r="AD227" s="75"/>
      <c r="AE227" s="75"/>
      <c r="AF227" s="75"/>
      <c r="AG227" s="75"/>
      <c r="AH227" s="75"/>
      <c r="AI227" s="75"/>
    </row>
    <row r="228" spans="1:35" ht="12.75" customHeight="1">
      <c r="A228" s="86"/>
      <c r="B228" s="29"/>
      <c r="C228" s="28"/>
      <c r="D228" s="28"/>
      <c r="E228" s="28"/>
      <c r="F228" s="87"/>
      <c r="G228" s="29"/>
      <c r="H228" s="29"/>
      <c r="I228" s="75"/>
      <c r="J228" s="75"/>
      <c r="K228" s="75"/>
      <c r="L228" s="75"/>
      <c r="M228" s="75"/>
      <c r="N228" s="75"/>
      <c r="O228" s="75"/>
      <c r="P228" s="75"/>
      <c r="Q228" s="75"/>
      <c r="R228" s="75"/>
      <c r="S228" s="75"/>
      <c r="T228" s="75"/>
      <c r="U228" s="75"/>
      <c r="V228" s="75"/>
      <c r="W228" s="75"/>
      <c r="X228" s="75"/>
      <c r="Y228" s="75"/>
      <c r="Z228" s="75"/>
      <c r="AA228" s="75"/>
      <c r="AB228" s="75"/>
      <c r="AC228" s="75"/>
      <c r="AD228" s="75"/>
      <c r="AE228" s="75"/>
      <c r="AF228" s="75"/>
      <c r="AG228" s="75"/>
      <c r="AH228" s="75"/>
      <c r="AI228" s="75"/>
    </row>
    <row r="229" spans="1:35" ht="12.75" customHeight="1">
      <c r="A229" s="86"/>
      <c r="B229" s="29"/>
      <c r="C229" s="28"/>
      <c r="D229" s="28"/>
      <c r="E229" s="28"/>
      <c r="F229" s="87"/>
      <c r="G229" s="29"/>
      <c r="H229" s="29"/>
      <c r="I229" s="75"/>
      <c r="J229" s="75"/>
      <c r="K229" s="75"/>
      <c r="L229" s="75"/>
      <c r="M229" s="75"/>
      <c r="N229" s="75"/>
      <c r="O229" s="75"/>
      <c r="P229" s="75"/>
      <c r="Q229" s="75"/>
      <c r="R229" s="75"/>
      <c r="S229" s="75"/>
      <c r="T229" s="75"/>
      <c r="U229" s="75"/>
      <c r="V229" s="75"/>
      <c r="W229" s="75"/>
      <c r="X229" s="75"/>
      <c r="Y229" s="75"/>
      <c r="Z229" s="75"/>
      <c r="AA229" s="75"/>
      <c r="AB229" s="75"/>
      <c r="AC229" s="75"/>
      <c r="AD229" s="75"/>
      <c r="AE229" s="75"/>
      <c r="AF229" s="75"/>
      <c r="AG229" s="75"/>
      <c r="AH229" s="75"/>
      <c r="AI229" s="75"/>
    </row>
    <row r="230" spans="1:35" ht="12.75" customHeight="1">
      <c r="A230" s="86"/>
      <c r="B230" s="29"/>
      <c r="C230" s="28"/>
      <c r="D230" s="28"/>
      <c r="E230" s="28"/>
      <c r="F230" s="87"/>
      <c r="G230" s="29"/>
      <c r="H230" s="29"/>
      <c r="I230" s="75"/>
      <c r="J230" s="75"/>
      <c r="K230" s="75"/>
      <c r="L230" s="75"/>
      <c r="M230" s="75"/>
      <c r="N230" s="75"/>
      <c r="O230" s="75"/>
      <c r="P230" s="75"/>
      <c r="Q230" s="75"/>
      <c r="R230" s="75"/>
      <c r="S230" s="75"/>
      <c r="T230" s="75"/>
      <c r="U230" s="75"/>
      <c r="V230" s="75"/>
      <c r="W230" s="75"/>
      <c r="X230" s="75"/>
      <c r="Y230" s="75"/>
      <c r="Z230" s="75"/>
      <c r="AA230" s="75"/>
      <c r="AB230" s="75"/>
      <c r="AC230" s="75"/>
      <c r="AD230" s="75"/>
      <c r="AE230" s="75"/>
      <c r="AF230" s="75"/>
      <c r="AG230" s="75"/>
      <c r="AH230" s="75"/>
      <c r="AI230" s="75"/>
    </row>
    <row r="231" spans="1:35" ht="12.75" customHeight="1">
      <c r="A231" s="86"/>
      <c r="B231" s="29"/>
      <c r="C231" s="28"/>
      <c r="D231" s="28"/>
      <c r="E231" s="28"/>
      <c r="F231" s="87"/>
      <c r="G231" s="29"/>
      <c r="H231" s="29"/>
      <c r="I231" s="75"/>
      <c r="J231" s="75"/>
      <c r="K231" s="75"/>
      <c r="L231" s="75"/>
      <c r="M231" s="75"/>
      <c r="N231" s="75"/>
      <c r="O231" s="75"/>
      <c r="P231" s="75"/>
      <c r="Q231" s="75"/>
      <c r="R231" s="75"/>
      <c r="S231" s="75"/>
      <c r="T231" s="75"/>
      <c r="U231" s="75"/>
      <c r="V231" s="75"/>
      <c r="W231" s="75"/>
      <c r="X231" s="75"/>
      <c r="Y231" s="75"/>
      <c r="Z231" s="75"/>
      <c r="AA231" s="75"/>
      <c r="AB231" s="75"/>
      <c r="AC231" s="75"/>
      <c r="AD231" s="75"/>
      <c r="AE231" s="75"/>
      <c r="AF231" s="75"/>
      <c r="AG231" s="75"/>
      <c r="AH231" s="75"/>
      <c r="AI231" s="75"/>
    </row>
    <row r="232" spans="1:35" ht="12.75" customHeight="1">
      <c r="A232" s="86"/>
      <c r="B232" s="29"/>
      <c r="C232" s="28"/>
      <c r="D232" s="28"/>
      <c r="E232" s="28"/>
      <c r="F232" s="87"/>
      <c r="G232" s="29"/>
      <c r="H232" s="29"/>
      <c r="I232" s="75"/>
      <c r="J232" s="75"/>
      <c r="K232" s="75"/>
      <c r="L232" s="75"/>
      <c r="M232" s="75"/>
      <c r="N232" s="75"/>
      <c r="O232" s="75"/>
      <c r="P232" s="75"/>
      <c r="Q232" s="75"/>
      <c r="R232" s="75"/>
      <c r="S232" s="75"/>
      <c r="T232" s="75"/>
      <c r="U232" s="75"/>
      <c r="V232" s="75"/>
      <c r="W232" s="75"/>
      <c r="X232" s="75"/>
      <c r="Y232" s="75"/>
      <c r="Z232" s="75"/>
      <c r="AA232" s="75"/>
      <c r="AB232" s="75"/>
      <c r="AC232" s="75"/>
      <c r="AD232" s="75"/>
      <c r="AE232" s="75"/>
      <c r="AF232" s="75"/>
      <c r="AG232" s="75"/>
      <c r="AH232" s="75"/>
      <c r="AI232" s="75"/>
    </row>
    <row r="233" spans="1:35" ht="12.75" customHeight="1">
      <c r="A233" s="86"/>
      <c r="B233" s="29"/>
      <c r="C233" s="28"/>
      <c r="D233" s="28"/>
      <c r="E233" s="28"/>
      <c r="F233" s="87"/>
      <c r="G233" s="29"/>
      <c r="H233" s="29"/>
      <c r="I233" s="75"/>
      <c r="J233" s="75"/>
      <c r="K233" s="75"/>
      <c r="L233" s="75"/>
      <c r="M233" s="75"/>
      <c r="N233" s="75"/>
      <c r="O233" s="75"/>
      <c r="P233" s="75"/>
      <c r="Q233" s="75"/>
      <c r="R233" s="75"/>
      <c r="S233" s="75"/>
      <c r="T233" s="75"/>
      <c r="U233" s="75"/>
      <c r="V233" s="75"/>
      <c r="W233" s="75"/>
      <c r="X233" s="75"/>
      <c r="Y233" s="75"/>
      <c r="Z233" s="75"/>
      <c r="AA233" s="75"/>
      <c r="AB233" s="75"/>
      <c r="AC233" s="75"/>
      <c r="AD233" s="75"/>
      <c r="AE233" s="75"/>
      <c r="AF233" s="75"/>
      <c r="AG233" s="75"/>
      <c r="AH233" s="75"/>
      <c r="AI233" s="75"/>
    </row>
    <row r="234" spans="1:35" ht="12.75" customHeight="1">
      <c r="A234" s="86"/>
      <c r="B234" s="29"/>
      <c r="C234" s="28"/>
      <c r="D234" s="28"/>
      <c r="E234" s="28"/>
      <c r="F234" s="87"/>
      <c r="G234" s="29"/>
      <c r="H234" s="29"/>
      <c r="I234" s="75"/>
      <c r="J234" s="75"/>
      <c r="K234" s="75"/>
      <c r="L234" s="75"/>
      <c r="M234" s="75"/>
      <c r="N234" s="75"/>
      <c r="O234" s="75"/>
      <c r="P234" s="75"/>
      <c r="Q234" s="75"/>
      <c r="R234" s="75"/>
      <c r="S234" s="75"/>
      <c r="T234" s="75"/>
      <c r="U234" s="75"/>
      <c r="V234" s="75"/>
      <c r="W234" s="75"/>
      <c r="X234" s="75"/>
      <c r="Y234" s="75"/>
      <c r="Z234" s="75"/>
      <c r="AA234" s="75"/>
      <c r="AB234" s="75"/>
      <c r="AC234" s="75"/>
      <c r="AD234" s="75"/>
      <c r="AE234" s="75"/>
      <c r="AF234" s="75"/>
      <c r="AG234" s="75"/>
      <c r="AH234" s="75"/>
      <c r="AI234" s="75"/>
    </row>
    <row r="235" spans="1:35" ht="12.75" customHeight="1">
      <c r="A235" s="86"/>
      <c r="B235" s="29"/>
      <c r="C235" s="28"/>
      <c r="D235" s="28"/>
      <c r="E235" s="28"/>
      <c r="F235" s="87"/>
      <c r="G235" s="29"/>
      <c r="H235" s="29"/>
      <c r="I235" s="75"/>
      <c r="J235" s="75"/>
      <c r="K235" s="75"/>
      <c r="L235" s="75"/>
      <c r="M235" s="75"/>
      <c r="N235" s="75"/>
      <c r="O235" s="75"/>
      <c r="P235" s="75"/>
      <c r="Q235" s="75"/>
      <c r="R235" s="75"/>
      <c r="S235" s="75"/>
      <c r="T235" s="75"/>
      <c r="U235" s="75"/>
      <c r="V235" s="75"/>
      <c r="W235" s="75"/>
      <c r="X235" s="75"/>
      <c r="Y235" s="75"/>
      <c r="Z235" s="75"/>
      <c r="AA235" s="75"/>
      <c r="AB235" s="75"/>
      <c r="AC235" s="75"/>
      <c r="AD235" s="75"/>
      <c r="AE235" s="75"/>
      <c r="AF235" s="75"/>
      <c r="AG235" s="75"/>
      <c r="AH235" s="75"/>
      <c r="AI235" s="75"/>
    </row>
    <row r="236" spans="1:35" ht="12.75" customHeight="1">
      <c r="A236" s="86"/>
      <c r="B236" s="29"/>
      <c r="C236" s="28"/>
      <c r="D236" s="28"/>
      <c r="E236" s="28"/>
      <c r="F236" s="87"/>
      <c r="G236" s="29"/>
      <c r="H236" s="29"/>
      <c r="I236" s="75"/>
      <c r="J236" s="75"/>
      <c r="K236" s="75"/>
      <c r="L236" s="75"/>
      <c r="M236" s="75"/>
      <c r="N236" s="75"/>
      <c r="O236" s="75"/>
      <c r="P236" s="75"/>
      <c r="Q236" s="75"/>
      <c r="R236" s="75"/>
      <c r="S236" s="75"/>
      <c r="T236" s="75"/>
      <c r="U236" s="75"/>
      <c r="V236" s="75"/>
      <c r="W236" s="75"/>
      <c r="X236" s="75"/>
      <c r="Y236" s="75"/>
      <c r="Z236" s="75"/>
      <c r="AA236" s="75"/>
      <c r="AB236" s="75"/>
      <c r="AC236" s="75"/>
      <c r="AD236" s="75"/>
      <c r="AE236" s="75"/>
      <c r="AF236" s="75"/>
      <c r="AG236" s="75"/>
      <c r="AH236" s="75"/>
      <c r="AI236" s="75"/>
    </row>
    <row r="237" spans="1:35" ht="12.75" customHeight="1">
      <c r="A237" s="86"/>
      <c r="B237" s="29"/>
      <c r="C237" s="28"/>
      <c r="D237" s="28"/>
      <c r="E237" s="28"/>
      <c r="F237" s="87"/>
      <c r="G237" s="29"/>
      <c r="H237" s="29"/>
      <c r="I237" s="75"/>
      <c r="J237" s="75"/>
      <c r="K237" s="75"/>
      <c r="L237" s="75"/>
      <c r="M237" s="75"/>
      <c r="N237" s="75"/>
      <c r="O237" s="75"/>
      <c r="P237" s="75"/>
      <c r="Q237" s="75"/>
      <c r="R237" s="75"/>
      <c r="S237" s="75"/>
      <c r="T237" s="75"/>
      <c r="U237" s="75"/>
      <c r="V237" s="75"/>
      <c r="W237" s="75"/>
      <c r="X237" s="75"/>
      <c r="Y237" s="75"/>
      <c r="Z237" s="75"/>
      <c r="AA237" s="75"/>
      <c r="AB237" s="75"/>
      <c r="AC237" s="75"/>
      <c r="AD237" s="75"/>
      <c r="AE237" s="75"/>
      <c r="AF237" s="75"/>
      <c r="AG237" s="75"/>
      <c r="AH237" s="75"/>
      <c r="AI237" s="75"/>
    </row>
    <row r="238" spans="1:35" ht="12.75" customHeight="1">
      <c r="A238" s="86"/>
      <c r="B238" s="29"/>
      <c r="C238" s="28"/>
      <c r="D238" s="28"/>
      <c r="E238" s="28"/>
      <c r="F238" s="87"/>
      <c r="G238" s="29"/>
      <c r="H238" s="29"/>
      <c r="I238" s="75"/>
      <c r="J238" s="75"/>
      <c r="K238" s="75"/>
      <c r="L238" s="75"/>
      <c r="M238" s="75"/>
      <c r="N238" s="75"/>
      <c r="O238" s="75"/>
      <c r="P238" s="75"/>
      <c r="Q238" s="75"/>
      <c r="R238" s="75"/>
      <c r="S238" s="75"/>
      <c r="T238" s="75"/>
      <c r="U238" s="75"/>
      <c r="V238" s="75"/>
      <c r="W238" s="75"/>
      <c r="X238" s="75"/>
      <c r="Y238" s="75"/>
      <c r="Z238" s="75"/>
      <c r="AA238" s="75"/>
      <c r="AB238" s="75"/>
      <c r="AC238" s="75"/>
      <c r="AD238" s="75"/>
      <c r="AE238" s="75"/>
      <c r="AF238" s="75"/>
      <c r="AG238" s="75"/>
      <c r="AH238" s="75"/>
      <c r="AI238" s="75"/>
    </row>
    <row r="239" spans="1:35" ht="12.75" customHeight="1">
      <c r="A239" s="86"/>
      <c r="B239" s="29"/>
      <c r="C239" s="28"/>
      <c r="D239" s="28"/>
      <c r="E239" s="28"/>
      <c r="F239" s="87"/>
      <c r="G239" s="29"/>
      <c r="H239" s="29"/>
      <c r="I239" s="75"/>
      <c r="J239" s="75"/>
      <c r="K239" s="75"/>
      <c r="L239" s="75"/>
      <c r="M239" s="75"/>
      <c r="N239" s="75"/>
      <c r="O239" s="75"/>
      <c r="P239" s="75"/>
      <c r="Q239" s="75"/>
      <c r="R239" s="75"/>
      <c r="S239" s="75"/>
      <c r="T239" s="75"/>
      <c r="U239" s="75"/>
      <c r="V239" s="75"/>
      <c r="W239" s="75"/>
      <c r="X239" s="75"/>
      <c r="Y239" s="75"/>
      <c r="Z239" s="75"/>
      <c r="AA239" s="75"/>
      <c r="AB239" s="75"/>
      <c r="AC239" s="75"/>
      <c r="AD239" s="75"/>
      <c r="AE239" s="75"/>
      <c r="AF239" s="75"/>
      <c r="AG239" s="75"/>
      <c r="AH239" s="75"/>
      <c r="AI239" s="75"/>
    </row>
    <row r="240" spans="1:35" ht="12.75" customHeight="1">
      <c r="A240" s="86"/>
      <c r="B240" s="29"/>
      <c r="C240" s="28"/>
      <c r="D240" s="28"/>
      <c r="E240" s="28"/>
      <c r="F240" s="87"/>
      <c r="G240" s="29"/>
      <c r="H240" s="29"/>
      <c r="I240" s="75"/>
      <c r="J240" s="75"/>
      <c r="K240" s="75"/>
      <c r="L240" s="75"/>
      <c r="M240" s="75"/>
      <c r="N240" s="75"/>
      <c r="O240" s="75"/>
      <c r="P240" s="75"/>
      <c r="Q240" s="75"/>
      <c r="R240" s="75"/>
      <c r="S240" s="75"/>
      <c r="T240" s="75"/>
      <c r="U240" s="75"/>
      <c r="V240" s="75"/>
      <c r="W240" s="75"/>
      <c r="X240" s="75"/>
      <c r="Y240" s="75"/>
      <c r="Z240" s="75"/>
      <c r="AA240" s="75"/>
      <c r="AB240" s="75"/>
      <c r="AC240" s="75"/>
      <c r="AD240" s="75"/>
      <c r="AE240" s="75"/>
      <c r="AF240" s="75"/>
      <c r="AG240" s="75"/>
      <c r="AH240" s="75"/>
      <c r="AI240" s="75"/>
    </row>
    <row r="241" spans="1:35" ht="12.75" customHeight="1">
      <c r="A241" s="86"/>
      <c r="B241" s="29"/>
      <c r="C241" s="28"/>
      <c r="D241" s="28"/>
      <c r="E241" s="28"/>
      <c r="F241" s="87"/>
      <c r="G241" s="29"/>
      <c r="H241" s="29"/>
      <c r="I241" s="75"/>
      <c r="J241" s="75"/>
      <c r="K241" s="75"/>
      <c r="L241" s="75"/>
      <c r="M241" s="75"/>
      <c r="N241" s="75"/>
      <c r="O241" s="75"/>
      <c r="P241" s="75"/>
      <c r="Q241" s="75"/>
      <c r="R241" s="75"/>
      <c r="S241" s="75"/>
      <c r="T241" s="75"/>
      <c r="U241" s="75"/>
      <c r="V241" s="75"/>
      <c r="W241" s="75"/>
      <c r="X241" s="75"/>
      <c r="Y241" s="75"/>
      <c r="Z241" s="75"/>
      <c r="AA241" s="75"/>
      <c r="AB241" s="75"/>
      <c r="AC241" s="75"/>
      <c r="AD241" s="75"/>
      <c r="AE241" s="75"/>
      <c r="AF241" s="75"/>
      <c r="AG241" s="75"/>
      <c r="AH241" s="75"/>
      <c r="AI241" s="75"/>
    </row>
    <row r="242" spans="1:35" ht="12.75" customHeight="1">
      <c r="A242" s="86"/>
      <c r="B242" s="29"/>
      <c r="C242" s="28"/>
      <c r="D242" s="28"/>
      <c r="E242" s="28"/>
      <c r="F242" s="87"/>
      <c r="G242" s="29"/>
      <c r="H242" s="29"/>
      <c r="I242" s="75"/>
      <c r="J242" s="75"/>
      <c r="K242" s="75"/>
      <c r="L242" s="75"/>
      <c r="M242" s="75"/>
      <c r="N242" s="75"/>
      <c r="O242" s="75"/>
      <c r="P242" s="75"/>
      <c r="Q242" s="75"/>
      <c r="R242" s="75"/>
      <c r="S242" s="75"/>
      <c r="T242" s="75"/>
      <c r="U242" s="75"/>
      <c r="V242" s="75"/>
      <c r="W242" s="75"/>
      <c r="X242" s="75"/>
      <c r="Y242" s="75"/>
      <c r="Z242" s="75"/>
      <c r="AA242" s="75"/>
      <c r="AB242" s="75"/>
      <c r="AC242" s="75"/>
      <c r="AD242" s="75"/>
      <c r="AE242" s="75"/>
      <c r="AF242" s="75"/>
      <c r="AG242" s="75"/>
      <c r="AH242" s="75"/>
      <c r="AI242" s="75"/>
    </row>
    <row r="243" spans="1:35" ht="12.75" customHeight="1">
      <c r="A243" s="86"/>
      <c r="B243" s="29"/>
      <c r="C243" s="28"/>
      <c r="D243" s="28"/>
      <c r="E243" s="28"/>
      <c r="F243" s="87"/>
      <c r="G243" s="29"/>
      <c r="H243" s="29"/>
      <c r="I243" s="75"/>
      <c r="J243" s="75"/>
      <c r="K243" s="75"/>
      <c r="L243" s="75"/>
      <c r="M243" s="75"/>
      <c r="N243" s="75"/>
      <c r="O243" s="75"/>
      <c r="P243" s="75"/>
      <c r="Q243" s="75"/>
      <c r="R243" s="75"/>
      <c r="S243" s="75"/>
      <c r="T243" s="75"/>
      <c r="U243" s="75"/>
      <c r="V243" s="75"/>
      <c r="W243" s="75"/>
      <c r="X243" s="75"/>
      <c r="Y243" s="75"/>
      <c r="Z243" s="75"/>
      <c r="AA243" s="75"/>
      <c r="AB243" s="75"/>
      <c r="AC243" s="75"/>
      <c r="AD243" s="75"/>
      <c r="AE243" s="75"/>
      <c r="AF243" s="75"/>
      <c r="AG243" s="75"/>
      <c r="AH243" s="75"/>
      <c r="AI243" s="75"/>
    </row>
    <row r="244" spans="1:35" ht="12.75" customHeight="1">
      <c r="A244" s="86"/>
      <c r="B244" s="29"/>
      <c r="C244" s="28"/>
      <c r="D244" s="28"/>
      <c r="E244" s="28"/>
      <c r="F244" s="87"/>
      <c r="G244" s="29"/>
      <c r="H244" s="29"/>
      <c r="I244" s="75"/>
      <c r="J244" s="75"/>
      <c r="K244" s="75"/>
      <c r="L244" s="75"/>
      <c r="M244" s="75"/>
      <c r="N244" s="75"/>
      <c r="O244" s="75"/>
      <c r="P244" s="75"/>
      <c r="Q244" s="75"/>
      <c r="R244" s="75"/>
      <c r="S244" s="75"/>
      <c r="T244" s="75"/>
      <c r="U244" s="75"/>
      <c r="V244" s="75"/>
      <c r="W244" s="75"/>
      <c r="X244" s="75"/>
      <c r="Y244" s="75"/>
      <c r="Z244" s="75"/>
      <c r="AA244" s="75"/>
      <c r="AB244" s="75"/>
      <c r="AC244" s="75"/>
      <c r="AD244" s="75"/>
      <c r="AE244" s="75"/>
      <c r="AF244" s="75"/>
      <c r="AG244" s="75"/>
      <c r="AH244" s="75"/>
      <c r="AI244" s="75"/>
    </row>
    <row r="245" spans="1:35" ht="12.75" customHeight="1">
      <c r="A245" s="86"/>
      <c r="B245" s="29"/>
      <c r="C245" s="28"/>
      <c r="D245" s="28"/>
      <c r="E245" s="28"/>
      <c r="F245" s="87"/>
      <c r="G245" s="29"/>
      <c r="H245" s="29"/>
      <c r="I245" s="75"/>
      <c r="J245" s="75"/>
      <c r="K245" s="75"/>
      <c r="L245" s="75"/>
      <c r="M245" s="75"/>
      <c r="N245" s="75"/>
      <c r="O245" s="75"/>
      <c r="P245" s="75"/>
      <c r="Q245" s="75"/>
      <c r="R245" s="75"/>
      <c r="S245" s="75"/>
      <c r="T245" s="75"/>
      <c r="U245" s="75"/>
      <c r="V245" s="75"/>
      <c r="W245" s="75"/>
      <c r="X245" s="75"/>
      <c r="Y245" s="75"/>
      <c r="Z245" s="75"/>
      <c r="AA245" s="75"/>
      <c r="AB245" s="75"/>
      <c r="AC245" s="75"/>
      <c r="AD245" s="75"/>
      <c r="AE245" s="75"/>
      <c r="AF245" s="75"/>
      <c r="AG245" s="75"/>
      <c r="AH245" s="75"/>
      <c r="AI245" s="75"/>
    </row>
    <row r="246" spans="1:35" ht="12.75" customHeight="1">
      <c r="A246" s="86"/>
      <c r="B246" s="29"/>
      <c r="C246" s="28"/>
      <c r="D246" s="28"/>
      <c r="E246" s="28"/>
      <c r="F246" s="87"/>
      <c r="G246" s="29"/>
      <c r="H246" s="29"/>
      <c r="I246" s="75"/>
      <c r="J246" s="75"/>
      <c r="K246" s="75"/>
      <c r="L246" s="75"/>
      <c r="M246" s="75"/>
      <c r="N246" s="75"/>
      <c r="O246" s="75"/>
      <c r="P246" s="75"/>
      <c r="Q246" s="75"/>
      <c r="R246" s="75"/>
      <c r="S246" s="75"/>
      <c r="T246" s="75"/>
      <c r="U246" s="75"/>
      <c r="V246" s="75"/>
      <c r="W246" s="75"/>
      <c r="X246" s="75"/>
      <c r="Y246" s="75"/>
      <c r="Z246" s="75"/>
      <c r="AA246" s="75"/>
      <c r="AB246" s="75"/>
      <c r="AC246" s="75"/>
      <c r="AD246" s="75"/>
      <c r="AE246" s="75"/>
      <c r="AF246" s="75"/>
      <c r="AG246" s="75"/>
      <c r="AH246" s="75"/>
      <c r="AI246" s="75"/>
    </row>
    <row r="247" spans="1:35" ht="12.75" customHeight="1">
      <c r="A247" s="86"/>
      <c r="B247" s="29"/>
      <c r="C247" s="28"/>
      <c r="D247" s="28"/>
      <c r="E247" s="28"/>
      <c r="F247" s="87"/>
      <c r="G247" s="29"/>
      <c r="H247" s="29"/>
      <c r="I247" s="75"/>
      <c r="J247" s="75"/>
      <c r="K247" s="75"/>
      <c r="L247" s="75"/>
      <c r="M247" s="75"/>
      <c r="N247" s="75"/>
      <c r="O247" s="75"/>
      <c r="P247" s="75"/>
      <c r="Q247" s="75"/>
      <c r="R247" s="75"/>
      <c r="S247" s="75"/>
      <c r="T247" s="75"/>
      <c r="U247" s="75"/>
      <c r="V247" s="75"/>
      <c r="W247" s="75"/>
      <c r="X247" s="75"/>
      <c r="Y247" s="75"/>
      <c r="Z247" s="75"/>
      <c r="AA247" s="75"/>
      <c r="AB247" s="75"/>
      <c r="AC247" s="75"/>
      <c r="AD247" s="75"/>
      <c r="AE247" s="75"/>
      <c r="AF247" s="75"/>
      <c r="AG247" s="75"/>
      <c r="AH247" s="75"/>
      <c r="AI247" s="75"/>
    </row>
    <row r="248" spans="1:35" ht="12.75" customHeight="1">
      <c r="A248" s="86"/>
      <c r="B248" s="29"/>
      <c r="C248" s="28"/>
      <c r="D248" s="28"/>
      <c r="E248" s="28"/>
      <c r="F248" s="87"/>
      <c r="G248" s="29"/>
      <c r="H248" s="29"/>
      <c r="I248" s="75"/>
      <c r="J248" s="75"/>
      <c r="K248" s="75"/>
      <c r="L248" s="75"/>
      <c r="M248" s="75"/>
      <c r="N248" s="75"/>
      <c r="O248" s="75"/>
      <c r="P248" s="75"/>
      <c r="Q248" s="75"/>
      <c r="R248" s="75"/>
      <c r="S248" s="75"/>
      <c r="T248" s="75"/>
      <c r="U248" s="75"/>
      <c r="V248" s="75"/>
      <c r="W248" s="75"/>
      <c r="X248" s="75"/>
      <c r="Y248" s="75"/>
      <c r="Z248" s="75"/>
      <c r="AA248" s="75"/>
      <c r="AB248" s="75"/>
      <c r="AC248" s="75"/>
      <c r="AD248" s="75"/>
      <c r="AE248" s="75"/>
      <c r="AF248" s="75"/>
      <c r="AG248" s="75"/>
      <c r="AH248" s="75"/>
      <c r="AI248" s="75"/>
    </row>
    <row r="249" spans="1:35" ht="12.75" customHeight="1">
      <c r="A249" s="86"/>
      <c r="B249" s="29"/>
      <c r="C249" s="28"/>
      <c r="D249" s="28"/>
      <c r="E249" s="28"/>
      <c r="F249" s="87"/>
      <c r="G249" s="29"/>
      <c r="H249" s="29"/>
      <c r="I249" s="75"/>
      <c r="J249" s="75"/>
      <c r="K249" s="75"/>
      <c r="L249" s="75"/>
      <c r="M249" s="75"/>
      <c r="N249" s="75"/>
      <c r="O249" s="75"/>
      <c r="P249" s="75"/>
      <c r="Q249" s="75"/>
      <c r="R249" s="75"/>
      <c r="S249" s="75"/>
      <c r="T249" s="75"/>
      <c r="U249" s="75"/>
      <c r="V249" s="75"/>
      <c r="W249" s="75"/>
      <c r="X249" s="75"/>
      <c r="Y249" s="75"/>
      <c r="Z249" s="75"/>
      <c r="AA249" s="75"/>
      <c r="AB249" s="75"/>
      <c r="AC249" s="75"/>
      <c r="AD249" s="75"/>
      <c r="AE249" s="75"/>
      <c r="AF249" s="75"/>
      <c r="AG249" s="75"/>
      <c r="AH249" s="75"/>
      <c r="AI249" s="75"/>
    </row>
    <row r="250" spans="1:35" ht="12.75" customHeight="1">
      <c r="A250" s="86"/>
      <c r="B250" s="29"/>
      <c r="C250" s="28"/>
      <c r="D250" s="28"/>
      <c r="E250" s="28"/>
      <c r="F250" s="87"/>
      <c r="G250" s="29"/>
      <c r="H250" s="29"/>
      <c r="I250" s="75"/>
      <c r="J250" s="75"/>
      <c r="K250" s="75"/>
      <c r="L250" s="75"/>
      <c r="M250" s="75"/>
      <c r="N250" s="75"/>
      <c r="O250" s="75"/>
      <c r="P250" s="75"/>
      <c r="Q250" s="75"/>
      <c r="R250" s="75"/>
      <c r="S250" s="75"/>
      <c r="T250" s="75"/>
      <c r="U250" s="75"/>
      <c r="V250" s="75"/>
      <c r="W250" s="75"/>
      <c r="X250" s="75"/>
      <c r="Y250" s="75"/>
      <c r="Z250" s="75"/>
      <c r="AA250" s="75"/>
      <c r="AB250" s="75"/>
      <c r="AC250" s="75"/>
      <c r="AD250" s="75"/>
      <c r="AE250" s="75"/>
      <c r="AF250" s="75"/>
      <c r="AG250" s="75"/>
      <c r="AH250" s="75"/>
      <c r="AI250" s="75"/>
    </row>
    <row r="251" spans="1:35" ht="12.75" customHeight="1">
      <c r="A251" s="86"/>
      <c r="B251" s="29"/>
      <c r="C251" s="28"/>
      <c r="D251" s="28"/>
      <c r="E251" s="28"/>
      <c r="F251" s="87"/>
      <c r="G251" s="29"/>
      <c r="H251" s="29"/>
      <c r="I251" s="75"/>
      <c r="J251" s="75"/>
      <c r="K251" s="75"/>
      <c r="L251" s="75"/>
      <c r="M251" s="75"/>
      <c r="N251" s="75"/>
      <c r="O251" s="75"/>
      <c r="P251" s="75"/>
      <c r="Q251" s="75"/>
      <c r="R251" s="75"/>
      <c r="S251" s="75"/>
      <c r="T251" s="75"/>
      <c r="U251" s="75"/>
      <c r="V251" s="75"/>
      <c r="W251" s="75"/>
      <c r="X251" s="75"/>
      <c r="Y251" s="75"/>
      <c r="Z251" s="75"/>
      <c r="AA251" s="75"/>
      <c r="AB251" s="75"/>
      <c r="AC251" s="75"/>
      <c r="AD251" s="75"/>
      <c r="AE251" s="75"/>
      <c r="AF251" s="75"/>
      <c r="AG251" s="75"/>
      <c r="AH251" s="75"/>
      <c r="AI251" s="75"/>
    </row>
    <row r="252" spans="1:35" ht="12.75" customHeight="1">
      <c r="A252" s="86"/>
      <c r="B252" s="29"/>
      <c r="C252" s="28"/>
      <c r="D252" s="28"/>
      <c r="E252" s="28"/>
      <c r="F252" s="87"/>
      <c r="G252" s="29"/>
      <c r="H252" s="29"/>
      <c r="I252" s="75"/>
      <c r="J252" s="75"/>
      <c r="K252" s="75"/>
      <c r="L252" s="75"/>
      <c r="M252" s="75"/>
      <c r="N252" s="75"/>
      <c r="O252" s="75"/>
      <c r="P252" s="75"/>
      <c r="Q252" s="75"/>
      <c r="R252" s="75"/>
      <c r="S252" s="75"/>
      <c r="T252" s="75"/>
      <c r="U252" s="75"/>
      <c r="V252" s="75"/>
      <c r="W252" s="75"/>
      <c r="X252" s="75"/>
      <c r="Y252" s="75"/>
      <c r="Z252" s="75"/>
      <c r="AA252" s="75"/>
      <c r="AB252" s="75"/>
      <c r="AC252" s="75"/>
      <c r="AD252" s="75"/>
      <c r="AE252" s="75"/>
      <c r="AF252" s="75"/>
      <c r="AG252" s="75"/>
      <c r="AH252" s="75"/>
      <c r="AI252" s="75"/>
    </row>
    <row r="253" spans="1:35" ht="12.75" customHeight="1">
      <c r="A253" s="86"/>
      <c r="B253" s="29"/>
      <c r="C253" s="28"/>
      <c r="D253" s="28"/>
      <c r="E253" s="28"/>
      <c r="F253" s="87"/>
      <c r="G253" s="29"/>
      <c r="H253" s="29"/>
      <c r="I253" s="75"/>
      <c r="J253" s="75"/>
      <c r="K253" s="75"/>
      <c r="L253" s="75"/>
      <c r="M253" s="75"/>
      <c r="N253" s="75"/>
      <c r="O253" s="75"/>
      <c r="P253" s="75"/>
      <c r="Q253" s="75"/>
      <c r="R253" s="75"/>
      <c r="S253" s="75"/>
      <c r="T253" s="75"/>
      <c r="U253" s="75"/>
      <c r="V253" s="75"/>
      <c r="W253" s="75"/>
      <c r="X253" s="75"/>
      <c r="Y253" s="75"/>
      <c r="Z253" s="75"/>
      <c r="AA253" s="75"/>
      <c r="AB253" s="75"/>
      <c r="AC253" s="75"/>
      <c r="AD253" s="75"/>
      <c r="AE253" s="75"/>
      <c r="AF253" s="75"/>
      <c r="AG253" s="75"/>
      <c r="AH253" s="75"/>
      <c r="AI253" s="75"/>
    </row>
    <row r="254" spans="1:35" ht="12.75" customHeight="1">
      <c r="A254" s="86"/>
      <c r="B254" s="29"/>
      <c r="C254" s="28"/>
      <c r="D254" s="28"/>
      <c r="E254" s="28"/>
      <c r="F254" s="87"/>
      <c r="G254" s="29"/>
      <c r="H254" s="29"/>
      <c r="I254" s="75"/>
      <c r="J254" s="75"/>
      <c r="K254" s="75"/>
      <c r="L254" s="75"/>
      <c r="M254" s="75"/>
      <c r="N254" s="75"/>
      <c r="O254" s="75"/>
      <c r="P254" s="75"/>
      <c r="Q254" s="75"/>
      <c r="R254" s="75"/>
      <c r="S254" s="75"/>
      <c r="T254" s="75"/>
      <c r="U254" s="75"/>
      <c r="V254" s="75"/>
      <c r="W254" s="75"/>
      <c r="X254" s="75"/>
      <c r="Y254" s="75"/>
      <c r="Z254" s="75"/>
      <c r="AA254" s="75"/>
      <c r="AB254" s="75"/>
      <c r="AC254" s="75"/>
      <c r="AD254" s="75"/>
      <c r="AE254" s="75"/>
      <c r="AF254" s="75"/>
      <c r="AG254" s="75"/>
      <c r="AH254" s="75"/>
      <c r="AI254" s="75"/>
    </row>
    <row r="255" spans="1:35" ht="12.75" customHeight="1">
      <c r="A255" s="86"/>
      <c r="B255" s="29"/>
      <c r="C255" s="28"/>
      <c r="D255" s="28"/>
      <c r="E255" s="28"/>
      <c r="F255" s="87"/>
      <c r="G255" s="29"/>
      <c r="H255" s="29"/>
      <c r="I255" s="75"/>
      <c r="J255" s="75"/>
      <c r="K255" s="75"/>
      <c r="L255" s="75"/>
      <c r="M255" s="75"/>
      <c r="N255" s="75"/>
      <c r="O255" s="75"/>
      <c r="P255" s="75"/>
      <c r="Q255" s="75"/>
      <c r="R255" s="75"/>
      <c r="S255" s="75"/>
      <c r="T255" s="75"/>
      <c r="U255" s="75"/>
      <c r="V255" s="75"/>
      <c r="W255" s="75"/>
      <c r="X255" s="75"/>
      <c r="Y255" s="75"/>
      <c r="Z255" s="75"/>
      <c r="AA255" s="75"/>
      <c r="AB255" s="75"/>
      <c r="AC255" s="75"/>
      <c r="AD255" s="75"/>
      <c r="AE255" s="75"/>
      <c r="AF255" s="75"/>
      <c r="AG255" s="75"/>
      <c r="AH255" s="75"/>
      <c r="AI255" s="75"/>
    </row>
    <row r="256" spans="1:35" ht="12.75" customHeight="1">
      <c r="A256" s="86"/>
      <c r="B256" s="29"/>
      <c r="C256" s="28"/>
      <c r="D256" s="28"/>
      <c r="E256" s="28"/>
      <c r="F256" s="87"/>
      <c r="G256" s="29"/>
      <c r="H256" s="29"/>
      <c r="I256" s="75"/>
      <c r="J256" s="75"/>
      <c r="K256" s="75"/>
      <c r="L256" s="75"/>
      <c r="M256" s="75"/>
      <c r="N256" s="75"/>
      <c r="O256" s="75"/>
      <c r="P256" s="75"/>
      <c r="Q256" s="75"/>
      <c r="R256" s="75"/>
      <c r="S256" s="75"/>
      <c r="T256" s="75"/>
      <c r="U256" s="75"/>
      <c r="V256" s="75"/>
      <c r="W256" s="75"/>
      <c r="X256" s="75"/>
      <c r="Y256" s="75"/>
      <c r="Z256" s="75"/>
      <c r="AA256" s="75"/>
      <c r="AB256" s="75"/>
      <c r="AC256" s="75"/>
      <c r="AD256" s="75"/>
      <c r="AE256" s="75"/>
      <c r="AF256" s="75"/>
      <c r="AG256" s="75"/>
      <c r="AH256" s="75"/>
      <c r="AI256" s="75"/>
    </row>
    <row r="257" spans="1:35" ht="12.75" customHeight="1">
      <c r="A257" s="86"/>
      <c r="B257" s="29"/>
      <c r="C257" s="28"/>
      <c r="D257" s="28"/>
      <c r="E257" s="28"/>
      <c r="F257" s="87"/>
      <c r="G257" s="29"/>
      <c r="H257" s="29"/>
      <c r="I257" s="75"/>
      <c r="J257" s="75"/>
      <c r="K257" s="75"/>
      <c r="L257" s="75"/>
      <c r="M257" s="75"/>
      <c r="N257" s="75"/>
      <c r="O257" s="75"/>
      <c r="P257" s="75"/>
      <c r="Q257" s="75"/>
      <c r="R257" s="75"/>
      <c r="S257" s="75"/>
      <c r="T257" s="75"/>
      <c r="U257" s="75"/>
      <c r="V257" s="75"/>
      <c r="W257" s="75"/>
      <c r="X257" s="75"/>
      <c r="Y257" s="75"/>
      <c r="Z257" s="75"/>
      <c r="AA257" s="75"/>
      <c r="AB257" s="75"/>
      <c r="AC257" s="75"/>
      <c r="AD257" s="75"/>
      <c r="AE257" s="75"/>
      <c r="AF257" s="75"/>
      <c r="AG257" s="75"/>
      <c r="AH257" s="75"/>
      <c r="AI257" s="75"/>
    </row>
    <row r="258" spans="1:35" ht="12.75" customHeight="1">
      <c r="A258" s="86"/>
      <c r="B258" s="29"/>
      <c r="C258" s="28"/>
      <c r="D258" s="28"/>
      <c r="E258" s="28"/>
      <c r="F258" s="87"/>
      <c r="G258" s="29"/>
      <c r="H258" s="29"/>
      <c r="I258" s="75"/>
      <c r="J258" s="75"/>
      <c r="K258" s="75"/>
      <c r="L258" s="75"/>
      <c r="M258" s="75"/>
      <c r="N258" s="75"/>
      <c r="O258" s="75"/>
      <c r="P258" s="75"/>
      <c r="Q258" s="75"/>
      <c r="R258" s="75"/>
      <c r="S258" s="75"/>
      <c r="T258" s="75"/>
      <c r="U258" s="75"/>
      <c r="V258" s="75"/>
      <c r="W258" s="75"/>
      <c r="X258" s="75"/>
      <c r="Y258" s="75"/>
      <c r="Z258" s="75"/>
      <c r="AA258" s="75"/>
      <c r="AB258" s="75"/>
      <c r="AC258" s="75"/>
      <c r="AD258" s="75"/>
      <c r="AE258" s="75"/>
      <c r="AF258" s="75"/>
      <c r="AG258" s="75"/>
      <c r="AH258" s="75"/>
      <c r="AI258" s="75"/>
    </row>
    <row r="259" spans="1:35" ht="12.75" customHeight="1">
      <c r="A259" s="86"/>
      <c r="B259" s="29"/>
      <c r="C259" s="28"/>
      <c r="D259" s="28"/>
      <c r="E259" s="28"/>
      <c r="F259" s="87"/>
      <c r="G259" s="29"/>
      <c r="H259" s="29"/>
      <c r="I259" s="75"/>
      <c r="J259" s="75"/>
      <c r="K259" s="75"/>
      <c r="L259" s="75"/>
      <c r="M259" s="75"/>
      <c r="N259" s="75"/>
      <c r="O259" s="75"/>
      <c r="P259" s="75"/>
      <c r="Q259" s="75"/>
      <c r="R259" s="75"/>
      <c r="S259" s="75"/>
      <c r="T259" s="75"/>
      <c r="U259" s="75"/>
      <c r="V259" s="75"/>
      <c r="W259" s="75"/>
      <c r="X259" s="75"/>
      <c r="Y259" s="75"/>
      <c r="Z259" s="75"/>
      <c r="AA259" s="75"/>
      <c r="AB259" s="75"/>
      <c r="AC259" s="75"/>
      <c r="AD259" s="75"/>
      <c r="AE259" s="75"/>
      <c r="AF259" s="75"/>
      <c r="AG259" s="75"/>
      <c r="AH259" s="75"/>
      <c r="AI259" s="75"/>
    </row>
    <row r="260" spans="1:35" ht="12.75" customHeight="1">
      <c r="A260" s="86"/>
      <c r="B260" s="29"/>
      <c r="C260" s="28"/>
      <c r="D260" s="28"/>
      <c r="E260" s="28"/>
      <c r="F260" s="87"/>
      <c r="G260" s="29"/>
      <c r="H260" s="29"/>
      <c r="I260" s="75"/>
      <c r="J260" s="75"/>
      <c r="K260" s="75"/>
      <c r="L260" s="75"/>
      <c r="M260" s="75"/>
      <c r="N260" s="75"/>
      <c r="O260" s="75"/>
      <c r="P260" s="75"/>
      <c r="Q260" s="75"/>
      <c r="R260" s="75"/>
      <c r="S260" s="75"/>
      <c r="T260" s="75"/>
      <c r="U260" s="75"/>
      <c r="V260" s="75"/>
      <c r="W260" s="75"/>
      <c r="X260" s="75"/>
      <c r="Y260" s="75"/>
      <c r="Z260" s="75"/>
      <c r="AA260" s="75"/>
      <c r="AB260" s="75"/>
      <c r="AC260" s="75"/>
      <c r="AD260" s="75"/>
      <c r="AE260" s="75"/>
      <c r="AF260" s="75"/>
      <c r="AG260" s="75"/>
      <c r="AH260" s="75"/>
      <c r="AI260" s="75"/>
    </row>
    <row r="261" spans="1:35" ht="12.75" customHeight="1">
      <c r="A261" s="86"/>
      <c r="B261" s="29"/>
      <c r="C261" s="28"/>
      <c r="D261" s="28"/>
      <c r="E261" s="28"/>
      <c r="F261" s="87"/>
      <c r="G261" s="29"/>
      <c r="H261" s="29"/>
      <c r="I261" s="75"/>
      <c r="J261" s="75"/>
      <c r="K261" s="75"/>
      <c r="L261" s="75"/>
      <c r="M261" s="75"/>
      <c r="N261" s="75"/>
      <c r="O261" s="75"/>
      <c r="P261" s="75"/>
      <c r="Q261" s="75"/>
      <c r="R261" s="75"/>
      <c r="S261" s="75"/>
      <c r="T261" s="75"/>
      <c r="U261" s="75"/>
      <c r="V261" s="75"/>
      <c r="W261" s="75"/>
      <c r="X261" s="75"/>
      <c r="Y261" s="75"/>
      <c r="Z261" s="75"/>
      <c r="AA261" s="75"/>
      <c r="AB261" s="75"/>
      <c r="AC261" s="75"/>
      <c r="AD261" s="75"/>
      <c r="AE261" s="75"/>
      <c r="AF261" s="75"/>
      <c r="AG261" s="75"/>
      <c r="AH261" s="75"/>
      <c r="AI261" s="75"/>
    </row>
    <row r="262" spans="1:35" ht="12.75" customHeight="1">
      <c r="A262" s="86"/>
      <c r="B262" s="29"/>
      <c r="C262" s="28"/>
      <c r="D262" s="28"/>
      <c r="E262" s="28"/>
      <c r="F262" s="87"/>
      <c r="G262" s="29"/>
      <c r="H262" s="29"/>
      <c r="I262" s="75"/>
      <c r="J262" s="75"/>
      <c r="K262" s="75"/>
      <c r="L262" s="75"/>
      <c r="M262" s="75"/>
      <c r="N262" s="75"/>
      <c r="O262" s="75"/>
      <c r="P262" s="75"/>
      <c r="Q262" s="75"/>
      <c r="R262" s="75"/>
      <c r="S262" s="75"/>
      <c r="T262" s="75"/>
      <c r="U262" s="75"/>
      <c r="V262" s="75"/>
      <c r="W262" s="75"/>
      <c r="X262" s="75"/>
      <c r="Y262" s="75"/>
      <c r="Z262" s="75"/>
      <c r="AA262" s="75"/>
      <c r="AB262" s="75"/>
      <c r="AC262" s="75"/>
      <c r="AD262" s="75"/>
      <c r="AE262" s="75"/>
      <c r="AF262" s="75"/>
      <c r="AG262" s="75"/>
      <c r="AH262" s="75"/>
      <c r="AI262" s="75"/>
    </row>
    <row r="263" spans="1:35" ht="12.75" customHeight="1">
      <c r="A263" s="86"/>
      <c r="B263" s="29"/>
      <c r="C263" s="28"/>
      <c r="D263" s="28"/>
      <c r="E263" s="28"/>
      <c r="F263" s="87"/>
      <c r="G263" s="29"/>
      <c r="H263" s="29"/>
      <c r="I263" s="75"/>
      <c r="J263" s="75"/>
      <c r="K263" s="75"/>
      <c r="L263" s="75"/>
      <c r="M263" s="75"/>
      <c r="N263" s="75"/>
      <c r="O263" s="75"/>
      <c r="P263" s="75"/>
      <c r="Q263" s="75"/>
      <c r="R263" s="75"/>
      <c r="S263" s="75"/>
      <c r="T263" s="75"/>
      <c r="U263" s="75"/>
      <c r="V263" s="75"/>
      <c r="W263" s="75"/>
      <c r="X263" s="75"/>
      <c r="Y263" s="75"/>
      <c r="Z263" s="75"/>
      <c r="AA263" s="75"/>
      <c r="AB263" s="75"/>
      <c r="AC263" s="75"/>
      <c r="AD263" s="75"/>
      <c r="AE263" s="75"/>
      <c r="AF263" s="75"/>
      <c r="AG263" s="75"/>
      <c r="AH263" s="75"/>
      <c r="AI263" s="75"/>
    </row>
    <row r="264" spans="1:35" ht="12.75" customHeight="1">
      <c r="A264" s="86"/>
      <c r="B264" s="29"/>
      <c r="C264" s="28"/>
      <c r="D264" s="28"/>
      <c r="E264" s="28"/>
      <c r="F264" s="87"/>
      <c r="G264" s="29"/>
      <c r="H264" s="29"/>
      <c r="I264" s="75"/>
      <c r="J264" s="75"/>
      <c r="K264" s="75"/>
      <c r="L264" s="75"/>
      <c r="M264" s="75"/>
      <c r="N264" s="75"/>
      <c r="O264" s="75"/>
      <c r="P264" s="75"/>
      <c r="Q264" s="75"/>
      <c r="R264" s="75"/>
      <c r="S264" s="75"/>
      <c r="T264" s="75"/>
      <c r="U264" s="75"/>
      <c r="V264" s="75"/>
      <c r="W264" s="75"/>
      <c r="X264" s="75"/>
      <c r="Y264" s="75"/>
      <c r="Z264" s="75"/>
      <c r="AA264" s="75"/>
      <c r="AB264" s="75"/>
      <c r="AC264" s="75"/>
      <c r="AD264" s="75"/>
      <c r="AE264" s="75"/>
      <c r="AF264" s="75"/>
      <c r="AG264" s="75"/>
      <c r="AH264" s="75"/>
      <c r="AI264" s="75"/>
    </row>
    <row r="265" spans="1:35" ht="12.75" customHeight="1">
      <c r="A265" s="86"/>
      <c r="B265" s="29"/>
      <c r="C265" s="28"/>
      <c r="D265" s="28"/>
      <c r="E265" s="28"/>
      <c r="F265" s="87"/>
      <c r="G265" s="29"/>
      <c r="H265" s="29"/>
      <c r="I265" s="75"/>
      <c r="J265" s="75"/>
      <c r="K265" s="75"/>
      <c r="L265" s="75"/>
      <c r="M265" s="75"/>
      <c r="N265" s="75"/>
      <c r="O265" s="75"/>
      <c r="P265" s="75"/>
      <c r="Q265" s="75"/>
      <c r="R265" s="75"/>
      <c r="S265" s="75"/>
      <c r="T265" s="75"/>
      <c r="U265" s="75"/>
      <c r="V265" s="75"/>
      <c r="W265" s="75"/>
      <c r="X265" s="75"/>
      <c r="Y265" s="75"/>
      <c r="Z265" s="75"/>
      <c r="AA265" s="75"/>
      <c r="AB265" s="75"/>
      <c r="AC265" s="75"/>
      <c r="AD265" s="75"/>
      <c r="AE265" s="75"/>
      <c r="AF265" s="75"/>
      <c r="AG265" s="75"/>
      <c r="AH265" s="75"/>
      <c r="AI265" s="75"/>
    </row>
    <row r="266" spans="1:35" ht="12.75" customHeight="1">
      <c r="A266" s="86"/>
      <c r="B266" s="29"/>
      <c r="C266" s="28"/>
      <c r="D266" s="28"/>
      <c r="E266" s="28"/>
      <c r="F266" s="87"/>
      <c r="G266" s="29"/>
      <c r="H266" s="29"/>
      <c r="I266" s="75"/>
      <c r="J266" s="75"/>
      <c r="K266" s="75"/>
      <c r="L266" s="75"/>
      <c r="M266" s="75"/>
      <c r="N266" s="75"/>
      <c r="O266" s="75"/>
      <c r="P266" s="75"/>
      <c r="Q266" s="75"/>
      <c r="R266" s="75"/>
      <c r="S266" s="75"/>
      <c r="T266" s="75"/>
      <c r="U266" s="75"/>
      <c r="V266" s="75"/>
      <c r="W266" s="75"/>
      <c r="X266" s="75"/>
      <c r="Y266" s="75"/>
      <c r="Z266" s="75"/>
      <c r="AA266" s="75"/>
      <c r="AB266" s="75"/>
      <c r="AC266" s="75"/>
      <c r="AD266" s="75"/>
      <c r="AE266" s="75"/>
      <c r="AF266" s="75"/>
      <c r="AG266" s="75"/>
      <c r="AH266" s="75"/>
      <c r="AI266" s="75"/>
    </row>
    <row r="267" spans="1:35" ht="12.75" customHeight="1">
      <c r="A267" s="86"/>
      <c r="B267" s="29"/>
      <c r="C267" s="28"/>
      <c r="D267" s="28"/>
      <c r="E267" s="28"/>
      <c r="F267" s="87"/>
      <c r="G267" s="29"/>
      <c r="H267" s="29"/>
      <c r="I267" s="75"/>
      <c r="J267" s="75"/>
      <c r="K267" s="75"/>
      <c r="L267" s="75"/>
      <c r="M267" s="75"/>
      <c r="N267" s="75"/>
      <c r="O267" s="75"/>
      <c r="P267" s="75"/>
      <c r="Q267" s="75"/>
      <c r="R267" s="75"/>
      <c r="S267" s="75"/>
      <c r="T267" s="75"/>
      <c r="U267" s="75"/>
      <c r="V267" s="75"/>
      <c r="W267" s="75"/>
      <c r="X267" s="75"/>
      <c r="Y267" s="75"/>
      <c r="Z267" s="75"/>
      <c r="AA267" s="75"/>
      <c r="AB267" s="75"/>
      <c r="AC267" s="75"/>
      <c r="AD267" s="75"/>
      <c r="AE267" s="75"/>
      <c r="AF267" s="75"/>
      <c r="AG267" s="75"/>
      <c r="AH267" s="75"/>
      <c r="AI267" s="75"/>
    </row>
    <row r="268" spans="1:35" ht="12.75" customHeight="1">
      <c r="A268" s="86"/>
      <c r="B268" s="29"/>
      <c r="C268" s="28"/>
      <c r="D268" s="28"/>
      <c r="E268" s="28"/>
      <c r="F268" s="87"/>
      <c r="G268" s="29"/>
      <c r="H268" s="29"/>
      <c r="I268" s="75"/>
      <c r="J268" s="75"/>
      <c r="K268" s="75"/>
      <c r="L268" s="75"/>
      <c r="M268" s="75"/>
      <c r="N268" s="75"/>
      <c r="O268" s="75"/>
      <c r="P268" s="75"/>
      <c r="Q268" s="75"/>
      <c r="R268" s="75"/>
      <c r="S268" s="75"/>
      <c r="T268" s="75"/>
      <c r="U268" s="75"/>
      <c r="V268" s="75"/>
      <c r="W268" s="75"/>
      <c r="X268" s="75"/>
      <c r="Y268" s="75"/>
      <c r="Z268" s="75"/>
      <c r="AA268" s="75"/>
      <c r="AB268" s="75"/>
      <c r="AC268" s="75"/>
      <c r="AD268" s="75"/>
      <c r="AE268" s="75"/>
      <c r="AF268" s="75"/>
      <c r="AG268" s="75"/>
      <c r="AH268" s="75"/>
      <c r="AI268" s="75"/>
    </row>
    <row r="269" spans="1:35" ht="12.75" customHeight="1">
      <c r="A269" s="86"/>
      <c r="B269" s="29"/>
      <c r="C269" s="28"/>
      <c r="D269" s="28"/>
      <c r="E269" s="28"/>
      <c r="F269" s="87"/>
      <c r="G269" s="29"/>
      <c r="H269" s="29"/>
      <c r="I269" s="75"/>
      <c r="J269" s="75"/>
      <c r="K269" s="75"/>
      <c r="L269" s="75"/>
      <c r="M269" s="75"/>
      <c r="N269" s="75"/>
      <c r="O269" s="75"/>
      <c r="P269" s="75"/>
      <c r="Q269" s="75"/>
      <c r="R269" s="75"/>
      <c r="S269" s="75"/>
      <c r="T269" s="75"/>
      <c r="U269" s="75"/>
      <c r="V269" s="75"/>
      <c r="W269" s="75"/>
      <c r="X269" s="75"/>
      <c r="Y269" s="75"/>
      <c r="Z269" s="75"/>
      <c r="AA269" s="75"/>
      <c r="AB269" s="75"/>
      <c r="AC269" s="75"/>
      <c r="AD269" s="75"/>
      <c r="AE269" s="75"/>
      <c r="AF269" s="75"/>
      <c r="AG269" s="75"/>
      <c r="AH269" s="75"/>
      <c r="AI269" s="75"/>
    </row>
    <row r="270" spans="1:35" ht="12.75" customHeight="1">
      <c r="A270" s="86"/>
      <c r="B270" s="29"/>
      <c r="C270" s="28"/>
      <c r="D270" s="28"/>
      <c r="E270" s="28"/>
      <c r="F270" s="87"/>
      <c r="G270" s="29"/>
      <c r="H270" s="29"/>
      <c r="I270" s="75"/>
      <c r="J270" s="75"/>
      <c r="K270" s="75"/>
      <c r="L270" s="75"/>
      <c r="M270" s="75"/>
      <c r="N270" s="75"/>
      <c r="O270" s="75"/>
      <c r="P270" s="75"/>
      <c r="Q270" s="75"/>
      <c r="R270" s="75"/>
      <c r="S270" s="75"/>
      <c r="T270" s="75"/>
      <c r="U270" s="75"/>
      <c r="V270" s="75"/>
      <c r="W270" s="75"/>
      <c r="X270" s="75"/>
      <c r="Y270" s="75"/>
      <c r="Z270" s="75"/>
      <c r="AA270" s="75"/>
      <c r="AB270" s="75"/>
      <c r="AC270" s="75"/>
      <c r="AD270" s="75"/>
      <c r="AE270" s="75"/>
      <c r="AF270" s="75"/>
      <c r="AG270" s="75"/>
      <c r="AH270" s="75"/>
      <c r="AI270" s="75"/>
    </row>
    <row r="271" spans="1:35" ht="12.75" customHeight="1">
      <c r="A271" s="86"/>
      <c r="B271" s="29"/>
      <c r="C271" s="28"/>
      <c r="D271" s="28"/>
      <c r="E271" s="28"/>
      <c r="F271" s="87"/>
      <c r="G271" s="29"/>
      <c r="H271" s="88"/>
      <c r="I271" s="75"/>
      <c r="J271" s="75"/>
      <c r="K271" s="75"/>
      <c r="L271" s="75"/>
      <c r="M271" s="75"/>
      <c r="N271" s="75"/>
      <c r="O271" s="75"/>
      <c r="P271" s="75"/>
      <c r="Q271" s="75"/>
      <c r="R271" s="75"/>
      <c r="S271" s="75"/>
      <c r="T271" s="75"/>
      <c r="U271" s="75"/>
      <c r="V271" s="75"/>
      <c r="W271" s="75"/>
      <c r="X271" s="75"/>
      <c r="Y271" s="75"/>
      <c r="Z271" s="75"/>
      <c r="AA271" s="75"/>
      <c r="AB271" s="75"/>
      <c r="AC271" s="75"/>
      <c r="AD271" s="75"/>
      <c r="AE271" s="75"/>
      <c r="AF271" s="75"/>
      <c r="AG271" s="75"/>
      <c r="AH271" s="75"/>
      <c r="AI271" s="75"/>
    </row>
    <row r="272" spans="1:35" ht="12.75" customHeight="1">
      <c r="A272" s="86"/>
      <c r="B272" s="29"/>
      <c r="C272" s="28"/>
      <c r="D272" s="28"/>
      <c r="E272" s="28"/>
      <c r="F272" s="87"/>
      <c r="G272" s="29"/>
      <c r="H272" s="88"/>
      <c r="I272" s="75"/>
      <c r="J272" s="75"/>
      <c r="K272" s="75"/>
      <c r="L272" s="75"/>
      <c r="M272" s="75"/>
      <c r="N272" s="75"/>
      <c r="O272" s="75"/>
      <c r="P272" s="75"/>
      <c r="Q272" s="75"/>
      <c r="R272" s="75"/>
      <c r="S272" s="75"/>
      <c r="T272" s="75"/>
      <c r="U272" s="75"/>
      <c r="V272" s="75"/>
      <c r="W272" s="75"/>
      <c r="X272" s="75"/>
      <c r="Y272" s="75"/>
      <c r="Z272" s="75"/>
      <c r="AA272" s="75"/>
      <c r="AB272" s="75"/>
      <c r="AC272" s="75"/>
      <c r="AD272" s="75"/>
      <c r="AE272" s="75"/>
      <c r="AF272" s="75"/>
      <c r="AG272" s="75"/>
      <c r="AH272" s="75"/>
      <c r="AI272" s="75"/>
    </row>
    <row r="273" spans="1:35" ht="12.75" customHeight="1">
      <c r="A273" s="86"/>
      <c r="B273" s="29"/>
      <c r="C273" s="28"/>
      <c r="D273" s="28"/>
      <c r="E273" s="28"/>
      <c r="F273" s="87"/>
      <c r="G273" s="29"/>
      <c r="H273" s="88"/>
      <c r="I273" s="75"/>
      <c r="J273" s="75"/>
      <c r="K273" s="75"/>
      <c r="L273" s="75"/>
      <c r="M273" s="75"/>
      <c r="N273" s="75"/>
      <c r="O273" s="75"/>
      <c r="P273" s="75"/>
      <c r="Q273" s="75"/>
      <c r="R273" s="75"/>
      <c r="S273" s="75"/>
      <c r="T273" s="75"/>
      <c r="U273" s="75"/>
      <c r="V273" s="75"/>
      <c r="W273" s="75"/>
      <c r="X273" s="75"/>
      <c r="Y273" s="75"/>
      <c r="Z273" s="75"/>
      <c r="AA273" s="75"/>
      <c r="AB273" s="75"/>
      <c r="AC273" s="75"/>
      <c r="AD273" s="75"/>
      <c r="AE273" s="75"/>
      <c r="AF273" s="75"/>
      <c r="AG273" s="75"/>
      <c r="AH273" s="75"/>
      <c r="AI273" s="75"/>
    </row>
    <row r="274" spans="1:35" ht="12.75" customHeight="1">
      <c r="A274" s="86"/>
      <c r="B274" s="29"/>
      <c r="C274" s="28"/>
      <c r="D274" s="28"/>
      <c r="E274" s="28"/>
      <c r="F274" s="87"/>
      <c r="G274" s="29"/>
      <c r="H274" s="88"/>
      <c r="I274" s="75"/>
      <c r="J274" s="75"/>
      <c r="K274" s="75"/>
      <c r="L274" s="75"/>
      <c r="M274" s="75"/>
      <c r="N274" s="75"/>
      <c r="O274" s="75"/>
      <c r="P274" s="75"/>
      <c r="Q274" s="75"/>
      <c r="R274" s="75"/>
      <c r="S274" s="75"/>
      <c r="T274" s="75"/>
      <c r="U274" s="75"/>
      <c r="V274" s="75"/>
      <c r="W274" s="75"/>
      <c r="X274" s="75"/>
      <c r="Y274" s="75"/>
      <c r="Z274" s="75"/>
      <c r="AA274" s="75"/>
      <c r="AB274" s="75"/>
      <c r="AC274" s="75"/>
      <c r="AD274" s="75"/>
      <c r="AE274" s="75"/>
      <c r="AF274" s="75"/>
      <c r="AG274" s="75"/>
      <c r="AH274" s="75"/>
      <c r="AI274" s="75"/>
    </row>
    <row r="275" spans="1:35" ht="12.75" customHeight="1">
      <c r="A275" s="86"/>
      <c r="B275" s="29"/>
      <c r="C275" s="28"/>
      <c r="D275" s="28"/>
      <c r="E275" s="28"/>
      <c r="F275" s="87"/>
      <c r="G275" s="29"/>
      <c r="H275" s="88"/>
      <c r="I275" s="75"/>
      <c r="J275" s="75"/>
      <c r="K275" s="75"/>
      <c r="L275" s="75"/>
      <c r="M275" s="75"/>
      <c r="N275" s="75"/>
      <c r="O275" s="75"/>
      <c r="P275" s="75"/>
      <c r="Q275" s="75"/>
      <c r="R275" s="75"/>
      <c r="S275" s="75"/>
      <c r="T275" s="75"/>
      <c r="U275" s="75"/>
      <c r="V275" s="75"/>
      <c r="W275" s="75"/>
      <c r="X275" s="75"/>
      <c r="Y275" s="75"/>
      <c r="Z275" s="75"/>
      <c r="AA275" s="75"/>
      <c r="AB275" s="75"/>
      <c r="AC275" s="75"/>
      <c r="AD275" s="75"/>
      <c r="AE275" s="75"/>
      <c r="AF275" s="75"/>
      <c r="AG275" s="75"/>
      <c r="AH275" s="75"/>
      <c r="AI275" s="75"/>
    </row>
    <row r="276" spans="1:35" ht="12.75" customHeight="1">
      <c r="A276" s="86"/>
      <c r="B276" s="29"/>
      <c r="C276" s="28"/>
      <c r="D276" s="28"/>
      <c r="E276" s="28"/>
      <c r="F276" s="87"/>
      <c r="G276" s="29"/>
      <c r="H276" s="88"/>
      <c r="I276" s="75"/>
      <c r="J276" s="75"/>
      <c r="K276" s="75"/>
      <c r="L276" s="75"/>
      <c r="M276" s="75"/>
      <c r="N276" s="75"/>
      <c r="O276" s="75"/>
      <c r="P276" s="75"/>
      <c r="Q276" s="75"/>
      <c r="R276" s="75"/>
      <c r="S276" s="75"/>
      <c r="T276" s="75"/>
      <c r="U276" s="75"/>
      <c r="V276" s="75"/>
      <c r="W276" s="75"/>
      <c r="X276" s="75"/>
      <c r="Y276" s="75"/>
      <c r="Z276" s="75"/>
      <c r="AA276" s="75"/>
      <c r="AB276" s="75"/>
      <c r="AC276" s="75"/>
      <c r="AD276" s="75"/>
      <c r="AE276" s="75"/>
      <c r="AF276" s="75"/>
      <c r="AG276" s="75"/>
      <c r="AH276" s="75"/>
      <c r="AI276" s="75"/>
    </row>
    <row r="277" spans="1:35" ht="12.75" customHeight="1">
      <c r="A277" s="86"/>
      <c r="B277" s="29"/>
      <c r="C277" s="28"/>
      <c r="D277" s="28"/>
      <c r="E277" s="28"/>
      <c r="F277" s="87"/>
      <c r="G277" s="29"/>
      <c r="H277" s="88"/>
      <c r="I277" s="75"/>
      <c r="J277" s="75"/>
      <c r="K277" s="75"/>
      <c r="L277" s="75"/>
      <c r="M277" s="75"/>
      <c r="N277" s="75"/>
      <c r="O277" s="75"/>
      <c r="P277" s="75"/>
      <c r="Q277" s="75"/>
      <c r="R277" s="75"/>
      <c r="S277" s="75"/>
      <c r="T277" s="75"/>
      <c r="U277" s="75"/>
      <c r="V277" s="75"/>
      <c r="W277" s="75"/>
      <c r="X277" s="75"/>
      <c r="Y277" s="75"/>
      <c r="Z277" s="75"/>
      <c r="AA277" s="75"/>
      <c r="AB277" s="75"/>
      <c r="AC277" s="75"/>
      <c r="AD277" s="75"/>
      <c r="AE277" s="75"/>
      <c r="AF277" s="75"/>
      <c r="AG277" s="75"/>
      <c r="AH277" s="75"/>
      <c r="AI277" s="75"/>
    </row>
    <row r="278" spans="1:35" ht="12.75" customHeight="1">
      <c r="A278" s="86"/>
      <c r="B278" s="29"/>
      <c r="C278" s="28"/>
      <c r="D278" s="28"/>
      <c r="E278" s="28"/>
      <c r="F278" s="87"/>
      <c r="G278" s="29"/>
      <c r="H278" s="88"/>
      <c r="I278" s="75"/>
      <c r="J278" s="75"/>
      <c r="K278" s="75"/>
      <c r="L278" s="75"/>
      <c r="M278" s="75"/>
      <c r="N278" s="75"/>
      <c r="O278" s="75"/>
      <c r="P278" s="75"/>
      <c r="Q278" s="75"/>
      <c r="R278" s="75"/>
      <c r="S278" s="75"/>
      <c r="T278" s="75"/>
      <c r="U278" s="75"/>
      <c r="V278" s="75"/>
      <c r="W278" s="75"/>
      <c r="X278" s="75"/>
      <c r="Y278" s="75"/>
      <c r="Z278" s="75"/>
      <c r="AA278" s="75"/>
      <c r="AB278" s="75"/>
      <c r="AC278" s="75"/>
      <c r="AD278" s="75"/>
      <c r="AE278" s="75"/>
      <c r="AF278" s="75"/>
      <c r="AG278" s="75"/>
      <c r="AH278" s="75"/>
      <c r="AI278" s="75"/>
    </row>
    <row r="279" spans="1:35" ht="12.75" customHeight="1">
      <c r="A279" s="86"/>
      <c r="B279" s="29"/>
      <c r="C279" s="28"/>
      <c r="D279" s="28"/>
      <c r="E279" s="28"/>
      <c r="F279" s="87"/>
      <c r="G279" s="29"/>
      <c r="H279" s="88"/>
      <c r="I279" s="75"/>
      <c r="J279" s="75"/>
      <c r="K279" s="75"/>
      <c r="L279" s="75"/>
      <c r="M279" s="75"/>
      <c r="N279" s="75"/>
      <c r="O279" s="75"/>
      <c r="P279" s="75"/>
      <c r="Q279" s="75"/>
      <c r="R279" s="75"/>
      <c r="S279" s="75"/>
      <c r="T279" s="75"/>
      <c r="U279" s="75"/>
      <c r="V279" s="75"/>
      <c r="W279" s="75"/>
      <c r="X279" s="75"/>
      <c r="Y279" s="75"/>
      <c r="Z279" s="75"/>
      <c r="AA279" s="75"/>
      <c r="AB279" s="75"/>
      <c r="AC279" s="75"/>
      <c r="AD279" s="75"/>
      <c r="AE279" s="75"/>
      <c r="AF279" s="75"/>
      <c r="AG279" s="75"/>
      <c r="AH279" s="75"/>
      <c r="AI279" s="75"/>
    </row>
    <row r="280" spans="1:35" ht="12.75" customHeight="1">
      <c r="A280" s="86"/>
      <c r="B280" s="29"/>
      <c r="C280" s="28"/>
      <c r="D280" s="28"/>
      <c r="E280" s="28"/>
      <c r="F280" s="87"/>
      <c r="G280" s="29"/>
      <c r="H280" s="88"/>
      <c r="I280" s="75"/>
      <c r="J280" s="75"/>
      <c r="K280" s="75"/>
      <c r="L280" s="75"/>
      <c r="M280" s="75"/>
      <c r="N280" s="75"/>
      <c r="O280" s="75"/>
      <c r="P280" s="75"/>
      <c r="Q280" s="75"/>
      <c r="R280" s="75"/>
      <c r="S280" s="75"/>
      <c r="T280" s="75"/>
      <c r="U280" s="75"/>
      <c r="V280" s="75"/>
      <c r="W280" s="75"/>
      <c r="X280" s="75"/>
      <c r="Y280" s="75"/>
      <c r="Z280" s="75"/>
      <c r="AA280" s="75"/>
      <c r="AB280" s="75"/>
      <c r="AC280" s="75"/>
      <c r="AD280" s="75"/>
      <c r="AE280" s="75"/>
      <c r="AF280" s="75"/>
      <c r="AG280" s="75"/>
      <c r="AH280" s="75"/>
      <c r="AI280" s="75"/>
    </row>
    <row r="281" spans="1:35" ht="12.75" customHeight="1">
      <c r="A281" s="86"/>
      <c r="B281" s="29"/>
      <c r="C281" s="28"/>
      <c r="D281" s="28"/>
      <c r="E281" s="28"/>
      <c r="F281" s="87"/>
      <c r="G281" s="29"/>
      <c r="H281" s="88"/>
      <c r="I281" s="75"/>
      <c r="J281" s="75"/>
      <c r="K281" s="75"/>
      <c r="L281" s="75"/>
      <c r="M281" s="75"/>
      <c r="N281" s="75"/>
      <c r="O281" s="75"/>
      <c r="P281" s="75"/>
      <c r="Q281" s="75"/>
      <c r="R281" s="75"/>
      <c r="S281" s="75"/>
      <c r="T281" s="75"/>
      <c r="U281" s="75"/>
      <c r="V281" s="75"/>
      <c r="W281" s="75"/>
      <c r="X281" s="75"/>
      <c r="Y281" s="75"/>
      <c r="Z281" s="75"/>
      <c r="AA281" s="75"/>
      <c r="AB281" s="75"/>
      <c r="AC281" s="75"/>
      <c r="AD281" s="75"/>
      <c r="AE281" s="75"/>
      <c r="AF281" s="75"/>
      <c r="AG281" s="75"/>
      <c r="AH281" s="75"/>
      <c r="AI281" s="75"/>
    </row>
    <row r="282" spans="1:35" ht="12.75" customHeight="1">
      <c r="A282" s="86"/>
      <c r="B282" s="29"/>
      <c r="C282" s="28"/>
      <c r="D282" s="28"/>
      <c r="E282" s="28"/>
      <c r="F282" s="87"/>
      <c r="G282" s="29"/>
      <c r="H282" s="88"/>
      <c r="I282" s="75"/>
      <c r="J282" s="75"/>
      <c r="K282" s="75"/>
      <c r="L282" s="75"/>
      <c r="M282" s="75"/>
      <c r="N282" s="75"/>
      <c r="O282" s="75"/>
      <c r="P282" s="75"/>
      <c r="Q282" s="75"/>
      <c r="R282" s="75"/>
      <c r="S282" s="75"/>
      <c r="T282" s="75"/>
      <c r="U282" s="75"/>
      <c r="V282" s="75"/>
      <c r="W282" s="75"/>
      <c r="X282" s="75"/>
      <c r="Y282" s="75"/>
      <c r="Z282" s="75"/>
      <c r="AA282" s="75"/>
      <c r="AB282" s="75"/>
      <c r="AC282" s="75"/>
      <c r="AD282" s="75"/>
      <c r="AE282" s="75"/>
      <c r="AF282" s="75"/>
      <c r="AG282" s="75"/>
      <c r="AH282" s="75"/>
      <c r="AI282" s="75"/>
    </row>
    <row r="283" spans="1:35" ht="12.75" customHeight="1">
      <c r="A283" s="86"/>
      <c r="B283" s="29"/>
      <c r="C283" s="28"/>
      <c r="D283" s="28"/>
      <c r="E283" s="28"/>
      <c r="F283" s="87"/>
      <c r="G283" s="29"/>
      <c r="H283" s="88"/>
      <c r="I283" s="75"/>
      <c r="J283" s="75"/>
      <c r="K283" s="75"/>
      <c r="L283" s="75"/>
      <c r="M283" s="75"/>
      <c r="N283" s="75"/>
      <c r="O283" s="75"/>
      <c r="P283" s="75"/>
      <c r="Q283" s="75"/>
      <c r="R283" s="75"/>
      <c r="S283" s="75"/>
      <c r="T283" s="75"/>
      <c r="U283" s="75"/>
      <c r="V283" s="75"/>
      <c r="W283" s="75"/>
      <c r="X283" s="75"/>
      <c r="Y283" s="75"/>
      <c r="Z283" s="75"/>
      <c r="AA283" s="75"/>
      <c r="AB283" s="75"/>
      <c r="AC283" s="75"/>
      <c r="AD283" s="75"/>
      <c r="AE283" s="75"/>
      <c r="AF283" s="75"/>
      <c r="AG283" s="75"/>
      <c r="AH283" s="75"/>
      <c r="AI283" s="75"/>
    </row>
    <row r="284" spans="1:35" ht="12.75" customHeight="1">
      <c r="A284" s="86"/>
      <c r="B284" s="29"/>
      <c r="C284" s="28"/>
      <c r="D284" s="28"/>
      <c r="E284" s="28"/>
      <c r="F284" s="87"/>
      <c r="G284" s="29"/>
      <c r="H284" s="88"/>
      <c r="I284" s="75"/>
      <c r="J284" s="75"/>
      <c r="K284" s="75"/>
      <c r="L284" s="75"/>
      <c r="M284" s="75"/>
      <c r="N284" s="75"/>
      <c r="O284" s="75"/>
      <c r="P284" s="75"/>
      <c r="Q284" s="75"/>
      <c r="R284" s="75"/>
      <c r="S284" s="75"/>
      <c r="T284" s="75"/>
      <c r="U284" s="75"/>
      <c r="V284" s="75"/>
      <c r="W284" s="75"/>
      <c r="X284" s="75"/>
      <c r="Y284" s="75"/>
      <c r="Z284" s="75"/>
      <c r="AA284" s="75"/>
      <c r="AB284" s="75"/>
      <c r="AC284" s="75"/>
      <c r="AD284" s="75"/>
      <c r="AE284" s="75"/>
      <c r="AF284" s="75"/>
      <c r="AG284" s="75"/>
      <c r="AH284" s="75"/>
      <c r="AI284" s="75"/>
    </row>
    <row r="285" spans="1:35" ht="12.75" customHeight="1">
      <c r="A285" s="86"/>
      <c r="B285" s="29"/>
      <c r="C285" s="28"/>
      <c r="D285" s="28"/>
      <c r="E285" s="28"/>
      <c r="F285" s="87"/>
      <c r="G285" s="29"/>
      <c r="H285" s="88"/>
      <c r="I285" s="75"/>
      <c r="J285" s="75"/>
      <c r="K285" s="75"/>
      <c r="L285" s="75"/>
      <c r="M285" s="75"/>
      <c r="N285" s="75"/>
      <c r="O285" s="75"/>
      <c r="P285" s="75"/>
      <c r="Q285" s="75"/>
      <c r="R285" s="75"/>
      <c r="S285" s="75"/>
      <c r="T285" s="75"/>
      <c r="U285" s="75"/>
      <c r="V285" s="75"/>
      <c r="W285" s="75"/>
      <c r="X285" s="75"/>
      <c r="Y285" s="75"/>
      <c r="Z285" s="75"/>
      <c r="AA285" s="75"/>
      <c r="AB285" s="75"/>
      <c r="AC285" s="75"/>
      <c r="AD285" s="75"/>
      <c r="AE285" s="75"/>
      <c r="AF285" s="75"/>
      <c r="AG285" s="75"/>
      <c r="AH285" s="75"/>
      <c r="AI285" s="75"/>
    </row>
    <row r="286" spans="1:35" ht="12.75" customHeight="1">
      <c r="A286" s="86"/>
      <c r="B286" s="29"/>
      <c r="C286" s="28"/>
      <c r="D286" s="28"/>
      <c r="E286" s="28"/>
      <c r="F286" s="87"/>
      <c r="G286" s="29"/>
      <c r="H286" s="88"/>
      <c r="I286" s="75"/>
      <c r="J286" s="75"/>
      <c r="K286" s="75"/>
      <c r="L286" s="75"/>
      <c r="M286" s="75"/>
      <c r="N286" s="75"/>
      <c r="O286" s="75"/>
      <c r="P286" s="75"/>
      <c r="Q286" s="75"/>
      <c r="R286" s="75"/>
      <c r="S286" s="75"/>
      <c r="T286" s="75"/>
      <c r="U286" s="75"/>
      <c r="V286" s="75"/>
      <c r="W286" s="75"/>
      <c r="X286" s="75"/>
      <c r="Y286" s="75"/>
      <c r="Z286" s="75"/>
      <c r="AA286" s="75"/>
      <c r="AB286" s="75"/>
      <c r="AC286" s="75"/>
      <c r="AD286" s="75"/>
      <c r="AE286" s="75"/>
      <c r="AF286" s="75"/>
      <c r="AG286" s="75"/>
      <c r="AH286" s="75"/>
      <c r="AI286" s="75"/>
    </row>
    <row r="287" spans="1:35" ht="12.75" customHeight="1">
      <c r="A287" s="86"/>
      <c r="B287" s="29"/>
      <c r="C287" s="28"/>
      <c r="D287" s="28"/>
      <c r="E287" s="28"/>
      <c r="F287" s="87"/>
      <c r="G287" s="29"/>
      <c r="H287" s="88"/>
      <c r="I287" s="75"/>
      <c r="J287" s="75"/>
      <c r="K287" s="75"/>
      <c r="L287" s="75"/>
      <c r="M287" s="75"/>
      <c r="N287" s="75"/>
      <c r="O287" s="75"/>
      <c r="P287" s="75"/>
      <c r="Q287" s="75"/>
      <c r="R287" s="75"/>
      <c r="S287" s="75"/>
      <c r="T287" s="75"/>
      <c r="U287" s="75"/>
      <c r="V287" s="75"/>
      <c r="W287" s="75"/>
      <c r="X287" s="75"/>
      <c r="Y287" s="75"/>
      <c r="Z287" s="75"/>
      <c r="AA287" s="75"/>
      <c r="AB287" s="75"/>
      <c r="AC287" s="75"/>
      <c r="AD287" s="75"/>
      <c r="AE287" s="75"/>
      <c r="AF287" s="75"/>
      <c r="AG287" s="75"/>
      <c r="AH287" s="75"/>
      <c r="AI287" s="75"/>
    </row>
    <row r="288" spans="1:35" ht="12.75" customHeight="1">
      <c r="A288" s="86"/>
      <c r="B288" s="29"/>
      <c r="C288" s="28"/>
      <c r="D288" s="28"/>
      <c r="E288" s="28"/>
      <c r="F288" s="87"/>
      <c r="G288" s="29"/>
      <c r="H288" s="88"/>
      <c r="I288" s="75"/>
      <c r="J288" s="75"/>
      <c r="K288" s="75"/>
      <c r="L288" s="75"/>
      <c r="M288" s="75"/>
      <c r="N288" s="75"/>
      <c r="O288" s="75"/>
      <c r="P288" s="75"/>
      <c r="Q288" s="75"/>
      <c r="R288" s="75"/>
      <c r="S288" s="75"/>
      <c r="T288" s="75"/>
      <c r="U288" s="75"/>
      <c r="V288" s="75"/>
      <c r="W288" s="75"/>
      <c r="X288" s="75"/>
      <c r="Y288" s="75"/>
      <c r="Z288" s="75"/>
      <c r="AA288" s="75"/>
      <c r="AB288" s="75"/>
      <c r="AC288" s="75"/>
      <c r="AD288" s="75"/>
      <c r="AE288" s="75"/>
      <c r="AF288" s="75"/>
      <c r="AG288" s="75"/>
      <c r="AH288" s="75"/>
      <c r="AI288" s="75"/>
    </row>
    <row r="289" spans="1:35" ht="12.75" customHeight="1">
      <c r="A289" s="86"/>
      <c r="B289" s="29"/>
      <c r="C289" s="28"/>
      <c r="D289" s="28"/>
      <c r="E289" s="28"/>
      <c r="F289" s="87"/>
      <c r="G289" s="29"/>
      <c r="H289" s="88"/>
      <c r="I289" s="75"/>
      <c r="J289" s="75"/>
      <c r="K289" s="75"/>
      <c r="L289" s="75"/>
      <c r="M289" s="75"/>
      <c r="N289" s="75"/>
      <c r="O289" s="75"/>
      <c r="P289" s="75"/>
      <c r="Q289" s="75"/>
      <c r="R289" s="75"/>
      <c r="S289" s="75"/>
      <c r="T289" s="75"/>
      <c r="U289" s="75"/>
      <c r="V289" s="75"/>
      <c r="W289" s="75"/>
      <c r="X289" s="75"/>
      <c r="Y289" s="75"/>
      <c r="Z289" s="75"/>
      <c r="AA289" s="75"/>
      <c r="AB289" s="75"/>
      <c r="AC289" s="75"/>
      <c r="AD289" s="75"/>
      <c r="AE289" s="75"/>
      <c r="AF289" s="75"/>
      <c r="AG289" s="75"/>
      <c r="AH289" s="75"/>
      <c r="AI289" s="75"/>
    </row>
    <row r="290" spans="1:35" ht="12.75" customHeight="1">
      <c r="A290" s="86"/>
      <c r="B290" s="29"/>
      <c r="C290" s="28"/>
      <c r="D290" s="28"/>
      <c r="E290" s="28"/>
      <c r="F290" s="87"/>
      <c r="G290" s="29"/>
      <c r="H290" s="88"/>
      <c r="I290" s="75"/>
      <c r="J290" s="75"/>
      <c r="K290" s="75"/>
      <c r="L290" s="75"/>
      <c r="M290" s="75"/>
      <c r="N290" s="75"/>
      <c r="O290" s="75"/>
      <c r="P290" s="75"/>
      <c r="Q290" s="75"/>
      <c r="R290" s="75"/>
      <c r="S290" s="75"/>
      <c r="T290" s="75"/>
      <c r="U290" s="75"/>
      <c r="V290" s="75"/>
      <c r="W290" s="75"/>
      <c r="X290" s="75"/>
      <c r="Y290" s="75"/>
      <c r="Z290" s="75"/>
      <c r="AA290" s="75"/>
      <c r="AB290" s="75"/>
      <c r="AC290" s="75"/>
      <c r="AD290" s="75"/>
      <c r="AE290" s="75"/>
      <c r="AF290" s="75"/>
      <c r="AG290" s="75"/>
      <c r="AH290" s="75"/>
      <c r="AI290" s="75"/>
    </row>
    <row r="291" spans="1:35" ht="12.75" customHeight="1">
      <c r="A291" s="86"/>
      <c r="B291" s="29"/>
      <c r="C291" s="28"/>
      <c r="D291" s="28"/>
      <c r="E291" s="28"/>
      <c r="F291" s="87"/>
      <c r="G291" s="29"/>
      <c r="H291" s="88"/>
      <c r="I291" s="75"/>
      <c r="J291" s="75"/>
      <c r="K291" s="75"/>
      <c r="L291" s="75"/>
      <c r="M291" s="75"/>
      <c r="N291" s="75"/>
      <c r="O291" s="75"/>
      <c r="P291" s="75"/>
      <c r="Q291" s="75"/>
      <c r="R291" s="75"/>
      <c r="S291" s="75"/>
      <c r="T291" s="75"/>
      <c r="U291" s="75"/>
      <c r="V291" s="75"/>
      <c r="W291" s="75"/>
      <c r="X291" s="75"/>
      <c r="Y291" s="75"/>
      <c r="Z291" s="75"/>
      <c r="AA291" s="75"/>
      <c r="AB291" s="75"/>
      <c r="AC291" s="75"/>
      <c r="AD291" s="75"/>
      <c r="AE291" s="75"/>
      <c r="AF291" s="75"/>
      <c r="AG291" s="75"/>
      <c r="AH291" s="75"/>
      <c r="AI291" s="75"/>
    </row>
    <row r="292" spans="1:35" ht="12.75" customHeight="1">
      <c r="A292" s="86"/>
      <c r="B292" s="29"/>
      <c r="C292" s="28"/>
      <c r="D292" s="28"/>
      <c r="E292" s="28"/>
      <c r="F292" s="87"/>
      <c r="G292" s="29"/>
      <c r="H292" s="88"/>
      <c r="I292" s="75"/>
      <c r="J292" s="75"/>
      <c r="K292" s="75"/>
      <c r="L292" s="75"/>
      <c r="M292" s="75"/>
      <c r="N292" s="75"/>
      <c r="O292" s="75"/>
      <c r="P292" s="75"/>
      <c r="Q292" s="75"/>
      <c r="R292" s="75"/>
      <c r="S292" s="75"/>
      <c r="T292" s="75"/>
      <c r="U292" s="75"/>
      <c r="V292" s="75"/>
      <c r="W292" s="75"/>
      <c r="X292" s="75"/>
      <c r="Y292" s="75"/>
      <c r="Z292" s="75"/>
      <c r="AA292" s="75"/>
      <c r="AB292" s="75"/>
      <c r="AC292" s="75"/>
      <c r="AD292" s="75"/>
      <c r="AE292" s="75"/>
      <c r="AF292" s="75"/>
      <c r="AG292" s="75"/>
      <c r="AH292" s="75"/>
      <c r="AI292" s="75"/>
    </row>
    <row r="293" spans="1:35" ht="12.75" customHeight="1">
      <c r="A293" s="86"/>
      <c r="B293" s="29"/>
      <c r="C293" s="28"/>
      <c r="D293" s="28"/>
      <c r="E293" s="28"/>
      <c r="F293" s="87"/>
      <c r="G293" s="29"/>
      <c r="H293" s="88"/>
      <c r="I293" s="75"/>
      <c r="J293" s="75"/>
      <c r="K293" s="75"/>
      <c r="L293" s="75"/>
      <c r="M293" s="75"/>
      <c r="N293" s="75"/>
      <c r="O293" s="75"/>
      <c r="P293" s="75"/>
      <c r="Q293" s="75"/>
      <c r="R293" s="75"/>
      <c r="S293" s="75"/>
      <c r="T293" s="75"/>
      <c r="U293" s="75"/>
      <c r="V293" s="75"/>
      <c r="W293" s="75"/>
      <c r="X293" s="75"/>
      <c r="Y293" s="75"/>
      <c r="Z293" s="75"/>
      <c r="AA293" s="75"/>
      <c r="AB293" s="75"/>
      <c r="AC293" s="75"/>
      <c r="AD293" s="75"/>
      <c r="AE293" s="75"/>
      <c r="AF293" s="75"/>
      <c r="AG293" s="75"/>
      <c r="AH293" s="75"/>
      <c r="AI293" s="75"/>
    </row>
    <row r="294" spans="1:35" ht="12.75" customHeight="1">
      <c r="A294" s="86"/>
      <c r="B294" s="29"/>
      <c r="C294" s="28"/>
      <c r="D294" s="28"/>
      <c r="E294" s="28"/>
      <c r="F294" s="87"/>
      <c r="G294" s="29"/>
      <c r="H294" s="88"/>
      <c r="I294" s="75"/>
      <c r="J294" s="75"/>
      <c r="K294" s="75"/>
      <c r="L294" s="75"/>
      <c r="M294" s="75"/>
      <c r="N294" s="75"/>
      <c r="O294" s="75"/>
      <c r="P294" s="75"/>
      <c r="Q294" s="75"/>
      <c r="R294" s="75"/>
      <c r="S294" s="75"/>
      <c r="T294" s="75"/>
      <c r="U294" s="75"/>
      <c r="V294" s="75"/>
      <c r="W294" s="75"/>
      <c r="X294" s="75"/>
      <c r="Y294" s="75"/>
      <c r="Z294" s="75"/>
      <c r="AA294" s="75"/>
      <c r="AB294" s="75"/>
      <c r="AC294" s="75"/>
      <c r="AD294" s="75"/>
      <c r="AE294" s="75"/>
      <c r="AF294" s="75"/>
      <c r="AG294" s="75"/>
      <c r="AH294" s="75"/>
      <c r="AI294" s="75"/>
    </row>
    <row r="295" spans="1:35" ht="12.75" customHeight="1">
      <c r="A295" s="86"/>
      <c r="B295" s="29"/>
      <c r="C295" s="28"/>
      <c r="D295" s="28"/>
      <c r="E295" s="28"/>
      <c r="F295" s="87"/>
      <c r="G295" s="29"/>
      <c r="H295" s="88"/>
      <c r="I295" s="75"/>
      <c r="J295" s="75"/>
      <c r="K295" s="75"/>
      <c r="L295" s="75"/>
      <c r="M295" s="75"/>
      <c r="N295" s="75"/>
      <c r="O295" s="75"/>
      <c r="P295" s="75"/>
      <c r="Q295" s="75"/>
      <c r="R295" s="75"/>
      <c r="S295" s="75"/>
      <c r="T295" s="75"/>
      <c r="U295" s="75"/>
      <c r="V295" s="75"/>
      <c r="W295" s="75"/>
      <c r="X295" s="75"/>
      <c r="Y295" s="75"/>
      <c r="Z295" s="75"/>
      <c r="AA295" s="75"/>
      <c r="AB295" s="75"/>
      <c r="AC295" s="75"/>
      <c r="AD295" s="75"/>
      <c r="AE295" s="75"/>
      <c r="AF295" s="75"/>
      <c r="AG295" s="75"/>
      <c r="AH295" s="75"/>
      <c r="AI295" s="75"/>
    </row>
    <row r="296" spans="1:35" ht="12.75" customHeight="1">
      <c r="A296" s="86"/>
      <c r="B296" s="29"/>
      <c r="C296" s="28"/>
      <c r="D296" s="28"/>
      <c r="E296" s="28"/>
      <c r="F296" s="87"/>
      <c r="G296" s="29"/>
      <c r="H296" s="88"/>
      <c r="I296" s="75"/>
      <c r="J296" s="75"/>
      <c r="K296" s="75"/>
      <c r="L296" s="75"/>
      <c r="M296" s="75"/>
      <c r="N296" s="75"/>
      <c r="O296" s="75"/>
      <c r="P296" s="75"/>
      <c r="Q296" s="75"/>
      <c r="R296" s="75"/>
      <c r="S296" s="75"/>
      <c r="T296" s="75"/>
      <c r="U296" s="75"/>
      <c r="V296" s="75"/>
      <c r="W296" s="75"/>
      <c r="X296" s="75"/>
      <c r="Y296" s="75"/>
      <c r="Z296" s="75"/>
      <c r="AA296" s="75"/>
      <c r="AB296" s="75"/>
      <c r="AC296" s="75"/>
      <c r="AD296" s="75"/>
      <c r="AE296" s="75"/>
      <c r="AF296" s="75"/>
      <c r="AG296" s="75"/>
      <c r="AH296" s="75"/>
      <c r="AI296" s="75"/>
    </row>
    <row r="297" spans="1:35" ht="12.75" customHeight="1">
      <c r="A297" s="86"/>
      <c r="B297" s="29"/>
      <c r="C297" s="28"/>
      <c r="D297" s="28"/>
      <c r="E297" s="28"/>
      <c r="F297" s="87"/>
      <c r="G297" s="29"/>
      <c r="H297" s="88"/>
      <c r="I297" s="75"/>
      <c r="J297" s="75"/>
      <c r="K297" s="75"/>
      <c r="L297" s="75"/>
      <c r="M297" s="75"/>
      <c r="N297" s="75"/>
      <c r="O297" s="75"/>
      <c r="P297" s="75"/>
      <c r="Q297" s="75"/>
      <c r="R297" s="75"/>
      <c r="S297" s="75"/>
      <c r="T297" s="75"/>
      <c r="U297" s="75"/>
      <c r="V297" s="75"/>
      <c r="W297" s="75"/>
      <c r="X297" s="75"/>
      <c r="Y297" s="75"/>
      <c r="Z297" s="75"/>
      <c r="AA297" s="75"/>
      <c r="AB297" s="75"/>
      <c r="AC297" s="75"/>
      <c r="AD297" s="75"/>
      <c r="AE297" s="75"/>
      <c r="AF297" s="75"/>
      <c r="AG297" s="75"/>
      <c r="AH297" s="75"/>
      <c r="AI297" s="75"/>
    </row>
    <row r="298" spans="1:35" ht="12.75" customHeight="1">
      <c r="A298" s="86"/>
      <c r="B298" s="29"/>
      <c r="C298" s="28"/>
      <c r="D298" s="28"/>
      <c r="E298" s="28"/>
      <c r="F298" s="87"/>
      <c r="G298" s="29"/>
      <c r="H298" s="88"/>
      <c r="I298" s="75"/>
      <c r="J298" s="75"/>
      <c r="K298" s="75"/>
      <c r="L298" s="75"/>
      <c r="M298" s="75"/>
      <c r="N298" s="75"/>
      <c r="O298" s="75"/>
      <c r="P298" s="75"/>
      <c r="Q298" s="75"/>
      <c r="R298" s="75"/>
      <c r="S298" s="75"/>
      <c r="T298" s="75"/>
      <c r="U298" s="75"/>
      <c r="V298" s="75"/>
      <c r="W298" s="75"/>
      <c r="X298" s="75"/>
      <c r="Y298" s="75"/>
      <c r="Z298" s="75"/>
      <c r="AA298" s="75"/>
      <c r="AB298" s="75"/>
      <c r="AC298" s="75"/>
      <c r="AD298" s="75"/>
      <c r="AE298" s="75"/>
      <c r="AF298" s="75"/>
      <c r="AG298" s="75"/>
      <c r="AH298" s="75"/>
      <c r="AI298" s="75"/>
    </row>
    <row r="299" spans="1:35" ht="12.75" customHeight="1">
      <c r="A299" s="86"/>
      <c r="B299" s="29"/>
      <c r="C299" s="28"/>
      <c r="D299" s="28"/>
      <c r="E299" s="28"/>
      <c r="F299" s="87"/>
      <c r="G299" s="29"/>
      <c r="H299" s="88"/>
      <c r="I299" s="75"/>
      <c r="J299" s="75"/>
      <c r="K299" s="75"/>
      <c r="L299" s="75"/>
      <c r="M299" s="75"/>
      <c r="N299" s="75"/>
      <c r="O299" s="75"/>
      <c r="P299" s="75"/>
      <c r="Q299" s="75"/>
      <c r="R299" s="75"/>
      <c r="S299" s="75"/>
      <c r="T299" s="75"/>
      <c r="U299" s="75"/>
      <c r="V299" s="75"/>
      <c r="W299" s="75"/>
      <c r="X299" s="75"/>
      <c r="Y299" s="75"/>
      <c r="Z299" s="75"/>
      <c r="AA299" s="75"/>
      <c r="AB299" s="75"/>
      <c r="AC299" s="75"/>
      <c r="AD299" s="75"/>
      <c r="AE299" s="75"/>
      <c r="AF299" s="75"/>
      <c r="AG299" s="75"/>
      <c r="AH299" s="75"/>
      <c r="AI299" s="75"/>
    </row>
    <row r="300" spans="1:35" ht="12.75" customHeight="1">
      <c r="A300" s="86"/>
      <c r="B300" s="29"/>
      <c r="C300" s="28"/>
      <c r="D300" s="28"/>
      <c r="E300" s="28"/>
      <c r="F300" s="87"/>
      <c r="G300" s="29"/>
      <c r="H300" s="88"/>
      <c r="I300" s="75"/>
      <c r="J300" s="75"/>
      <c r="K300" s="75"/>
      <c r="L300" s="75"/>
      <c r="M300" s="75"/>
      <c r="N300" s="75"/>
      <c r="O300" s="75"/>
      <c r="P300" s="75"/>
      <c r="Q300" s="75"/>
      <c r="R300" s="75"/>
      <c r="S300" s="75"/>
      <c r="T300" s="75"/>
      <c r="U300" s="75"/>
      <c r="V300" s="75"/>
      <c r="W300" s="75"/>
      <c r="X300" s="75"/>
      <c r="Y300" s="75"/>
      <c r="Z300" s="75"/>
      <c r="AA300" s="75"/>
      <c r="AB300" s="75"/>
      <c r="AC300" s="75"/>
      <c r="AD300" s="75"/>
      <c r="AE300" s="75"/>
      <c r="AF300" s="75"/>
      <c r="AG300" s="75"/>
      <c r="AH300" s="75"/>
      <c r="AI300" s="75"/>
    </row>
    <row r="301" spans="1:35" ht="12.75" customHeight="1">
      <c r="A301" s="86"/>
      <c r="B301" s="29"/>
      <c r="C301" s="28"/>
      <c r="D301" s="28"/>
      <c r="E301" s="28"/>
      <c r="F301" s="87"/>
      <c r="G301" s="29"/>
      <c r="H301" s="88"/>
      <c r="I301" s="75"/>
      <c r="J301" s="75"/>
      <c r="K301" s="75"/>
      <c r="L301" s="75"/>
      <c r="M301" s="75"/>
      <c r="N301" s="75"/>
      <c r="O301" s="75"/>
      <c r="P301" s="75"/>
      <c r="Q301" s="75"/>
      <c r="R301" s="75"/>
      <c r="S301" s="75"/>
      <c r="T301" s="75"/>
      <c r="U301" s="75"/>
      <c r="V301" s="75"/>
      <c r="W301" s="75"/>
      <c r="X301" s="75"/>
      <c r="Y301" s="75"/>
      <c r="Z301" s="75"/>
      <c r="AA301" s="75"/>
      <c r="AB301" s="75"/>
      <c r="AC301" s="75"/>
      <c r="AD301" s="75"/>
      <c r="AE301" s="75"/>
      <c r="AF301" s="75"/>
      <c r="AG301" s="75"/>
      <c r="AH301" s="75"/>
      <c r="AI301" s="75"/>
    </row>
    <row r="302" spans="1:35" ht="12.75" customHeight="1">
      <c r="A302" s="86"/>
      <c r="B302" s="29"/>
      <c r="C302" s="28"/>
      <c r="D302" s="28"/>
      <c r="E302" s="28"/>
      <c r="F302" s="87"/>
      <c r="G302" s="29"/>
      <c r="H302" s="88"/>
      <c r="I302" s="75"/>
      <c r="J302" s="75"/>
      <c r="K302" s="75"/>
      <c r="L302" s="75"/>
      <c r="M302" s="75"/>
      <c r="N302" s="75"/>
      <c r="O302" s="75"/>
      <c r="P302" s="75"/>
      <c r="Q302" s="75"/>
      <c r="R302" s="75"/>
      <c r="S302" s="75"/>
      <c r="T302" s="75"/>
      <c r="U302" s="75"/>
      <c r="V302" s="75"/>
      <c r="W302" s="75"/>
      <c r="X302" s="75"/>
      <c r="Y302" s="75"/>
      <c r="Z302" s="75"/>
      <c r="AA302" s="75"/>
      <c r="AB302" s="75"/>
      <c r="AC302" s="75"/>
      <c r="AD302" s="75"/>
      <c r="AE302" s="75"/>
      <c r="AF302" s="75"/>
      <c r="AG302" s="75"/>
      <c r="AH302" s="75"/>
      <c r="AI302" s="75"/>
    </row>
    <row r="303" spans="1:35" ht="12.75" customHeight="1">
      <c r="A303" s="86"/>
      <c r="B303" s="29"/>
      <c r="C303" s="28"/>
      <c r="D303" s="28"/>
      <c r="E303" s="28"/>
      <c r="F303" s="87"/>
      <c r="G303" s="29"/>
      <c r="H303" s="88"/>
      <c r="I303" s="75"/>
      <c r="J303" s="75"/>
      <c r="K303" s="75"/>
      <c r="L303" s="75"/>
      <c r="M303" s="75"/>
      <c r="N303" s="75"/>
      <c r="O303" s="75"/>
      <c r="P303" s="75"/>
      <c r="Q303" s="75"/>
      <c r="R303" s="75"/>
      <c r="S303" s="75"/>
      <c r="T303" s="75"/>
      <c r="U303" s="75"/>
      <c r="V303" s="75"/>
      <c r="W303" s="75"/>
      <c r="X303" s="75"/>
      <c r="Y303" s="75"/>
      <c r="Z303" s="75"/>
      <c r="AA303" s="75"/>
      <c r="AB303" s="75"/>
      <c r="AC303" s="75"/>
      <c r="AD303" s="75"/>
      <c r="AE303" s="75"/>
      <c r="AF303" s="75"/>
      <c r="AG303" s="75"/>
      <c r="AH303" s="75"/>
      <c r="AI303" s="75"/>
    </row>
    <row r="304" spans="1:35" ht="12.75" customHeight="1">
      <c r="A304" s="86"/>
      <c r="B304" s="29"/>
      <c r="C304" s="28"/>
      <c r="D304" s="28"/>
      <c r="E304" s="28"/>
      <c r="F304" s="87"/>
      <c r="G304" s="29"/>
      <c r="H304" s="88"/>
      <c r="I304" s="75"/>
      <c r="J304" s="75"/>
      <c r="K304" s="75"/>
      <c r="L304" s="75"/>
      <c r="M304" s="75"/>
      <c r="N304" s="75"/>
      <c r="O304" s="75"/>
      <c r="P304" s="75"/>
      <c r="Q304" s="75"/>
      <c r="R304" s="75"/>
      <c r="S304" s="75"/>
      <c r="T304" s="75"/>
      <c r="U304" s="75"/>
      <c r="V304" s="75"/>
      <c r="W304" s="75"/>
      <c r="X304" s="75"/>
      <c r="Y304" s="75"/>
      <c r="Z304" s="75"/>
      <c r="AA304" s="75"/>
      <c r="AB304" s="75"/>
      <c r="AC304" s="75"/>
      <c r="AD304" s="75"/>
      <c r="AE304" s="75"/>
      <c r="AF304" s="75"/>
      <c r="AG304" s="75"/>
      <c r="AH304" s="75"/>
      <c r="AI304" s="75"/>
    </row>
    <row r="305" spans="1:35" ht="12.75" customHeight="1">
      <c r="A305" s="86"/>
      <c r="B305" s="29"/>
      <c r="C305" s="28"/>
      <c r="D305" s="28"/>
      <c r="E305" s="28"/>
      <c r="F305" s="87"/>
      <c r="G305" s="29"/>
      <c r="H305" s="88"/>
      <c r="I305" s="75"/>
      <c r="J305" s="75"/>
      <c r="K305" s="75"/>
      <c r="L305" s="75"/>
      <c r="M305" s="75"/>
      <c r="N305" s="75"/>
      <c r="O305" s="75"/>
      <c r="P305" s="75"/>
      <c r="Q305" s="75"/>
      <c r="R305" s="75"/>
      <c r="S305" s="75"/>
      <c r="T305" s="75"/>
      <c r="U305" s="75"/>
      <c r="V305" s="75"/>
      <c r="W305" s="75"/>
      <c r="X305" s="75"/>
      <c r="Y305" s="75"/>
      <c r="Z305" s="75"/>
      <c r="AA305" s="75"/>
      <c r="AB305" s="75"/>
      <c r="AC305" s="75"/>
      <c r="AD305" s="75"/>
      <c r="AE305" s="75"/>
      <c r="AF305" s="75"/>
      <c r="AG305" s="75"/>
      <c r="AH305" s="75"/>
      <c r="AI305" s="75"/>
    </row>
    <row r="306" spans="1:35" ht="12.75" customHeight="1">
      <c r="A306" s="86"/>
      <c r="B306" s="29"/>
      <c r="C306" s="28"/>
      <c r="D306" s="28"/>
      <c r="E306" s="28"/>
      <c r="F306" s="87"/>
      <c r="G306" s="29"/>
      <c r="H306" s="88"/>
      <c r="I306" s="75"/>
      <c r="J306" s="75"/>
      <c r="K306" s="75"/>
      <c r="L306" s="75"/>
      <c r="M306" s="75"/>
      <c r="N306" s="75"/>
      <c r="O306" s="75"/>
      <c r="P306" s="75"/>
      <c r="Q306" s="75"/>
      <c r="R306" s="75"/>
      <c r="S306" s="75"/>
      <c r="T306" s="75"/>
      <c r="U306" s="75"/>
      <c r="V306" s="75"/>
      <c r="W306" s="75"/>
      <c r="X306" s="75"/>
      <c r="Y306" s="75"/>
      <c r="Z306" s="75"/>
      <c r="AA306" s="75"/>
      <c r="AB306" s="75"/>
      <c r="AC306" s="75"/>
      <c r="AD306" s="75"/>
      <c r="AE306" s="75"/>
      <c r="AF306" s="75"/>
      <c r="AG306" s="75"/>
      <c r="AH306" s="75"/>
      <c r="AI306" s="75"/>
    </row>
    <row r="307" spans="1:35" ht="12.75" customHeight="1">
      <c r="A307" s="86"/>
      <c r="B307" s="29"/>
      <c r="C307" s="28"/>
      <c r="D307" s="28"/>
      <c r="E307" s="28"/>
      <c r="F307" s="87"/>
      <c r="G307" s="29"/>
      <c r="H307" s="88"/>
      <c r="I307" s="75"/>
      <c r="J307" s="75"/>
      <c r="K307" s="75"/>
      <c r="L307" s="75"/>
      <c r="M307" s="75"/>
      <c r="N307" s="75"/>
      <c r="O307" s="75"/>
      <c r="P307" s="75"/>
      <c r="Q307" s="75"/>
      <c r="R307" s="75"/>
      <c r="S307" s="75"/>
      <c r="T307" s="75"/>
      <c r="U307" s="75"/>
      <c r="V307" s="75"/>
      <c r="W307" s="75"/>
      <c r="X307" s="75"/>
      <c r="Y307" s="75"/>
      <c r="Z307" s="75"/>
      <c r="AA307" s="75"/>
      <c r="AB307" s="75"/>
      <c r="AC307" s="75"/>
      <c r="AD307" s="75"/>
      <c r="AE307" s="75"/>
      <c r="AF307" s="75"/>
      <c r="AG307" s="75"/>
      <c r="AH307" s="75"/>
      <c r="AI307" s="75"/>
    </row>
    <row r="308" spans="1:35" ht="12.75" customHeight="1">
      <c r="A308" s="86"/>
      <c r="B308" s="29"/>
      <c r="C308" s="28"/>
      <c r="D308" s="28"/>
      <c r="E308" s="28"/>
      <c r="F308" s="87"/>
      <c r="G308" s="29"/>
      <c r="H308" s="88"/>
      <c r="I308" s="75"/>
      <c r="J308" s="75"/>
      <c r="K308" s="75"/>
      <c r="L308" s="75"/>
      <c r="M308" s="75"/>
      <c r="N308" s="75"/>
      <c r="O308" s="75"/>
      <c r="P308" s="75"/>
      <c r="Q308" s="75"/>
      <c r="R308" s="75"/>
      <c r="S308" s="75"/>
      <c r="T308" s="75"/>
      <c r="U308" s="75"/>
      <c r="V308" s="75"/>
      <c r="W308" s="75"/>
      <c r="X308" s="75"/>
      <c r="Y308" s="75"/>
      <c r="Z308" s="75"/>
      <c r="AA308" s="75"/>
      <c r="AB308" s="75"/>
      <c r="AC308" s="75"/>
      <c r="AD308" s="75"/>
      <c r="AE308" s="75"/>
      <c r="AF308" s="75"/>
      <c r="AG308" s="75"/>
      <c r="AH308" s="75"/>
      <c r="AI308" s="75"/>
    </row>
    <row r="309" spans="1:35" ht="12.75" customHeight="1">
      <c r="A309" s="86"/>
      <c r="B309" s="29"/>
      <c r="C309" s="28"/>
      <c r="D309" s="28"/>
      <c r="E309" s="28"/>
      <c r="F309" s="87"/>
      <c r="G309" s="29"/>
      <c r="H309" s="88"/>
      <c r="I309" s="75"/>
      <c r="J309" s="75"/>
      <c r="K309" s="75"/>
      <c r="L309" s="75"/>
      <c r="M309" s="75"/>
      <c r="N309" s="75"/>
      <c r="O309" s="75"/>
      <c r="P309" s="75"/>
      <c r="Q309" s="75"/>
      <c r="R309" s="75"/>
      <c r="S309" s="75"/>
      <c r="T309" s="75"/>
      <c r="U309" s="75"/>
      <c r="V309" s="75"/>
      <c r="W309" s="75"/>
      <c r="X309" s="75"/>
      <c r="Y309" s="75"/>
      <c r="Z309" s="75"/>
      <c r="AA309" s="75"/>
      <c r="AB309" s="75"/>
      <c r="AC309" s="75"/>
      <c r="AD309" s="75"/>
      <c r="AE309" s="75"/>
      <c r="AF309" s="75"/>
      <c r="AG309" s="75"/>
      <c r="AH309" s="75"/>
      <c r="AI309" s="75"/>
    </row>
    <row r="310" spans="1:35" ht="12.75" customHeight="1">
      <c r="A310" s="86"/>
      <c r="B310" s="29"/>
      <c r="C310" s="28"/>
      <c r="D310" s="28"/>
      <c r="E310" s="28"/>
      <c r="F310" s="87"/>
      <c r="G310" s="29"/>
      <c r="H310" s="88"/>
      <c r="I310" s="75"/>
      <c r="J310" s="75"/>
      <c r="K310" s="75"/>
      <c r="L310" s="75"/>
      <c r="M310" s="75"/>
      <c r="N310" s="75"/>
      <c r="O310" s="75"/>
      <c r="P310" s="75"/>
      <c r="Q310" s="75"/>
      <c r="R310" s="75"/>
      <c r="S310" s="75"/>
      <c r="T310" s="75"/>
      <c r="U310" s="75"/>
      <c r="V310" s="75"/>
      <c r="W310" s="75"/>
      <c r="X310" s="75"/>
      <c r="Y310" s="75"/>
      <c r="Z310" s="75"/>
      <c r="AA310" s="75"/>
      <c r="AB310" s="75"/>
      <c r="AC310" s="75"/>
      <c r="AD310" s="75"/>
      <c r="AE310" s="75"/>
      <c r="AF310" s="75"/>
      <c r="AG310" s="75"/>
      <c r="AH310" s="75"/>
      <c r="AI310" s="75"/>
    </row>
    <row r="311" spans="1:35" ht="12.75" customHeight="1">
      <c r="A311" s="86"/>
      <c r="B311" s="29"/>
      <c r="C311" s="28"/>
      <c r="D311" s="28"/>
      <c r="E311" s="28"/>
      <c r="F311" s="87"/>
      <c r="G311" s="29"/>
      <c r="H311" s="88"/>
      <c r="I311" s="75"/>
      <c r="J311" s="75"/>
      <c r="K311" s="75"/>
      <c r="L311" s="75"/>
      <c r="M311" s="75"/>
      <c r="N311" s="75"/>
      <c r="O311" s="75"/>
      <c r="P311" s="75"/>
      <c r="Q311" s="75"/>
      <c r="R311" s="75"/>
      <c r="S311" s="75"/>
      <c r="T311" s="75"/>
      <c r="U311" s="75"/>
      <c r="V311" s="75"/>
      <c r="W311" s="75"/>
      <c r="X311" s="75"/>
      <c r="Y311" s="75"/>
      <c r="Z311" s="75"/>
      <c r="AA311" s="75"/>
      <c r="AB311" s="75"/>
      <c r="AC311" s="75"/>
      <c r="AD311" s="75"/>
      <c r="AE311" s="75"/>
      <c r="AF311" s="75"/>
      <c r="AG311" s="75"/>
      <c r="AH311" s="75"/>
      <c r="AI311" s="75"/>
    </row>
    <row r="312" spans="1:35" ht="12.75" customHeight="1">
      <c r="A312" s="86"/>
      <c r="B312" s="29"/>
      <c r="C312" s="28"/>
      <c r="D312" s="28"/>
      <c r="E312" s="28"/>
      <c r="F312" s="87"/>
      <c r="G312" s="29"/>
      <c r="H312" s="88"/>
      <c r="I312" s="75"/>
      <c r="J312" s="75"/>
      <c r="K312" s="75"/>
      <c r="L312" s="75"/>
      <c r="M312" s="75"/>
      <c r="N312" s="75"/>
      <c r="O312" s="75"/>
      <c r="P312" s="75"/>
      <c r="Q312" s="75"/>
      <c r="R312" s="75"/>
      <c r="S312" s="75"/>
      <c r="T312" s="75"/>
      <c r="U312" s="75"/>
      <c r="V312" s="75"/>
      <c r="W312" s="75"/>
      <c r="X312" s="75"/>
      <c r="Y312" s="75"/>
      <c r="Z312" s="75"/>
      <c r="AA312" s="75"/>
      <c r="AB312" s="75"/>
      <c r="AC312" s="75"/>
      <c r="AD312" s="75"/>
      <c r="AE312" s="75"/>
      <c r="AF312" s="75"/>
      <c r="AG312" s="75"/>
      <c r="AH312" s="75"/>
      <c r="AI312" s="75"/>
    </row>
    <row r="313" spans="1:35" ht="12.75" customHeight="1">
      <c r="A313" s="86"/>
      <c r="B313" s="29"/>
      <c r="C313" s="28"/>
      <c r="D313" s="28"/>
      <c r="E313" s="28"/>
      <c r="F313" s="87"/>
      <c r="G313" s="29"/>
      <c r="H313" s="88"/>
      <c r="I313" s="75"/>
      <c r="J313" s="75"/>
      <c r="K313" s="75"/>
      <c r="L313" s="75"/>
      <c r="M313" s="75"/>
      <c r="N313" s="75"/>
      <c r="O313" s="75"/>
      <c r="P313" s="75"/>
      <c r="Q313" s="75"/>
      <c r="R313" s="75"/>
      <c r="S313" s="75"/>
      <c r="T313" s="75"/>
      <c r="U313" s="75"/>
      <c r="V313" s="75"/>
      <c r="W313" s="75"/>
      <c r="X313" s="75"/>
      <c r="Y313" s="75"/>
      <c r="Z313" s="75"/>
      <c r="AA313" s="75"/>
      <c r="AB313" s="75"/>
      <c r="AC313" s="75"/>
      <c r="AD313" s="75"/>
      <c r="AE313" s="75"/>
      <c r="AF313" s="75"/>
      <c r="AG313" s="75"/>
      <c r="AH313" s="75"/>
      <c r="AI313" s="75"/>
    </row>
    <row r="314" spans="1:35" ht="12.75" customHeight="1">
      <c r="A314" s="86"/>
      <c r="B314" s="29"/>
      <c r="C314" s="28"/>
      <c r="D314" s="28"/>
      <c r="E314" s="28"/>
      <c r="F314" s="87"/>
      <c r="G314" s="29"/>
      <c r="H314" s="88"/>
      <c r="I314" s="75"/>
      <c r="J314" s="75"/>
      <c r="K314" s="75"/>
      <c r="L314" s="75"/>
      <c r="M314" s="75"/>
      <c r="N314" s="75"/>
      <c r="O314" s="75"/>
      <c r="P314" s="75"/>
      <c r="Q314" s="75"/>
      <c r="R314" s="75"/>
      <c r="S314" s="75"/>
      <c r="T314" s="75"/>
      <c r="U314" s="75"/>
      <c r="V314" s="75"/>
      <c r="W314" s="75"/>
      <c r="X314" s="75"/>
      <c r="Y314" s="75"/>
      <c r="Z314" s="75"/>
      <c r="AA314" s="75"/>
      <c r="AB314" s="75"/>
      <c r="AC314" s="75"/>
      <c r="AD314" s="75"/>
      <c r="AE314" s="75"/>
      <c r="AF314" s="75"/>
      <c r="AG314" s="75"/>
      <c r="AH314" s="75"/>
      <c r="AI314" s="75"/>
    </row>
    <row r="315" spans="1:35" ht="12.75" customHeight="1">
      <c r="A315" s="86"/>
      <c r="B315" s="29"/>
      <c r="C315" s="28"/>
      <c r="D315" s="28"/>
      <c r="E315" s="28"/>
      <c r="F315" s="87"/>
      <c r="G315" s="29"/>
      <c r="H315" s="88"/>
      <c r="I315" s="75"/>
      <c r="J315" s="75"/>
      <c r="K315" s="75"/>
      <c r="L315" s="75"/>
      <c r="M315" s="75"/>
      <c r="N315" s="75"/>
      <c r="O315" s="75"/>
      <c r="P315" s="75"/>
      <c r="Q315" s="75"/>
      <c r="R315" s="75"/>
      <c r="S315" s="75"/>
      <c r="T315" s="75"/>
      <c r="U315" s="75"/>
      <c r="V315" s="75"/>
      <c r="W315" s="75"/>
      <c r="X315" s="75"/>
      <c r="Y315" s="75"/>
      <c r="Z315" s="75"/>
      <c r="AA315" s="75"/>
      <c r="AB315" s="75"/>
      <c r="AC315" s="75"/>
      <c r="AD315" s="75"/>
      <c r="AE315" s="75"/>
      <c r="AF315" s="75"/>
      <c r="AG315" s="75"/>
      <c r="AH315" s="75"/>
      <c r="AI315" s="75"/>
    </row>
    <row r="316" spans="1:35" ht="12.75" customHeight="1">
      <c r="A316" s="86"/>
      <c r="B316" s="29"/>
      <c r="C316" s="28"/>
      <c r="D316" s="28"/>
      <c r="E316" s="28"/>
      <c r="F316" s="87"/>
      <c r="G316" s="29"/>
      <c r="H316" s="88"/>
      <c r="I316" s="75"/>
      <c r="J316" s="75"/>
      <c r="K316" s="75"/>
      <c r="L316" s="75"/>
      <c r="M316" s="75"/>
      <c r="N316" s="75"/>
      <c r="O316" s="75"/>
      <c r="P316" s="75"/>
      <c r="Q316" s="75"/>
      <c r="R316" s="75"/>
      <c r="S316" s="75"/>
      <c r="T316" s="75"/>
      <c r="U316" s="75"/>
      <c r="V316" s="75"/>
      <c r="W316" s="75"/>
      <c r="X316" s="75"/>
      <c r="Y316" s="75"/>
      <c r="Z316" s="75"/>
      <c r="AA316" s="75"/>
      <c r="AB316" s="75"/>
      <c r="AC316" s="75"/>
      <c r="AD316" s="75"/>
      <c r="AE316" s="75"/>
      <c r="AF316" s="75"/>
      <c r="AG316" s="75"/>
      <c r="AH316" s="75"/>
      <c r="AI316" s="75"/>
    </row>
    <row r="317" spans="1:35" ht="12.75" customHeight="1">
      <c r="A317" s="86"/>
      <c r="B317" s="29"/>
      <c r="C317" s="28"/>
      <c r="D317" s="28"/>
      <c r="E317" s="28"/>
      <c r="F317" s="87"/>
      <c r="G317" s="29"/>
      <c r="H317" s="88"/>
      <c r="I317" s="75"/>
      <c r="J317" s="75"/>
      <c r="K317" s="75"/>
      <c r="L317" s="75"/>
      <c r="M317" s="75"/>
      <c r="N317" s="75"/>
      <c r="O317" s="75"/>
      <c r="P317" s="75"/>
      <c r="Q317" s="75"/>
      <c r="R317" s="75"/>
      <c r="S317" s="75"/>
      <c r="T317" s="75"/>
      <c r="U317" s="75"/>
      <c r="V317" s="75"/>
      <c r="W317" s="75"/>
      <c r="X317" s="75"/>
      <c r="Y317" s="75"/>
      <c r="Z317" s="75"/>
      <c r="AA317" s="75"/>
      <c r="AB317" s="75"/>
      <c r="AC317" s="75"/>
      <c r="AD317" s="75"/>
      <c r="AE317" s="75"/>
      <c r="AF317" s="75"/>
      <c r="AG317" s="75"/>
      <c r="AH317" s="75"/>
      <c r="AI317" s="75"/>
    </row>
    <row r="318" spans="1:35" ht="12.75" customHeight="1">
      <c r="A318" s="86"/>
      <c r="B318" s="29"/>
      <c r="C318" s="28"/>
      <c r="D318" s="28"/>
      <c r="E318" s="28"/>
      <c r="F318" s="87"/>
      <c r="G318" s="29"/>
      <c r="H318" s="88"/>
      <c r="I318" s="75"/>
      <c r="J318" s="75"/>
      <c r="K318" s="75"/>
      <c r="L318" s="75"/>
      <c r="M318" s="75"/>
      <c r="N318" s="75"/>
      <c r="O318" s="75"/>
      <c r="P318" s="75"/>
      <c r="Q318" s="75"/>
      <c r="R318" s="75"/>
      <c r="S318" s="75"/>
      <c r="T318" s="75"/>
      <c r="U318" s="75"/>
      <c r="V318" s="75"/>
      <c r="W318" s="75"/>
      <c r="X318" s="75"/>
      <c r="Y318" s="75"/>
      <c r="Z318" s="75"/>
      <c r="AA318" s="75"/>
      <c r="AB318" s="75"/>
      <c r="AC318" s="75"/>
      <c r="AD318" s="75"/>
      <c r="AE318" s="75"/>
      <c r="AF318" s="75"/>
      <c r="AG318" s="75"/>
      <c r="AH318" s="75"/>
      <c r="AI318" s="75"/>
    </row>
    <row r="319" spans="1:35" ht="12.75" customHeight="1">
      <c r="A319" s="86"/>
      <c r="B319" s="29"/>
      <c r="C319" s="28"/>
      <c r="D319" s="28"/>
      <c r="E319" s="28"/>
      <c r="F319" s="87"/>
      <c r="G319" s="29"/>
      <c r="H319" s="88"/>
      <c r="I319" s="75"/>
      <c r="J319" s="75"/>
      <c r="K319" s="75"/>
      <c r="L319" s="75"/>
      <c r="M319" s="75"/>
      <c r="N319" s="75"/>
      <c r="O319" s="75"/>
      <c r="P319" s="75"/>
      <c r="Q319" s="75"/>
      <c r="R319" s="75"/>
      <c r="S319" s="75"/>
      <c r="T319" s="75"/>
      <c r="U319" s="75"/>
      <c r="V319" s="75"/>
      <c r="W319" s="75"/>
      <c r="X319" s="75"/>
      <c r="Y319" s="75"/>
      <c r="Z319" s="75"/>
      <c r="AA319" s="75"/>
      <c r="AB319" s="75"/>
      <c r="AC319" s="75"/>
      <c r="AD319" s="75"/>
      <c r="AE319" s="75"/>
      <c r="AF319" s="75"/>
      <c r="AG319" s="75"/>
      <c r="AH319" s="75"/>
      <c r="AI319" s="75"/>
    </row>
    <row r="320" spans="1:35" ht="12.75" customHeight="1">
      <c r="A320" s="86"/>
      <c r="B320" s="29"/>
      <c r="C320" s="28"/>
      <c r="D320" s="28"/>
      <c r="E320" s="28"/>
      <c r="F320" s="87"/>
      <c r="G320" s="29"/>
      <c r="H320" s="88"/>
      <c r="I320" s="75"/>
      <c r="J320" s="75"/>
      <c r="K320" s="75"/>
      <c r="L320" s="75"/>
      <c r="M320" s="75"/>
      <c r="N320" s="75"/>
      <c r="O320" s="75"/>
      <c r="P320" s="75"/>
      <c r="Q320" s="75"/>
      <c r="R320" s="75"/>
      <c r="S320" s="75"/>
      <c r="T320" s="75"/>
      <c r="U320" s="75"/>
      <c r="V320" s="75"/>
      <c r="W320" s="75"/>
      <c r="X320" s="75"/>
      <c r="Y320" s="75"/>
      <c r="Z320" s="75"/>
      <c r="AA320" s="75"/>
      <c r="AB320" s="75"/>
      <c r="AC320" s="75"/>
      <c r="AD320" s="75"/>
      <c r="AE320" s="75"/>
      <c r="AF320" s="75"/>
      <c r="AG320" s="75"/>
      <c r="AH320" s="75"/>
      <c r="AI320" s="75"/>
    </row>
    <row r="321" spans="1:35" ht="12.75" customHeight="1">
      <c r="A321" s="86"/>
      <c r="B321" s="29"/>
      <c r="C321" s="28"/>
      <c r="D321" s="28"/>
      <c r="E321" s="28"/>
      <c r="F321" s="87"/>
      <c r="G321" s="29"/>
      <c r="H321" s="88"/>
      <c r="I321" s="75"/>
      <c r="J321" s="75"/>
      <c r="K321" s="75"/>
      <c r="L321" s="75"/>
      <c r="M321" s="75"/>
      <c r="N321" s="75"/>
      <c r="O321" s="75"/>
      <c r="P321" s="75"/>
      <c r="Q321" s="75"/>
      <c r="R321" s="75"/>
      <c r="S321" s="75"/>
      <c r="T321" s="75"/>
      <c r="U321" s="75"/>
      <c r="V321" s="75"/>
      <c r="W321" s="75"/>
      <c r="X321" s="75"/>
      <c r="Y321" s="75"/>
      <c r="Z321" s="75"/>
      <c r="AA321" s="75"/>
      <c r="AB321" s="75"/>
      <c r="AC321" s="75"/>
      <c r="AD321" s="75"/>
      <c r="AE321" s="75"/>
      <c r="AF321" s="75"/>
      <c r="AG321" s="75"/>
      <c r="AH321" s="75"/>
      <c r="AI321" s="75"/>
    </row>
    <row r="322" spans="1:35" ht="12.75" customHeight="1">
      <c r="A322" s="86"/>
      <c r="B322" s="29"/>
      <c r="C322" s="28"/>
      <c r="D322" s="28"/>
      <c r="E322" s="28"/>
      <c r="F322" s="87"/>
      <c r="G322" s="29"/>
      <c r="H322" s="88"/>
      <c r="I322" s="75"/>
      <c r="J322" s="75"/>
      <c r="K322" s="75"/>
      <c r="L322" s="75"/>
      <c r="M322" s="75"/>
      <c r="N322" s="75"/>
      <c r="O322" s="75"/>
      <c r="P322" s="75"/>
      <c r="Q322" s="75"/>
      <c r="R322" s="75"/>
      <c r="S322" s="75"/>
      <c r="T322" s="75"/>
      <c r="U322" s="75"/>
      <c r="V322" s="75"/>
      <c r="W322" s="75"/>
      <c r="X322" s="75"/>
      <c r="Y322" s="75"/>
      <c r="Z322" s="75"/>
      <c r="AA322" s="75"/>
      <c r="AB322" s="75"/>
      <c r="AC322" s="75"/>
      <c r="AD322" s="75"/>
      <c r="AE322" s="75"/>
      <c r="AF322" s="75"/>
      <c r="AG322" s="75"/>
      <c r="AH322" s="75"/>
      <c r="AI322" s="75"/>
    </row>
    <row r="323" spans="1:35" ht="12.75" customHeight="1">
      <c r="A323" s="86"/>
      <c r="B323" s="29"/>
      <c r="C323" s="28"/>
      <c r="D323" s="28"/>
      <c r="E323" s="28"/>
      <c r="F323" s="87"/>
      <c r="G323" s="29"/>
      <c r="H323" s="88"/>
      <c r="I323" s="75"/>
      <c r="J323" s="75"/>
      <c r="K323" s="75"/>
      <c r="L323" s="75"/>
      <c r="M323" s="75"/>
      <c r="N323" s="75"/>
      <c r="O323" s="75"/>
      <c r="P323" s="75"/>
      <c r="Q323" s="75"/>
      <c r="R323" s="75"/>
      <c r="S323" s="75"/>
      <c r="T323" s="75"/>
      <c r="U323" s="75"/>
      <c r="V323" s="75"/>
      <c r="W323" s="75"/>
      <c r="X323" s="75"/>
      <c r="Y323" s="75"/>
      <c r="Z323" s="75"/>
      <c r="AA323" s="75"/>
      <c r="AB323" s="75"/>
      <c r="AC323" s="75"/>
      <c r="AD323" s="75"/>
      <c r="AE323" s="75"/>
      <c r="AF323" s="75"/>
      <c r="AG323" s="75"/>
      <c r="AH323" s="75"/>
      <c r="AI323" s="75"/>
    </row>
    <row r="324" spans="1:35" ht="12.75" customHeight="1">
      <c r="A324" s="86"/>
      <c r="B324" s="29"/>
      <c r="C324" s="28"/>
      <c r="D324" s="28"/>
      <c r="E324" s="28"/>
      <c r="F324" s="87"/>
      <c r="G324" s="29"/>
      <c r="H324" s="88"/>
      <c r="I324" s="75"/>
      <c r="J324" s="75"/>
      <c r="K324" s="75"/>
      <c r="L324" s="75"/>
      <c r="M324" s="75"/>
      <c r="N324" s="75"/>
      <c r="O324" s="75"/>
      <c r="P324" s="75"/>
      <c r="Q324" s="75"/>
      <c r="R324" s="75"/>
      <c r="S324" s="75"/>
      <c r="T324" s="75"/>
      <c r="U324" s="75"/>
      <c r="V324" s="75"/>
      <c r="W324" s="75"/>
      <c r="X324" s="75"/>
      <c r="Y324" s="75"/>
      <c r="Z324" s="75"/>
      <c r="AA324" s="75"/>
      <c r="AB324" s="75"/>
      <c r="AC324" s="75"/>
      <c r="AD324" s="75"/>
      <c r="AE324" s="75"/>
      <c r="AF324" s="75"/>
      <c r="AG324" s="75"/>
      <c r="AH324" s="75"/>
      <c r="AI324" s="75"/>
    </row>
    <row r="325" spans="1:35" ht="12.75" customHeight="1">
      <c r="A325" s="86"/>
      <c r="B325" s="29"/>
      <c r="C325" s="28"/>
      <c r="D325" s="28"/>
      <c r="E325" s="28"/>
      <c r="F325" s="87"/>
      <c r="G325" s="29"/>
      <c r="H325" s="88"/>
      <c r="I325" s="75"/>
      <c r="J325" s="75"/>
      <c r="K325" s="75"/>
      <c r="L325" s="75"/>
      <c r="M325" s="75"/>
      <c r="N325" s="75"/>
      <c r="O325" s="75"/>
      <c r="P325" s="75"/>
      <c r="Q325" s="75"/>
      <c r="R325" s="75"/>
      <c r="S325" s="75"/>
      <c r="T325" s="75"/>
      <c r="U325" s="75"/>
      <c r="V325" s="75"/>
      <c r="W325" s="75"/>
      <c r="X325" s="75"/>
      <c r="Y325" s="75"/>
      <c r="Z325" s="75"/>
      <c r="AA325" s="75"/>
      <c r="AB325" s="75"/>
      <c r="AC325" s="75"/>
      <c r="AD325" s="75"/>
      <c r="AE325" s="75"/>
      <c r="AF325" s="75"/>
      <c r="AG325" s="75"/>
      <c r="AH325" s="75"/>
      <c r="AI325" s="75"/>
    </row>
    <row r="326" spans="1:35" ht="12.75" customHeight="1">
      <c r="A326" s="86"/>
      <c r="B326" s="29"/>
      <c r="C326" s="28"/>
      <c r="D326" s="28"/>
      <c r="E326" s="28"/>
      <c r="F326" s="87"/>
      <c r="G326" s="29"/>
      <c r="H326" s="88"/>
      <c r="I326" s="75"/>
      <c r="J326" s="75"/>
      <c r="K326" s="75"/>
      <c r="L326" s="75"/>
      <c r="M326" s="75"/>
      <c r="N326" s="75"/>
      <c r="O326" s="75"/>
      <c r="P326" s="75"/>
      <c r="Q326" s="75"/>
      <c r="R326" s="75"/>
      <c r="S326" s="75"/>
      <c r="T326" s="75"/>
      <c r="U326" s="75"/>
      <c r="V326" s="75"/>
      <c r="W326" s="75"/>
      <c r="X326" s="75"/>
      <c r="Y326" s="75"/>
      <c r="Z326" s="75"/>
      <c r="AA326" s="75"/>
      <c r="AB326" s="75"/>
      <c r="AC326" s="75"/>
      <c r="AD326" s="75"/>
      <c r="AE326" s="75"/>
      <c r="AF326" s="75"/>
      <c r="AG326" s="75"/>
      <c r="AH326" s="75"/>
      <c r="AI326" s="75"/>
    </row>
    <row r="327" spans="1:35" ht="12.75" customHeight="1">
      <c r="A327" s="86"/>
      <c r="B327" s="29"/>
      <c r="C327" s="28"/>
      <c r="D327" s="28"/>
      <c r="E327" s="28"/>
      <c r="F327" s="87"/>
      <c r="G327" s="29"/>
      <c r="H327" s="88"/>
      <c r="I327" s="75"/>
      <c r="J327" s="75"/>
      <c r="K327" s="75"/>
      <c r="L327" s="75"/>
      <c r="M327" s="75"/>
      <c r="N327" s="75"/>
      <c r="O327" s="75"/>
      <c r="P327" s="75"/>
      <c r="Q327" s="75"/>
      <c r="R327" s="75"/>
      <c r="S327" s="75"/>
      <c r="T327" s="75"/>
      <c r="U327" s="75"/>
      <c r="V327" s="75"/>
      <c r="W327" s="75"/>
      <c r="X327" s="75"/>
      <c r="Y327" s="75"/>
      <c r="Z327" s="75"/>
      <c r="AA327" s="75"/>
      <c r="AB327" s="75"/>
      <c r="AC327" s="75"/>
      <c r="AD327" s="75"/>
      <c r="AE327" s="75"/>
      <c r="AF327" s="75"/>
      <c r="AG327" s="75"/>
      <c r="AH327" s="75"/>
      <c r="AI327" s="75"/>
    </row>
    <row r="328" spans="1:35" ht="12.75" customHeight="1">
      <c r="A328" s="86"/>
      <c r="B328" s="29"/>
      <c r="C328" s="28"/>
      <c r="D328" s="28"/>
      <c r="E328" s="28"/>
      <c r="F328" s="87"/>
      <c r="G328" s="29"/>
      <c r="H328" s="88"/>
      <c r="I328" s="75"/>
      <c r="J328" s="75"/>
      <c r="K328" s="75"/>
      <c r="L328" s="75"/>
      <c r="M328" s="75"/>
      <c r="N328" s="75"/>
      <c r="O328" s="75"/>
      <c r="P328" s="75"/>
      <c r="Q328" s="75"/>
      <c r="R328" s="75"/>
      <c r="S328" s="75"/>
      <c r="T328" s="75"/>
      <c r="U328" s="75"/>
      <c r="V328" s="75"/>
      <c r="W328" s="75"/>
      <c r="X328" s="75"/>
      <c r="Y328" s="75"/>
      <c r="Z328" s="75"/>
      <c r="AA328" s="75"/>
      <c r="AB328" s="75"/>
      <c r="AC328" s="75"/>
      <c r="AD328" s="75"/>
      <c r="AE328" s="75"/>
      <c r="AF328" s="75"/>
      <c r="AG328" s="75"/>
      <c r="AH328" s="75"/>
      <c r="AI328" s="75"/>
    </row>
    <row r="329" spans="1:35" ht="12.75" customHeight="1">
      <c r="A329" s="86"/>
      <c r="B329" s="29"/>
      <c r="C329" s="28"/>
      <c r="D329" s="28"/>
      <c r="E329" s="28"/>
      <c r="F329" s="87"/>
      <c r="G329" s="29"/>
      <c r="H329" s="88"/>
      <c r="I329" s="75"/>
      <c r="J329" s="75"/>
      <c r="K329" s="75"/>
      <c r="L329" s="75"/>
      <c r="M329" s="75"/>
      <c r="N329" s="75"/>
      <c r="O329" s="75"/>
      <c r="P329" s="75"/>
      <c r="Q329" s="75"/>
      <c r="R329" s="75"/>
      <c r="S329" s="75"/>
      <c r="T329" s="75"/>
      <c r="U329" s="75"/>
      <c r="V329" s="75"/>
      <c r="W329" s="75"/>
      <c r="X329" s="75"/>
      <c r="Y329" s="75"/>
      <c r="Z329" s="75"/>
      <c r="AA329" s="75"/>
      <c r="AB329" s="75"/>
      <c r="AC329" s="75"/>
      <c r="AD329" s="75"/>
      <c r="AE329" s="75"/>
      <c r="AF329" s="75"/>
      <c r="AG329" s="75"/>
      <c r="AH329" s="75"/>
      <c r="AI329" s="75"/>
    </row>
    <row r="330" spans="1:35" ht="12.75" customHeight="1">
      <c r="A330" s="86"/>
      <c r="B330" s="16"/>
      <c r="C330" s="18"/>
      <c r="D330" s="18"/>
      <c r="E330" s="16"/>
      <c r="F330" s="16"/>
      <c r="G330" s="16"/>
      <c r="H330" s="88"/>
      <c r="I330" s="75"/>
      <c r="J330" s="75"/>
      <c r="K330" s="75"/>
      <c r="L330" s="75"/>
      <c r="M330" s="75"/>
      <c r="N330" s="75"/>
      <c r="O330" s="75"/>
      <c r="P330" s="75"/>
      <c r="Q330" s="75"/>
      <c r="R330" s="75"/>
      <c r="S330" s="75"/>
      <c r="T330" s="75"/>
      <c r="U330" s="75"/>
      <c r="V330" s="75"/>
      <c r="W330" s="75"/>
      <c r="X330" s="75"/>
      <c r="Y330" s="75"/>
      <c r="Z330" s="75"/>
      <c r="AA330" s="75"/>
      <c r="AB330" s="75"/>
      <c r="AC330" s="75"/>
      <c r="AD330" s="75"/>
      <c r="AE330" s="75"/>
      <c r="AF330" s="75"/>
      <c r="AG330" s="75"/>
      <c r="AH330" s="75"/>
      <c r="AI330" s="75"/>
    </row>
    <row r="331" spans="1:35" ht="12.75" customHeight="1">
      <c r="A331" s="86"/>
      <c r="B331" s="16"/>
      <c r="C331" s="18"/>
      <c r="D331" s="18"/>
      <c r="E331" s="16"/>
      <c r="F331" s="16"/>
      <c r="G331" s="16"/>
      <c r="H331" s="88"/>
      <c r="I331" s="75"/>
      <c r="J331" s="75"/>
      <c r="K331" s="75"/>
      <c r="L331" s="75"/>
      <c r="M331" s="75"/>
      <c r="N331" s="75"/>
      <c r="O331" s="75"/>
      <c r="P331" s="75"/>
      <c r="Q331" s="75"/>
      <c r="R331" s="75"/>
      <c r="S331" s="75"/>
      <c r="T331" s="75"/>
      <c r="U331" s="75"/>
      <c r="V331" s="75"/>
      <c r="W331" s="75"/>
      <c r="X331" s="75"/>
      <c r="Y331" s="75"/>
      <c r="Z331" s="75"/>
      <c r="AA331" s="75"/>
      <c r="AB331" s="75"/>
      <c r="AC331" s="75"/>
      <c r="AD331" s="75"/>
      <c r="AE331" s="75"/>
      <c r="AF331" s="75"/>
      <c r="AG331" s="75"/>
      <c r="AH331" s="75"/>
      <c r="AI331" s="75"/>
    </row>
    <row r="332" spans="1:35" ht="12.75" customHeight="1">
      <c r="A332" s="86"/>
      <c r="B332" s="16"/>
      <c r="C332" s="18"/>
      <c r="D332" s="18"/>
      <c r="E332" s="16"/>
      <c r="F332" s="16"/>
      <c r="G332" s="16"/>
      <c r="H332" s="88"/>
      <c r="I332" s="75"/>
      <c r="J332" s="75"/>
      <c r="K332" s="75"/>
      <c r="L332" s="75"/>
      <c r="M332" s="75"/>
      <c r="N332" s="75"/>
      <c r="O332" s="75"/>
      <c r="P332" s="75"/>
      <c r="Q332" s="75"/>
      <c r="R332" s="75"/>
      <c r="S332" s="75"/>
      <c r="T332" s="75"/>
      <c r="U332" s="75"/>
      <c r="V332" s="75"/>
      <c r="W332" s="75"/>
      <c r="X332" s="75"/>
      <c r="Y332" s="75"/>
      <c r="Z332" s="75"/>
      <c r="AA332" s="75"/>
      <c r="AB332" s="75"/>
      <c r="AC332" s="75"/>
      <c r="AD332" s="75"/>
      <c r="AE332" s="75"/>
      <c r="AF332" s="75"/>
      <c r="AG332" s="75"/>
      <c r="AH332" s="75"/>
      <c r="AI332" s="75"/>
    </row>
    <row r="333" spans="1:35" ht="12.75" customHeight="1">
      <c r="A333" s="86"/>
      <c r="B333" s="16"/>
      <c r="C333" s="18"/>
      <c r="D333" s="18"/>
      <c r="E333" s="16"/>
      <c r="F333" s="16"/>
      <c r="G333" s="16"/>
      <c r="H333" s="88"/>
      <c r="I333" s="75"/>
      <c r="J333" s="75"/>
      <c r="K333" s="75"/>
      <c r="L333" s="75"/>
      <c r="M333" s="75"/>
      <c r="N333" s="75"/>
      <c r="O333" s="75"/>
      <c r="P333" s="75"/>
      <c r="Q333" s="75"/>
      <c r="R333" s="75"/>
      <c r="S333" s="75"/>
      <c r="T333" s="75"/>
      <c r="U333" s="75"/>
      <c r="V333" s="75"/>
      <c r="W333" s="75"/>
      <c r="X333" s="75"/>
      <c r="Y333" s="75"/>
      <c r="Z333" s="75"/>
      <c r="AA333" s="75"/>
      <c r="AB333" s="75"/>
      <c r="AC333" s="75"/>
      <c r="AD333" s="75"/>
      <c r="AE333" s="75"/>
      <c r="AF333" s="75"/>
      <c r="AG333" s="75"/>
      <c r="AH333" s="75"/>
      <c r="AI333" s="75"/>
    </row>
    <row r="334" spans="1:35" ht="12.75" customHeight="1">
      <c r="A334" s="86"/>
      <c r="B334" s="16"/>
      <c r="C334" s="18"/>
      <c r="D334" s="18"/>
      <c r="E334" s="16"/>
      <c r="F334" s="16"/>
      <c r="G334" s="16"/>
      <c r="H334" s="88"/>
      <c r="I334" s="75"/>
      <c r="J334" s="75"/>
      <c r="K334" s="75"/>
      <c r="L334" s="75"/>
      <c r="M334" s="75"/>
      <c r="N334" s="75"/>
      <c r="O334" s="75"/>
      <c r="P334" s="75"/>
      <c r="Q334" s="75"/>
      <c r="R334" s="75"/>
      <c r="S334" s="75"/>
      <c r="T334" s="75"/>
      <c r="U334" s="75"/>
      <c r="V334" s="75"/>
      <c r="W334" s="75"/>
      <c r="X334" s="75"/>
      <c r="Y334" s="75"/>
      <c r="Z334" s="75"/>
      <c r="AA334" s="75"/>
      <c r="AB334" s="75"/>
      <c r="AC334" s="75"/>
      <c r="AD334" s="75"/>
      <c r="AE334" s="75"/>
      <c r="AF334" s="75"/>
      <c r="AG334" s="75"/>
      <c r="AH334" s="75"/>
      <c r="AI334" s="75"/>
    </row>
    <row r="335" spans="1:35" ht="12.75" customHeight="1">
      <c r="A335" s="86"/>
      <c r="B335" s="16"/>
      <c r="C335" s="18"/>
      <c r="D335" s="18"/>
      <c r="E335" s="16"/>
      <c r="F335" s="16"/>
      <c r="G335" s="16"/>
      <c r="H335" s="88"/>
      <c r="I335" s="75"/>
      <c r="J335" s="75"/>
      <c r="K335" s="75"/>
      <c r="L335" s="75"/>
      <c r="M335" s="75"/>
      <c r="N335" s="75"/>
      <c r="O335" s="75"/>
      <c r="P335" s="75"/>
      <c r="Q335" s="75"/>
      <c r="R335" s="75"/>
      <c r="S335" s="75"/>
      <c r="T335" s="75"/>
      <c r="U335" s="75"/>
      <c r="V335" s="75"/>
      <c r="W335" s="75"/>
      <c r="X335" s="75"/>
      <c r="Y335" s="75"/>
      <c r="Z335" s="75"/>
      <c r="AA335" s="75"/>
      <c r="AB335" s="75"/>
      <c r="AC335" s="75"/>
      <c r="AD335" s="75"/>
      <c r="AE335" s="75"/>
      <c r="AF335" s="75"/>
      <c r="AG335" s="75"/>
      <c r="AH335" s="75"/>
      <c r="AI335" s="75"/>
    </row>
    <row r="336" spans="1:35" ht="12.75" customHeight="1">
      <c r="A336" s="86"/>
      <c r="B336" s="16"/>
      <c r="C336" s="18"/>
      <c r="D336" s="18"/>
      <c r="E336" s="16"/>
      <c r="F336" s="16"/>
      <c r="G336" s="16"/>
      <c r="H336" s="88"/>
      <c r="I336" s="75"/>
      <c r="J336" s="75"/>
      <c r="K336" s="75"/>
      <c r="L336" s="75"/>
      <c r="M336" s="75"/>
      <c r="N336" s="75"/>
      <c r="O336" s="75"/>
      <c r="P336" s="75"/>
      <c r="Q336" s="75"/>
      <c r="R336" s="75"/>
      <c r="S336" s="75"/>
      <c r="T336" s="75"/>
      <c r="U336" s="75"/>
      <c r="V336" s="75"/>
      <c r="W336" s="75"/>
      <c r="X336" s="75"/>
      <c r="Y336" s="75"/>
      <c r="Z336" s="75"/>
      <c r="AA336" s="75"/>
      <c r="AB336" s="75"/>
      <c r="AC336" s="75"/>
      <c r="AD336" s="75"/>
      <c r="AE336" s="75"/>
      <c r="AF336" s="75"/>
      <c r="AG336" s="75"/>
      <c r="AH336" s="75"/>
      <c r="AI336" s="75"/>
    </row>
    <row r="337" spans="1:35" ht="12.75" customHeight="1">
      <c r="A337" s="86"/>
      <c r="B337" s="16"/>
      <c r="C337" s="18"/>
      <c r="D337" s="18"/>
      <c r="E337" s="16"/>
      <c r="F337" s="16"/>
      <c r="G337" s="16"/>
      <c r="H337" s="88"/>
      <c r="I337" s="75"/>
      <c r="J337" s="75"/>
      <c r="K337" s="75"/>
      <c r="L337" s="75"/>
      <c r="M337" s="75"/>
      <c r="N337" s="75"/>
      <c r="O337" s="75"/>
      <c r="P337" s="75"/>
      <c r="Q337" s="75"/>
      <c r="R337" s="75"/>
      <c r="S337" s="75"/>
      <c r="T337" s="75"/>
      <c r="U337" s="75"/>
      <c r="V337" s="75"/>
      <c r="W337" s="75"/>
      <c r="X337" s="75"/>
      <c r="Y337" s="75"/>
      <c r="Z337" s="75"/>
      <c r="AA337" s="75"/>
      <c r="AB337" s="75"/>
      <c r="AC337" s="75"/>
      <c r="AD337" s="75"/>
      <c r="AE337" s="75"/>
      <c r="AF337" s="75"/>
      <c r="AG337" s="75"/>
      <c r="AH337" s="75"/>
      <c r="AI337" s="75"/>
    </row>
    <row r="338" spans="1:35" ht="12.75" customHeight="1">
      <c r="A338" s="86"/>
      <c r="B338" s="16"/>
      <c r="C338" s="18"/>
      <c r="D338" s="18"/>
      <c r="E338" s="16"/>
      <c r="F338" s="16"/>
      <c r="G338" s="16"/>
      <c r="H338" s="88"/>
      <c r="I338" s="75"/>
      <c r="J338" s="75"/>
      <c r="K338" s="75"/>
      <c r="L338" s="75"/>
      <c r="M338" s="75"/>
      <c r="N338" s="75"/>
      <c r="O338" s="75"/>
      <c r="P338" s="75"/>
      <c r="Q338" s="75"/>
      <c r="R338" s="75"/>
      <c r="S338" s="75"/>
      <c r="T338" s="75"/>
      <c r="U338" s="75"/>
      <c r="V338" s="75"/>
      <c r="W338" s="75"/>
      <c r="X338" s="75"/>
      <c r="Y338" s="75"/>
      <c r="Z338" s="75"/>
      <c r="AA338" s="75"/>
      <c r="AB338" s="75"/>
      <c r="AC338" s="75"/>
      <c r="AD338" s="75"/>
      <c r="AE338" s="75"/>
      <c r="AF338" s="75"/>
      <c r="AG338" s="75"/>
      <c r="AH338" s="75"/>
      <c r="AI338" s="75"/>
    </row>
    <row r="339" spans="1:35" ht="12.75" customHeight="1">
      <c r="A339" s="86"/>
      <c r="B339" s="16"/>
      <c r="C339" s="18"/>
      <c r="D339" s="18"/>
      <c r="E339" s="16"/>
      <c r="F339" s="16"/>
      <c r="G339" s="16"/>
      <c r="H339" s="88"/>
      <c r="I339" s="75"/>
      <c r="J339" s="75"/>
      <c r="K339" s="75"/>
      <c r="L339" s="75"/>
      <c r="M339" s="75"/>
      <c r="N339" s="75"/>
      <c r="O339" s="75"/>
      <c r="P339" s="75"/>
      <c r="Q339" s="75"/>
      <c r="R339" s="75"/>
      <c r="S339" s="75"/>
      <c r="T339" s="75"/>
      <c r="U339" s="75"/>
      <c r="V339" s="75"/>
      <c r="W339" s="75"/>
      <c r="X339" s="75"/>
      <c r="Y339" s="75"/>
      <c r="Z339" s="75"/>
      <c r="AA339" s="75"/>
      <c r="AB339" s="75"/>
      <c r="AC339" s="75"/>
      <c r="AD339" s="75"/>
      <c r="AE339" s="75"/>
      <c r="AF339" s="75"/>
      <c r="AG339" s="75"/>
      <c r="AH339" s="75"/>
      <c r="AI339" s="75"/>
    </row>
    <row r="340" spans="1:35" ht="12.75" customHeight="1">
      <c r="A340" s="86"/>
      <c r="B340" s="16"/>
      <c r="C340" s="18"/>
      <c r="D340" s="18"/>
      <c r="E340" s="16"/>
      <c r="F340" s="16"/>
      <c r="G340" s="16"/>
      <c r="H340" s="88"/>
      <c r="I340" s="75"/>
      <c r="J340" s="75"/>
      <c r="K340" s="75"/>
      <c r="L340" s="75"/>
      <c r="M340" s="75"/>
      <c r="N340" s="75"/>
      <c r="O340" s="75"/>
      <c r="P340" s="75"/>
      <c r="Q340" s="75"/>
      <c r="R340" s="75"/>
      <c r="S340" s="75"/>
      <c r="T340" s="75"/>
      <c r="U340" s="75"/>
      <c r="V340" s="75"/>
      <c r="W340" s="75"/>
      <c r="X340" s="75"/>
      <c r="Y340" s="75"/>
      <c r="Z340" s="75"/>
      <c r="AA340" s="75"/>
      <c r="AB340" s="75"/>
      <c r="AC340" s="75"/>
      <c r="AD340" s="75"/>
      <c r="AE340" s="75"/>
      <c r="AF340" s="75"/>
      <c r="AG340" s="75"/>
      <c r="AH340" s="75"/>
      <c r="AI340" s="75"/>
    </row>
    <row r="341" spans="1:35" ht="12.75" customHeight="1">
      <c r="A341" s="86"/>
      <c r="B341" s="16"/>
      <c r="C341" s="18"/>
      <c r="D341" s="18"/>
      <c r="E341" s="16"/>
      <c r="F341" s="16"/>
      <c r="G341" s="16"/>
      <c r="H341" s="88"/>
      <c r="I341" s="75"/>
      <c r="J341" s="75"/>
      <c r="K341" s="75"/>
      <c r="L341" s="75"/>
      <c r="M341" s="75"/>
      <c r="N341" s="75"/>
      <c r="O341" s="75"/>
      <c r="P341" s="75"/>
      <c r="Q341" s="75"/>
      <c r="R341" s="75"/>
      <c r="S341" s="75"/>
      <c r="T341" s="75"/>
      <c r="U341" s="75"/>
      <c r="V341" s="75"/>
      <c r="W341" s="75"/>
      <c r="X341" s="75"/>
      <c r="Y341" s="75"/>
      <c r="Z341" s="75"/>
      <c r="AA341" s="75"/>
      <c r="AB341" s="75"/>
      <c r="AC341" s="75"/>
      <c r="AD341" s="75"/>
      <c r="AE341" s="75"/>
      <c r="AF341" s="75"/>
      <c r="AG341" s="75"/>
      <c r="AH341" s="75"/>
      <c r="AI341" s="75"/>
    </row>
    <row r="342" spans="1:35" ht="12.75" customHeight="1">
      <c r="A342" s="86"/>
      <c r="B342" s="16"/>
      <c r="C342" s="18"/>
      <c r="D342" s="18"/>
      <c r="E342" s="16"/>
      <c r="F342" s="16"/>
      <c r="G342" s="16"/>
      <c r="H342" s="88"/>
      <c r="I342" s="75"/>
      <c r="J342" s="75"/>
      <c r="K342" s="75"/>
      <c r="L342" s="75"/>
      <c r="M342" s="75"/>
      <c r="N342" s="75"/>
      <c r="O342" s="75"/>
      <c r="P342" s="75"/>
      <c r="Q342" s="75"/>
      <c r="R342" s="75"/>
      <c r="S342" s="75"/>
      <c r="T342" s="75"/>
      <c r="U342" s="75"/>
      <c r="V342" s="75"/>
      <c r="W342" s="75"/>
      <c r="X342" s="75"/>
      <c r="Y342" s="75"/>
      <c r="Z342" s="75"/>
      <c r="AA342" s="75"/>
      <c r="AB342" s="75"/>
      <c r="AC342" s="75"/>
      <c r="AD342" s="75"/>
      <c r="AE342" s="75"/>
      <c r="AF342" s="75"/>
      <c r="AG342" s="75"/>
      <c r="AH342" s="75"/>
      <c r="AI342" s="75"/>
    </row>
    <row r="343" spans="1:35" ht="12.75" customHeight="1">
      <c r="A343" s="86"/>
      <c r="B343" s="16"/>
      <c r="C343" s="18"/>
      <c r="D343" s="18"/>
      <c r="E343" s="16"/>
      <c r="F343" s="16"/>
      <c r="G343" s="16"/>
      <c r="H343" s="88"/>
      <c r="I343" s="75"/>
      <c r="J343" s="75"/>
      <c r="K343" s="75"/>
      <c r="L343" s="75"/>
      <c r="M343" s="75"/>
      <c r="N343" s="75"/>
      <c r="O343" s="75"/>
      <c r="P343" s="75"/>
      <c r="Q343" s="75"/>
      <c r="R343" s="75"/>
      <c r="S343" s="75"/>
      <c r="T343" s="75"/>
      <c r="U343" s="75"/>
      <c r="V343" s="75"/>
      <c r="W343" s="75"/>
      <c r="X343" s="75"/>
      <c r="Y343" s="75"/>
      <c r="Z343" s="75"/>
      <c r="AA343" s="75"/>
      <c r="AB343" s="75"/>
      <c r="AC343" s="75"/>
      <c r="AD343" s="75"/>
      <c r="AE343" s="75"/>
      <c r="AF343" s="75"/>
      <c r="AG343" s="75"/>
      <c r="AH343" s="75"/>
      <c r="AI343" s="75"/>
    </row>
    <row r="344" spans="1:35" ht="12.75" customHeight="1">
      <c r="A344" s="86"/>
      <c r="B344" s="16"/>
      <c r="C344" s="18"/>
      <c r="D344" s="18"/>
      <c r="E344" s="16"/>
      <c r="F344" s="16"/>
      <c r="G344" s="16"/>
      <c r="H344" s="88"/>
      <c r="I344" s="75"/>
      <c r="J344" s="75"/>
      <c r="K344" s="75"/>
      <c r="L344" s="75"/>
      <c r="M344" s="75"/>
      <c r="N344" s="75"/>
      <c r="O344" s="75"/>
      <c r="P344" s="75"/>
      <c r="Q344" s="75"/>
      <c r="R344" s="75"/>
      <c r="S344" s="75"/>
      <c r="T344" s="75"/>
      <c r="U344" s="75"/>
      <c r="V344" s="75"/>
      <c r="W344" s="75"/>
      <c r="X344" s="75"/>
      <c r="Y344" s="75"/>
      <c r="Z344" s="75"/>
      <c r="AA344" s="75"/>
      <c r="AB344" s="75"/>
      <c r="AC344" s="75"/>
      <c r="AD344" s="75"/>
      <c r="AE344" s="75"/>
      <c r="AF344" s="75"/>
      <c r="AG344" s="75"/>
      <c r="AH344" s="75"/>
      <c r="AI344" s="75"/>
    </row>
    <row r="345" spans="1:35" ht="12.75" customHeight="1">
      <c r="A345" s="86"/>
      <c r="B345" s="16"/>
      <c r="C345" s="18"/>
      <c r="D345" s="18"/>
      <c r="E345" s="16"/>
      <c r="F345" s="16"/>
      <c r="G345" s="16"/>
      <c r="H345" s="88"/>
      <c r="I345" s="75"/>
      <c r="J345" s="75"/>
      <c r="K345" s="75"/>
      <c r="L345" s="75"/>
      <c r="M345" s="75"/>
      <c r="N345" s="75"/>
      <c r="O345" s="75"/>
      <c r="P345" s="75"/>
      <c r="Q345" s="75"/>
      <c r="R345" s="75"/>
      <c r="S345" s="75"/>
      <c r="T345" s="75"/>
      <c r="U345" s="75"/>
      <c r="V345" s="75"/>
      <c r="W345" s="75"/>
      <c r="X345" s="75"/>
      <c r="Y345" s="75"/>
      <c r="Z345" s="75"/>
      <c r="AA345" s="75"/>
      <c r="AB345" s="75"/>
      <c r="AC345" s="75"/>
      <c r="AD345" s="75"/>
      <c r="AE345" s="75"/>
      <c r="AF345" s="75"/>
      <c r="AG345" s="75"/>
      <c r="AH345" s="75"/>
      <c r="AI345" s="75"/>
    </row>
    <row r="346" spans="1:35" ht="12.75" customHeight="1">
      <c r="A346" s="86"/>
      <c r="B346" s="16"/>
      <c r="C346" s="18"/>
      <c r="D346" s="18"/>
      <c r="E346" s="16"/>
      <c r="F346" s="16"/>
      <c r="G346" s="16"/>
      <c r="H346" s="88"/>
      <c r="I346" s="75"/>
      <c r="J346" s="75"/>
      <c r="K346" s="75"/>
      <c r="L346" s="75"/>
      <c r="M346" s="75"/>
      <c r="N346" s="75"/>
      <c r="O346" s="75"/>
      <c r="P346" s="75"/>
      <c r="Q346" s="75"/>
      <c r="R346" s="75"/>
      <c r="S346" s="75"/>
      <c r="T346" s="75"/>
      <c r="U346" s="75"/>
      <c r="V346" s="75"/>
      <c r="W346" s="75"/>
      <c r="X346" s="75"/>
      <c r="Y346" s="75"/>
      <c r="Z346" s="75"/>
      <c r="AA346" s="75"/>
      <c r="AB346" s="75"/>
      <c r="AC346" s="75"/>
      <c r="AD346" s="75"/>
      <c r="AE346" s="75"/>
      <c r="AF346" s="75"/>
      <c r="AG346" s="75"/>
      <c r="AH346" s="75"/>
      <c r="AI346" s="75"/>
    </row>
    <row r="347" spans="1:35" ht="12.75" customHeight="1">
      <c r="A347" s="86"/>
      <c r="B347" s="16"/>
      <c r="C347" s="18"/>
      <c r="D347" s="18"/>
      <c r="E347" s="16"/>
      <c r="F347" s="16"/>
      <c r="G347" s="16"/>
      <c r="H347" s="88"/>
      <c r="I347" s="75"/>
      <c r="J347" s="75"/>
      <c r="K347" s="75"/>
      <c r="L347" s="75"/>
      <c r="M347" s="75"/>
      <c r="N347" s="75"/>
      <c r="O347" s="75"/>
      <c r="P347" s="75"/>
      <c r="Q347" s="75"/>
      <c r="R347" s="75"/>
      <c r="S347" s="75"/>
      <c r="T347" s="75"/>
      <c r="U347" s="75"/>
      <c r="V347" s="75"/>
      <c r="W347" s="75"/>
      <c r="X347" s="75"/>
      <c r="Y347" s="75"/>
      <c r="Z347" s="75"/>
      <c r="AA347" s="75"/>
      <c r="AB347" s="75"/>
      <c r="AC347" s="75"/>
      <c r="AD347" s="75"/>
      <c r="AE347" s="75"/>
      <c r="AF347" s="75"/>
      <c r="AG347" s="75"/>
      <c r="AH347" s="75"/>
      <c r="AI347" s="75"/>
    </row>
    <row r="348" spans="1:35" ht="12.75" customHeight="1">
      <c r="A348" s="86"/>
      <c r="B348" s="16"/>
      <c r="C348" s="18"/>
      <c r="D348" s="18"/>
      <c r="E348" s="16"/>
      <c r="F348" s="16"/>
      <c r="G348" s="16"/>
      <c r="H348" s="88"/>
      <c r="I348" s="75"/>
      <c r="J348" s="75"/>
      <c r="K348" s="75"/>
      <c r="L348" s="75"/>
      <c r="M348" s="75"/>
      <c r="N348" s="75"/>
      <c r="O348" s="75"/>
      <c r="P348" s="75"/>
      <c r="Q348" s="75"/>
      <c r="R348" s="75"/>
      <c r="S348" s="75"/>
      <c r="T348" s="75"/>
      <c r="U348" s="75"/>
      <c r="V348" s="75"/>
      <c r="W348" s="75"/>
      <c r="X348" s="75"/>
      <c r="Y348" s="75"/>
      <c r="Z348" s="75"/>
      <c r="AA348" s="75"/>
      <c r="AB348" s="75"/>
      <c r="AC348" s="75"/>
      <c r="AD348" s="75"/>
      <c r="AE348" s="75"/>
      <c r="AF348" s="75"/>
      <c r="AG348" s="75"/>
      <c r="AH348" s="75"/>
      <c r="AI348" s="75"/>
    </row>
    <row r="349" spans="1:35" ht="12.75" customHeight="1">
      <c r="A349" s="86"/>
      <c r="B349" s="16"/>
      <c r="C349" s="18"/>
      <c r="D349" s="18"/>
      <c r="E349" s="16"/>
      <c r="F349" s="16"/>
      <c r="G349" s="16"/>
      <c r="H349" s="88"/>
      <c r="I349" s="75"/>
      <c r="J349" s="75"/>
      <c r="K349" s="75"/>
      <c r="L349" s="75"/>
      <c r="M349" s="75"/>
      <c r="N349" s="75"/>
      <c r="O349" s="75"/>
      <c r="P349" s="75"/>
      <c r="Q349" s="75"/>
      <c r="R349" s="75"/>
      <c r="S349" s="75"/>
      <c r="T349" s="75"/>
      <c r="U349" s="75"/>
      <c r="V349" s="75"/>
      <c r="W349" s="75"/>
      <c r="X349" s="75"/>
      <c r="Y349" s="75"/>
      <c r="Z349" s="75"/>
      <c r="AA349" s="75"/>
      <c r="AB349" s="75"/>
      <c r="AC349" s="75"/>
      <c r="AD349" s="75"/>
      <c r="AE349" s="75"/>
      <c r="AF349" s="75"/>
      <c r="AG349" s="75"/>
      <c r="AH349" s="75"/>
      <c r="AI349" s="75"/>
    </row>
    <row r="350" spans="1:35" ht="12.75" customHeight="1">
      <c r="A350" s="86"/>
      <c r="B350" s="16"/>
      <c r="C350" s="18"/>
      <c r="D350" s="18"/>
      <c r="E350" s="16"/>
      <c r="F350" s="16"/>
      <c r="G350" s="16"/>
      <c r="H350" s="88"/>
      <c r="I350" s="75"/>
      <c r="J350" s="75"/>
      <c r="K350" s="75"/>
      <c r="L350" s="75"/>
      <c r="M350" s="75"/>
      <c r="N350" s="75"/>
      <c r="O350" s="75"/>
      <c r="P350" s="75"/>
      <c r="Q350" s="75"/>
      <c r="R350" s="75"/>
      <c r="S350" s="75"/>
      <c r="T350" s="75"/>
      <c r="U350" s="75"/>
      <c r="V350" s="75"/>
      <c r="W350" s="75"/>
      <c r="X350" s="75"/>
      <c r="Y350" s="75"/>
      <c r="Z350" s="75"/>
      <c r="AA350" s="75"/>
      <c r="AB350" s="75"/>
      <c r="AC350" s="75"/>
      <c r="AD350" s="75"/>
      <c r="AE350" s="75"/>
      <c r="AF350" s="75"/>
      <c r="AG350" s="75"/>
      <c r="AH350" s="75"/>
      <c r="AI350" s="75"/>
    </row>
    <row r="351" spans="1:35" ht="12.75" customHeight="1">
      <c r="A351" s="86"/>
      <c r="B351" s="16"/>
      <c r="C351" s="18"/>
      <c r="D351" s="18"/>
      <c r="E351" s="16"/>
      <c r="F351" s="16"/>
      <c r="G351" s="16"/>
      <c r="H351" s="88"/>
      <c r="I351" s="75"/>
      <c r="J351" s="75"/>
      <c r="K351" s="75"/>
      <c r="L351" s="75"/>
      <c r="M351" s="75"/>
      <c r="N351" s="75"/>
      <c r="O351" s="75"/>
      <c r="P351" s="75"/>
      <c r="Q351" s="75"/>
      <c r="R351" s="75"/>
      <c r="S351" s="75"/>
      <c r="T351" s="75"/>
      <c r="U351" s="75"/>
      <c r="V351" s="75"/>
      <c r="W351" s="75"/>
      <c r="X351" s="75"/>
      <c r="Y351" s="75"/>
      <c r="Z351" s="75"/>
      <c r="AA351" s="75"/>
      <c r="AB351" s="75"/>
      <c r="AC351" s="75"/>
      <c r="AD351" s="75"/>
      <c r="AE351" s="75"/>
      <c r="AF351" s="75"/>
      <c r="AG351" s="75"/>
      <c r="AH351" s="75"/>
      <c r="AI351" s="75"/>
    </row>
    <row r="352" spans="1:35" ht="12.75" customHeight="1">
      <c r="A352" s="86"/>
      <c r="B352" s="16"/>
      <c r="C352" s="18"/>
      <c r="D352" s="18"/>
      <c r="E352" s="16"/>
      <c r="F352" s="16"/>
      <c r="G352" s="16"/>
      <c r="H352" s="88"/>
      <c r="I352" s="75"/>
      <c r="J352" s="75"/>
      <c r="K352" s="75"/>
      <c r="L352" s="75"/>
      <c r="M352" s="75"/>
      <c r="N352" s="75"/>
      <c r="O352" s="75"/>
      <c r="P352" s="75"/>
      <c r="Q352" s="75"/>
      <c r="R352" s="75"/>
      <c r="S352" s="75"/>
      <c r="T352" s="75"/>
      <c r="U352" s="75"/>
      <c r="V352" s="75"/>
      <c r="W352" s="75"/>
      <c r="X352" s="75"/>
      <c r="Y352" s="75"/>
      <c r="Z352" s="75"/>
      <c r="AA352" s="75"/>
      <c r="AB352" s="75"/>
      <c r="AC352" s="75"/>
      <c r="AD352" s="75"/>
      <c r="AE352" s="75"/>
      <c r="AF352" s="75"/>
      <c r="AG352" s="75"/>
      <c r="AH352" s="75"/>
      <c r="AI352" s="75"/>
    </row>
    <row r="353" spans="1:35" ht="12.75" customHeight="1">
      <c r="A353" s="86"/>
      <c r="B353" s="16"/>
      <c r="C353" s="18"/>
      <c r="D353" s="18"/>
      <c r="E353" s="16"/>
      <c r="F353" s="16"/>
      <c r="G353" s="16"/>
      <c r="H353" s="88"/>
      <c r="I353" s="75"/>
      <c r="J353" s="75"/>
      <c r="K353" s="75"/>
      <c r="L353" s="75"/>
      <c r="M353" s="75"/>
      <c r="N353" s="75"/>
      <c r="O353" s="75"/>
      <c r="P353" s="75"/>
      <c r="Q353" s="75"/>
      <c r="R353" s="75"/>
      <c r="S353" s="75"/>
      <c r="T353" s="75"/>
      <c r="U353" s="75"/>
      <c r="V353" s="75"/>
      <c r="W353" s="75"/>
      <c r="X353" s="75"/>
      <c r="Y353" s="75"/>
      <c r="Z353" s="75"/>
      <c r="AA353" s="75"/>
      <c r="AB353" s="75"/>
      <c r="AC353" s="75"/>
      <c r="AD353" s="75"/>
      <c r="AE353" s="75"/>
      <c r="AF353" s="75"/>
      <c r="AG353" s="75"/>
      <c r="AH353" s="75"/>
      <c r="AI353" s="75"/>
    </row>
    <row r="354" spans="1:35" ht="12.75" customHeight="1">
      <c r="A354" s="86"/>
      <c r="B354" s="16"/>
      <c r="C354" s="18"/>
      <c r="D354" s="18"/>
      <c r="E354" s="16"/>
      <c r="F354" s="16"/>
      <c r="G354" s="16"/>
      <c r="H354" s="88"/>
      <c r="I354" s="75"/>
      <c r="J354" s="75"/>
      <c r="K354" s="75"/>
      <c r="L354" s="75"/>
      <c r="M354" s="75"/>
      <c r="N354" s="75"/>
      <c r="O354" s="75"/>
      <c r="P354" s="75"/>
      <c r="Q354" s="75"/>
      <c r="R354" s="75"/>
      <c r="S354" s="75"/>
      <c r="T354" s="75"/>
      <c r="U354" s="75"/>
      <c r="V354" s="75"/>
      <c r="W354" s="75"/>
      <c r="X354" s="75"/>
      <c r="Y354" s="75"/>
      <c r="Z354" s="75"/>
      <c r="AA354" s="75"/>
      <c r="AB354" s="75"/>
      <c r="AC354" s="75"/>
      <c r="AD354" s="75"/>
      <c r="AE354" s="75"/>
      <c r="AF354" s="75"/>
      <c r="AG354" s="75"/>
      <c r="AH354" s="75"/>
      <c r="AI354" s="75"/>
    </row>
    <row r="355" spans="1:35" ht="12.75" customHeight="1">
      <c r="A355" s="86"/>
      <c r="B355" s="16"/>
      <c r="C355" s="18"/>
      <c r="D355" s="18"/>
      <c r="E355" s="16"/>
      <c r="F355" s="16"/>
      <c r="G355" s="16"/>
      <c r="H355" s="88"/>
      <c r="I355" s="75"/>
      <c r="J355" s="75"/>
      <c r="K355" s="75"/>
      <c r="L355" s="75"/>
      <c r="M355" s="75"/>
      <c r="N355" s="75"/>
      <c r="O355" s="75"/>
      <c r="P355" s="75"/>
      <c r="Q355" s="75"/>
      <c r="R355" s="75"/>
      <c r="S355" s="75"/>
      <c r="T355" s="75"/>
      <c r="U355" s="75"/>
      <c r="V355" s="75"/>
      <c r="W355" s="75"/>
      <c r="X355" s="75"/>
      <c r="Y355" s="75"/>
      <c r="Z355" s="75"/>
      <c r="AA355" s="75"/>
      <c r="AB355" s="75"/>
      <c r="AC355" s="75"/>
      <c r="AD355" s="75"/>
      <c r="AE355" s="75"/>
      <c r="AF355" s="75"/>
      <c r="AG355" s="75"/>
      <c r="AH355" s="75"/>
      <c r="AI355" s="75"/>
    </row>
    <row r="356" spans="1:35" ht="12.75" customHeight="1">
      <c r="A356" s="86"/>
      <c r="B356" s="16"/>
      <c r="C356" s="18"/>
      <c r="D356" s="18"/>
      <c r="E356" s="16"/>
      <c r="F356" s="16"/>
      <c r="G356" s="16"/>
      <c r="H356" s="88"/>
      <c r="I356" s="75"/>
      <c r="J356" s="75"/>
      <c r="K356" s="75"/>
      <c r="L356" s="75"/>
      <c r="M356" s="75"/>
      <c r="N356" s="75"/>
      <c r="O356" s="75"/>
      <c r="P356" s="75"/>
      <c r="Q356" s="75"/>
      <c r="R356" s="75"/>
      <c r="S356" s="75"/>
      <c r="T356" s="75"/>
      <c r="U356" s="75"/>
      <c r="V356" s="75"/>
      <c r="W356" s="75"/>
      <c r="X356" s="75"/>
      <c r="Y356" s="75"/>
      <c r="Z356" s="75"/>
      <c r="AA356" s="75"/>
      <c r="AB356" s="75"/>
      <c r="AC356" s="75"/>
      <c r="AD356" s="75"/>
      <c r="AE356" s="75"/>
      <c r="AF356" s="75"/>
      <c r="AG356" s="75"/>
      <c r="AH356" s="75"/>
      <c r="AI356" s="75"/>
    </row>
    <row r="357" spans="1:35" ht="12.75" customHeight="1">
      <c r="A357" s="86"/>
      <c r="B357" s="16"/>
      <c r="C357" s="18"/>
      <c r="D357" s="18"/>
      <c r="E357" s="16"/>
      <c r="F357" s="16"/>
      <c r="G357" s="16"/>
      <c r="H357" s="88"/>
      <c r="I357" s="75"/>
      <c r="J357" s="75"/>
      <c r="K357" s="75"/>
      <c r="L357" s="75"/>
      <c r="M357" s="75"/>
      <c r="N357" s="75"/>
      <c r="O357" s="75"/>
      <c r="P357" s="75"/>
      <c r="Q357" s="75"/>
      <c r="R357" s="75"/>
      <c r="S357" s="75"/>
      <c r="T357" s="75"/>
      <c r="U357" s="75"/>
      <c r="V357" s="75"/>
      <c r="W357" s="75"/>
      <c r="X357" s="75"/>
      <c r="Y357" s="75"/>
      <c r="Z357" s="75"/>
      <c r="AA357" s="75"/>
      <c r="AB357" s="75"/>
      <c r="AC357" s="75"/>
      <c r="AD357" s="75"/>
      <c r="AE357" s="75"/>
      <c r="AF357" s="75"/>
      <c r="AG357" s="75"/>
      <c r="AH357" s="75"/>
      <c r="AI357" s="75"/>
    </row>
    <row r="358" spans="1:35" ht="12.75" customHeight="1">
      <c r="A358" s="86"/>
      <c r="B358" s="16"/>
      <c r="C358" s="18"/>
      <c r="D358" s="18"/>
      <c r="E358" s="16"/>
      <c r="F358" s="16"/>
      <c r="G358" s="16"/>
      <c r="H358" s="88"/>
      <c r="I358" s="75"/>
      <c r="J358" s="75"/>
      <c r="K358" s="75"/>
      <c r="L358" s="75"/>
      <c r="M358" s="75"/>
      <c r="N358" s="75"/>
      <c r="O358" s="75"/>
      <c r="P358" s="75"/>
      <c r="Q358" s="75"/>
      <c r="R358" s="75"/>
      <c r="S358" s="75"/>
      <c r="T358" s="75"/>
      <c r="U358" s="75"/>
      <c r="V358" s="75"/>
      <c r="W358" s="75"/>
      <c r="X358" s="75"/>
      <c r="Y358" s="75"/>
      <c r="Z358" s="75"/>
      <c r="AA358" s="75"/>
      <c r="AB358" s="75"/>
      <c r="AC358" s="75"/>
      <c r="AD358" s="75"/>
      <c r="AE358" s="75"/>
      <c r="AF358" s="75"/>
      <c r="AG358" s="75"/>
      <c r="AH358" s="75"/>
      <c r="AI358" s="75"/>
    </row>
    <row r="359" spans="1:35" ht="12.75" customHeight="1">
      <c r="A359" s="86"/>
      <c r="B359" s="16"/>
      <c r="C359" s="18"/>
      <c r="D359" s="18"/>
      <c r="E359" s="16"/>
      <c r="F359" s="16"/>
      <c r="G359" s="16"/>
      <c r="H359" s="88"/>
      <c r="I359" s="75"/>
      <c r="J359" s="75"/>
      <c r="K359" s="75"/>
      <c r="L359" s="75"/>
      <c r="M359" s="75"/>
      <c r="N359" s="75"/>
      <c r="O359" s="75"/>
      <c r="P359" s="75"/>
      <c r="Q359" s="75"/>
      <c r="R359" s="75"/>
      <c r="S359" s="75"/>
      <c r="T359" s="75"/>
      <c r="U359" s="75"/>
      <c r="V359" s="75"/>
      <c r="W359" s="75"/>
      <c r="X359" s="75"/>
      <c r="Y359" s="75"/>
      <c r="Z359" s="75"/>
      <c r="AA359" s="75"/>
      <c r="AB359" s="75"/>
      <c r="AC359" s="75"/>
      <c r="AD359" s="75"/>
      <c r="AE359" s="75"/>
      <c r="AF359" s="75"/>
      <c r="AG359" s="75"/>
      <c r="AH359" s="75"/>
      <c r="AI359" s="75"/>
    </row>
    <row r="360" spans="1:35" ht="12.75" customHeight="1">
      <c r="A360" s="86"/>
      <c r="B360" s="16"/>
      <c r="C360" s="18"/>
      <c r="D360" s="18"/>
      <c r="E360" s="16"/>
      <c r="F360" s="16"/>
      <c r="G360" s="16"/>
      <c r="H360" s="88"/>
      <c r="I360" s="75"/>
      <c r="J360" s="75"/>
      <c r="K360" s="75"/>
      <c r="L360" s="75"/>
      <c r="M360" s="75"/>
      <c r="N360" s="75"/>
      <c r="O360" s="75"/>
      <c r="P360" s="75"/>
      <c r="Q360" s="75"/>
      <c r="R360" s="75"/>
      <c r="S360" s="75"/>
      <c r="T360" s="75"/>
      <c r="U360" s="75"/>
      <c r="V360" s="75"/>
      <c r="W360" s="75"/>
      <c r="X360" s="75"/>
      <c r="Y360" s="75"/>
      <c r="Z360" s="75"/>
      <c r="AA360" s="75"/>
      <c r="AB360" s="75"/>
      <c r="AC360" s="75"/>
      <c r="AD360" s="75"/>
      <c r="AE360" s="75"/>
      <c r="AF360" s="75"/>
      <c r="AG360" s="75"/>
      <c r="AH360" s="75"/>
      <c r="AI360" s="75"/>
    </row>
    <row r="361" spans="1:35" ht="12.75" customHeight="1">
      <c r="A361" s="86"/>
      <c r="B361" s="16"/>
      <c r="C361" s="18"/>
      <c r="D361" s="18"/>
      <c r="E361" s="16"/>
      <c r="F361" s="16"/>
      <c r="G361" s="16"/>
      <c r="H361" s="88"/>
      <c r="I361" s="75"/>
      <c r="J361" s="75"/>
      <c r="K361" s="75"/>
      <c r="L361" s="75"/>
      <c r="M361" s="75"/>
      <c r="N361" s="75"/>
      <c r="O361" s="75"/>
      <c r="P361" s="75"/>
      <c r="Q361" s="75"/>
      <c r="R361" s="75"/>
      <c r="S361" s="75"/>
      <c r="T361" s="75"/>
      <c r="U361" s="75"/>
      <c r="V361" s="75"/>
      <c r="W361" s="75"/>
      <c r="X361" s="75"/>
      <c r="Y361" s="75"/>
      <c r="Z361" s="75"/>
      <c r="AA361" s="75"/>
      <c r="AB361" s="75"/>
      <c r="AC361" s="75"/>
      <c r="AD361" s="75"/>
      <c r="AE361" s="75"/>
      <c r="AF361" s="75"/>
      <c r="AG361" s="75"/>
      <c r="AH361" s="75"/>
      <c r="AI361" s="75"/>
    </row>
    <row r="362" spans="1:35" ht="12.75" customHeight="1">
      <c r="A362" s="86"/>
      <c r="B362" s="16"/>
      <c r="C362" s="18"/>
      <c r="D362" s="18"/>
      <c r="E362" s="16"/>
      <c r="F362" s="16"/>
      <c r="G362" s="16"/>
      <c r="H362" s="88"/>
      <c r="I362" s="75"/>
      <c r="J362" s="75"/>
      <c r="K362" s="75"/>
      <c r="L362" s="75"/>
      <c r="M362" s="75"/>
      <c r="N362" s="75"/>
      <c r="O362" s="75"/>
      <c r="P362" s="75"/>
      <c r="Q362" s="75"/>
      <c r="R362" s="75"/>
      <c r="S362" s="75"/>
      <c r="T362" s="75"/>
      <c r="U362" s="75"/>
      <c r="V362" s="75"/>
      <c r="W362" s="75"/>
      <c r="X362" s="75"/>
      <c r="Y362" s="75"/>
      <c r="Z362" s="75"/>
      <c r="AA362" s="75"/>
      <c r="AB362" s="75"/>
      <c r="AC362" s="75"/>
      <c r="AD362" s="75"/>
      <c r="AE362" s="75"/>
      <c r="AF362" s="75"/>
      <c r="AG362" s="75"/>
      <c r="AH362" s="75"/>
      <c r="AI362" s="75"/>
    </row>
    <row r="363" spans="1:35" ht="12.75" customHeight="1">
      <c r="A363" s="86"/>
      <c r="B363" s="16"/>
      <c r="C363" s="18"/>
      <c r="D363" s="18"/>
      <c r="E363" s="16"/>
      <c r="F363" s="16"/>
      <c r="G363" s="16"/>
      <c r="H363" s="88"/>
      <c r="I363" s="75"/>
      <c r="J363" s="75"/>
      <c r="K363" s="75"/>
      <c r="L363" s="75"/>
      <c r="M363" s="75"/>
      <c r="N363" s="75"/>
      <c r="O363" s="75"/>
      <c r="P363" s="75"/>
      <c r="Q363" s="75"/>
      <c r="R363" s="75"/>
      <c r="S363" s="75"/>
      <c r="T363" s="75"/>
      <c r="U363" s="75"/>
      <c r="V363" s="75"/>
      <c r="W363" s="75"/>
      <c r="X363" s="75"/>
      <c r="Y363" s="75"/>
      <c r="Z363" s="75"/>
      <c r="AA363" s="75"/>
      <c r="AB363" s="75"/>
      <c r="AC363" s="75"/>
      <c r="AD363" s="75"/>
      <c r="AE363" s="75"/>
      <c r="AF363" s="75"/>
      <c r="AG363" s="75"/>
      <c r="AH363" s="75"/>
      <c r="AI363" s="75"/>
    </row>
    <row r="364" spans="1:35" ht="12.75" customHeight="1">
      <c r="A364" s="86"/>
      <c r="B364" s="16"/>
      <c r="C364" s="18"/>
      <c r="D364" s="18"/>
      <c r="E364" s="16"/>
      <c r="F364" s="16"/>
      <c r="G364" s="16"/>
      <c r="H364" s="88"/>
      <c r="I364" s="75"/>
      <c r="J364" s="75"/>
      <c r="K364" s="75"/>
      <c r="L364" s="75"/>
      <c r="M364" s="75"/>
      <c r="N364" s="75"/>
      <c r="O364" s="75"/>
      <c r="P364" s="75"/>
      <c r="Q364" s="75"/>
      <c r="R364" s="75"/>
      <c r="S364" s="75"/>
      <c r="T364" s="75"/>
      <c r="U364" s="75"/>
      <c r="V364" s="75"/>
      <c r="W364" s="75"/>
      <c r="X364" s="75"/>
      <c r="Y364" s="75"/>
      <c r="Z364" s="75"/>
      <c r="AA364" s="75"/>
      <c r="AB364" s="75"/>
      <c r="AC364" s="75"/>
      <c r="AD364" s="75"/>
      <c r="AE364" s="75"/>
      <c r="AF364" s="75"/>
      <c r="AG364" s="75"/>
      <c r="AH364" s="75"/>
      <c r="AI364" s="75"/>
    </row>
    <row r="365" spans="1:35" ht="12.75" customHeight="1">
      <c r="A365" s="86"/>
      <c r="B365" s="16"/>
      <c r="C365" s="18"/>
      <c r="D365" s="18"/>
      <c r="E365" s="16"/>
      <c r="F365" s="16"/>
      <c r="G365" s="16"/>
      <c r="H365" s="88"/>
      <c r="I365" s="75"/>
      <c r="J365" s="75"/>
      <c r="K365" s="75"/>
      <c r="L365" s="75"/>
      <c r="M365" s="75"/>
      <c r="N365" s="75"/>
      <c r="O365" s="75"/>
      <c r="P365" s="75"/>
      <c r="Q365" s="75"/>
      <c r="R365" s="75"/>
      <c r="S365" s="75"/>
      <c r="T365" s="75"/>
      <c r="U365" s="75"/>
      <c r="V365" s="75"/>
      <c r="W365" s="75"/>
      <c r="X365" s="75"/>
      <c r="Y365" s="75"/>
      <c r="Z365" s="75"/>
      <c r="AA365" s="75"/>
      <c r="AB365" s="75"/>
      <c r="AC365" s="75"/>
      <c r="AD365" s="75"/>
      <c r="AE365" s="75"/>
      <c r="AF365" s="75"/>
      <c r="AG365" s="75"/>
      <c r="AH365" s="75"/>
      <c r="AI365" s="75"/>
    </row>
    <row r="366" spans="1:35" ht="12.75" customHeight="1">
      <c r="A366" s="86"/>
      <c r="B366" s="16"/>
      <c r="C366" s="18"/>
      <c r="D366" s="18"/>
      <c r="E366" s="16"/>
      <c r="F366" s="16"/>
      <c r="G366" s="16"/>
      <c r="H366" s="88"/>
      <c r="I366" s="75"/>
      <c r="J366" s="75"/>
      <c r="K366" s="75"/>
      <c r="L366" s="75"/>
      <c r="M366" s="75"/>
      <c r="N366" s="75"/>
      <c r="O366" s="75"/>
      <c r="P366" s="75"/>
      <c r="Q366" s="75"/>
      <c r="R366" s="75"/>
      <c r="S366" s="75"/>
      <c r="T366" s="75"/>
      <c r="U366" s="75"/>
      <c r="V366" s="75"/>
      <c r="W366" s="75"/>
      <c r="X366" s="75"/>
      <c r="Y366" s="75"/>
      <c r="Z366" s="75"/>
      <c r="AA366" s="75"/>
      <c r="AB366" s="75"/>
      <c r="AC366" s="75"/>
      <c r="AD366" s="75"/>
      <c r="AE366" s="75"/>
      <c r="AF366" s="75"/>
      <c r="AG366" s="75"/>
      <c r="AH366" s="75"/>
      <c r="AI366" s="75"/>
    </row>
    <row r="367" spans="1:35" ht="12.75" customHeight="1">
      <c r="A367" s="86"/>
      <c r="B367" s="16"/>
      <c r="C367" s="18"/>
      <c r="D367" s="18"/>
      <c r="E367" s="16"/>
      <c r="F367" s="16"/>
      <c r="G367" s="16"/>
      <c r="H367" s="88"/>
      <c r="I367" s="75"/>
      <c r="J367" s="75"/>
      <c r="K367" s="75"/>
      <c r="L367" s="75"/>
      <c r="M367" s="75"/>
      <c r="N367" s="75"/>
      <c r="O367" s="75"/>
      <c r="P367" s="75"/>
      <c r="Q367" s="75"/>
      <c r="R367" s="75"/>
      <c r="S367" s="75"/>
      <c r="T367" s="75"/>
      <c r="U367" s="75"/>
      <c r="V367" s="75"/>
      <c r="W367" s="75"/>
      <c r="X367" s="75"/>
      <c r="Y367" s="75"/>
      <c r="Z367" s="75"/>
      <c r="AA367" s="75"/>
      <c r="AB367" s="75"/>
      <c r="AC367" s="75"/>
      <c r="AD367" s="75"/>
      <c r="AE367" s="75"/>
      <c r="AF367" s="75"/>
      <c r="AG367" s="75"/>
      <c r="AH367" s="75"/>
      <c r="AI367" s="75"/>
    </row>
    <row r="368" spans="1:35" ht="12.75" customHeight="1">
      <c r="A368" s="86"/>
      <c r="B368" s="16"/>
      <c r="C368" s="18"/>
      <c r="D368" s="18"/>
      <c r="E368" s="16"/>
      <c r="F368" s="16"/>
      <c r="G368" s="16"/>
      <c r="H368" s="88"/>
      <c r="I368" s="75"/>
      <c r="J368" s="75"/>
      <c r="K368" s="75"/>
      <c r="L368" s="75"/>
      <c r="M368" s="75"/>
      <c r="N368" s="75"/>
      <c r="O368" s="75"/>
      <c r="P368" s="75"/>
      <c r="Q368" s="75"/>
      <c r="R368" s="75"/>
      <c r="S368" s="75"/>
      <c r="T368" s="75"/>
      <c r="U368" s="75"/>
      <c r="V368" s="75"/>
      <c r="W368" s="75"/>
      <c r="X368" s="75"/>
      <c r="Y368" s="75"/>
      <c r="Z368" s="75"/>
      <c r="AA368" s="75"/>
      <c r="AB368" s="75"/>
      <c r="AC368" s="75"/>
      <c r="AD368" s="75"/>
      <c r="AE368" s="75"/>
      <c r="AF368" s="75"/>
      <c r="AG368" s="75"/>
      <c r="AH368" s="75"/>
      <c r="AI368" s="75"/>
    </row>
    <row r="369" spans="1:35" ht="12.75" customHeight="1">
      <c r="A369" s="86"/>
      <c r="B369" s="16"/>
      <c r="C369" s="18"/>
      <c r="D369" s="18"/>
      <c r="E369" s="16"/>
      <c r="F369" s="16"/>
      <c r="G369" s="16"/>
      <c r="H369" s="88"/>
      <c r="I369" s="75"/>
      <c r="J369" s="75"/>
      <c r="K369" s="75"/>
      <c r="L369" s="75"/>
      <c r="M369" s="75"/>
      <c r="N369" s="75"/>
      <c r="O369" s="75"/>
      <c r="P369" s="75"/>
      <c r="Q369" s="75"/>
      <c r="R369" s="75"/>
      <c r="S369" s="75"/>
      <c r="T369" s="75"/>
      <c r="U369" s="75"/>
      <c r="V369" s="75"/>
      <c r="W369" s="75"/>
      <c r="X369" s="75"/>
      <c r="Y369" s="75"/>
      <c r="Z369" s="75"/>
      <c r="AA369" s="75"/>
      <c r="AB369" s="75"/>
      <c r="AC369" s="75"/>
      <c r="AD369" s="75"/>
      <c r="AE369" s="75"/>
      <c r="AF369" s="75"/>
      <c r="AG369" s="75"/>
      <c r="AH369" s="75"/>
      <c r="AI369" s="75"/>
    </row>
    <row r="370" spans="1:35" ht="12.75" customHeight="1">
      <c r="A370" s="86"/>
      <c r="B370" s="16"/>
      <c r="C370" s="18"/>
      <c r="D370" s="18"/>
      <c r="E370" s="16"/>
      <c r="F370" s="16"/>
      <c r="G370" s="16"/>
      <c r="H370" s="88"/>
      <c r="I370" s="18"/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18"/>
      <c r="W370" s="18"/>
      <c r="X370" s="18"/>
      <c r="Y370" s="18"/>
      <c r="Z370" s="18"/>
      <c r="AA370" s="18"/>
      <c r="AB370" s="18"/>
      <c r="AC370" s="18"/>
      <c r="AD370" s="18"/>
      <c r="AE370" s="18"/>
      <c r="AF370" s="18"/>
      <c r="AG370" s="18"/>
      <c r="AH370" s="18"/>
      <c r="AI370" s="18"/>
    </row>
    <row r="371" spans="1:35" ht="12.75" customHeight="1">
      <c r="A371" s="86"/>
      <c r="B371" s="16"/>
      <c r="C371" s="18"/>
      <c r="D371" s="18"/>
      <c r="E371" s="16"/>
      <c r="F371" s="16"/>
      <c r="G371" s="16"/>
      <c r="H371" s="88"/>
      <c r="I371" s="18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18"/>
      <c r="V371" s="18"/>
      <c r="W371" s="18"/>
      <c r="X371" s="18"/>
      <c r="Y371" s="18"/>
      <c r="Z371" s="18"/>
      <c r="AA371" s="18"/>
      <c r="AB371" s="18"/>
      <c r="AC371" s="18"/>
      <c r="AD371" s="18"/>
      <c r="AE371" s="18"/>
      <c r="AF371" s="18"/>
      <c r="AG371" s="18"/>
      <c r="AH371" s="18"/>
      <c r="AI371" s="18"/>
    </row>
    <row r="372" spans="1:35" ht="12.75" customHeight="1">
      <c r="A372" s="86"/>
      <c r="B372" s="16"/>
      <c r="C372" s="18"/>
      <c r="D372" s="18"/>
      <c r="E372" s="16"/>
      <c r="F372" s="16"/>
      <c r="G372" s="16"/>
      <c r="H372" s="88"/>
      <c r="I372" s="18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18"/>
      <c r="V372" s="18"/>
      <c r="W372" s="18"/>
      <c r="X372" s="18"/>
      <c r="Y372" s="18"/>
      <c r="Z372" s="18"/>
      <c r="AA372" s="18"/>
      <c r="AB372" s="18"/>
      <c r="AC372" s="18"/>
      <c r="AD372" s="18"/>
      <c r="AE372" s="18"/>
      <c r="AF372" s="18"/>
      <c r="AG372" s="18"/>
      <c r="AH372" s="18"/>
      <c r="AI372" s="18"/>
    </row>
    <row r="373" spans="1:35" ht="12.75" customHeight="1">
      <c r="A373" s="86"/>
      <c r="B373" s="16"/>
      <c r="C373" s="18"/>
      <c r="D373" s="18"/>
      <c r="E373" s="16"/>
      <c r="F373" s="16"/>
      <c r="G373" s="16"/>
      <c r="H373" s="88"/>
      <c r="I373" s="18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18"/>
      <c r="V373" s="18"/>
      <c r="W373" s="18"/>
      <c r="X373" s="18"/>
      <c r="Y373" s="18"/>
      <c r="Z373" s="18"/>
      <c r="AA373" s="18"/>
      <c r="AB373" s="18"/>
      <c r="AC373" s="18"/>
      <c r="AD373" s="18"/>
      <c r="AE373" s="18"/>
      <c r="AF373" s="18"/>
      <c r="AG373" s="18"/>
      <c r="AH373" s="18"/>
      <c r="AI373" s="18"/>
    </row>
    <row r="374" spans="1:35" ht="12.75" customHeight="1">
      <c r="A374" s="86"/>
      <c r="B374" s="16"/>
      <c r="C374" s="18"/>
      <c r="D374" s="18"/>
      <c r="E374" s="16"/>
      <c r="F374" s="16"/>
      <c r="G374" s="16"/>
      <c r="H374" s="88"/>
      <c r="I374" s="18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18"/>
      <c r="V374" s="18"/>
      <c r="W374" s="18"/>
      <c r="X374" s="18"/>
      <c r="Y374" s="18"/>
      <c r="Z374" s="18"/>
      <c r="AA374" s="18"/>
      <c r="AB374" s="18"/>
      <c r="AC374" s="18"/>
      <c r="AD374" s="18"/>
      <c r="AE374" s="18"/>
      <c r="AF374" s="18"/>
      <c r="AG374" s="18"/>
      <c r="AH374" s="18"/>
      <c r="AI374" s="18"/>
    </row>
    <row r="375" spans="1:35" ht="12.75" customHeight="1">
      <c r="A375" s="86"/>
      <c r="B375" s="16"/>
      <c r="C375" s="18"/>
      <c r="D375" s="18"/>
      <c r="E375" s="16"/>
      <c r="F375" s="16"/>
      <c r="G375" s="16"/>
      <c r="H375" s="88"/>
      <c r="I375" s="18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18"/>
      <c r="W375" s="18"/>
      <c r="X375" s="18"/>
      <c r="Y375" s="18"/>
      <c r="Z375" s="18"/>
      <c r="AA375" s="18"/>
      <c r="AB375" s="18"/>
      <c r="AC375" s="18"/>
      <c r="AD375" s="18"/>
      <c r="AE375" s="18"/>
      <c r="AF375" s="18"/>
      <c r="AG375" s="18"/>
      <c r="AH375" s="18"/>
      <c r="AI375" s="18"/>
    </row>
    <row r="376" spans="1:35" ht="12.75" customHeight="1">
      <c r="A376" s="86"/>
      <c r="B376" s="16"/>
      <c r="C376" s="18"/>
      <c r="D376" s="18"/>
      <c r="E376" s="16"/>
      <c r="F376" s="16"/>
      <c r="G376" s="16"/>
      <c r="H376" s="88"/>
      <c r="I376" s="18"/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18"/>
      <c r="V376" s="18"/>
      <c r="W376" s="18"/>
      <c r="X376" s="18"/>
      <c r="Y376" s="18"/>
      <c r="Z376" s="18"/>
      <c r="AA376" s="18"/>
      <c r="AB376" s="18"/>
      <c r="AC376" s="18"/>
      <c r="AD376" s="18"/>
      <c r="AE376" s="18"/>
      <c r="AF376" s="18"/>
      <c r="AG376" s="18"/>
      <c r="AH376" s="18"/>
      <c r="AI376" s="18"/>
    </row>
    <row r="377" spans="1:35" ht="12.75" customHeight="1">
      <c r="A377" s="86"/>
      <c r="B377" s="16"/>
      <c r="C377" s="18"/>
      <c r="D377" s="18"/>
      <c r="E377" s="16"/>
      <c r="F377" s="16"/>
      <c r="G377" s="16"/>
      <c r="H377" s="88"/>
      <c r="I377" s="18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  <c r="W377" s="18"/>
      <c r="X377" s="18"/>
      <c r="Y377" s="18"/>
      <c r="Z377" s="18"/>
      <c r="AA377" s="18"/>
      <c r="AB377" s="18"/>
      <c r="AC377" s="18"/>
      <c r="AD377" s="18"/>
      <c r="AE377" s="18"/>
      <c r="AF377" s="18"/>
      <c r="AG377" s="18"/>
      <c r="AH377" s="18"/>
      <c r="AI377" s="18"/>
    </row>
    <row r="378" spans="1:35" ht="12.75" customHeight="1">
      <c r="A378" s="86"/>
      <c r="B378" s="16"/>
      <c r="C378" s="18"/>
      <c r="D378" s="18"/>
      <c r="E378" s="16"/>
      <c r="F378" s="16"/>
      <c r="G378" s="16"/>
      <c r="H378" s="88"/>
      <c r="I378" s="18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18"/>
      <c r="W378" s="18"/>
      <c r="X378" s="18"/>
      <c r="Y378" s="18"/>
      <c r="Z378" s="18"/>
      <c r="AA378" s="18"/>
      <c r="AB378" s="18"/>
      <c r="AC378" s="18"/>
      <c r="AD378" s="18"/>
      <c r="AE378" s="18"/>
      <c r="AF378" s="18"/>
      <c r="AG378" s="18"/>
      <c r="AH378" s="18"/>
      <c r="AI378" s="18"/>
    </row>
    <row r="379" spans="1:35" ht="12.75" customHeight="1">
      <c r="A379" s="86"/>
      <c r="B379" s="16"/>
      <c r="C379" s="18"/>
      <c r="D379" s="18"/>
      <c r="E379" s="16"/>
      <c r="F379" s="16"/>
      <c r="G379" s="16"/>
      <c r="H379" s="88"/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  <c r="W379" s="18"/>
      <c r="X379" s="18"/>
      <c r="Y379" s="18"/>
      <c r="Z379" s="18"/>
      <c r="AA379" s="18"/>
      <c r="AB379" s="18"/>
      <c r="AC379" s="18"/>
      <c r="AD379" s="18"/>
      <c r="AE379" s="18"/>
      <c r="AF379" s="18"/>
      <c r="AG379" s="18"/>
      <c r="AH379" s="18"/>
      <c r="AI379" s="18"/>
    </row>
    <row r="380" spans="1:35" ht="12.75" customHeight="1">
      <c r="A380" s="86"/>
      <c r="B380" s="16"/>
      <c r="C380" s="18"/>
      <c r="D380" s="18"/>
      <c r="E380" s="16"/>
      <c r="F380" s="16"/>
      <c r="G380" s="16"/>
      <c r="H380" s="88"/>
      <c r="I380" s="18"/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18"/>
      <c r="V380" s="18"/>
      <c r="W380" s="18"/>
      <c r="X380" s="18"/>
      <c r="Y380" s="18"/>
      <c r="Z380" s="18"/>
      <c r="AA380" s="18"/>
      <c r="AB380" s="18"/>
      <c r="AC380" s="18"/>
      <c r="AD380" s="18"/>
      <c r="AE380" s="18"/>
      <c r="AF380" s="18"/>
      <c r="AG380" s="18"/>
      <c r="AH380" s="18"/>
      <c r="AI380" s="18"/>
    </row>
    <row r="381" spans="1:35" ht="12.75" customHeight="1">
      <c r="A381" s="86"/>
      <c r="B381" s="16"/>
      <c r="C381" s="18"/>
      <c r="D381" s="18"/>
      <c r="E381" s="16"/>
      <c r="F381" s="16"/>
      <c r="G381" s="16"/>
      <c r="H381" s="88"/>
      <c r="I381" s="18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  <c r="W381" s="18"/>
      <c r="X381" s="18"/>
      <c r="Y381" s="18"/>
      <c r="Z381" s="18"/>
      <c r="AA381" s="18"/>
      <c r="AB381" s="18"/>
      <c r="AC381" s="18"/>
      <c r="AD381" s="18"/>
      <c r="AE381" s="18"/>
      <c r="AF381" s="18"/>
      <c r="AG381" s="18"/>
      <c r="AH381" s="18"/>
      <c r="AI381" s="18"/>
    </row>
    <row r="382" spans="1:35" ht="12.75" customHeight="1">
      <c r="A382" s="86"/>
      <c r="B382" s="16"/>
      <c r="C382" s="18"/>
      <c r="D382" s="18"/>
      <c r="E382" s="16"/>
      <c r="F382" s="16"/>
      <c r="G382" s="16"/>
      <c r="H382" s="88"/>
      <c r="I382" s="18"/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18"/>
      <c r="V382" s="18"/>
      <c r="W382" s="18"/>
      <c r="X382" s="18"/>
      <c r="Y382" s="18"/>
      <c r="Z382" s="18"/>
      <c r="AA382" s="18"/>
      <c r="AB382" s="18"/>
      <c r="AC382" s="18"/>
      <c r="AD382" s="18"/>
      <c r="AE382" s="18"/>
      <c r="AF382" s="18"/>
      <c r="AG382" s="18"/>
      <c r="AH382" s="18"/>
      <c r="AI382" s="18"/>
    </row>
    <row r="383" spans="1:35" ht="12.75" customHeight="1">
      <c r="A383" s="86"/>
      <c r="B383" s="16"/>
      <c r="C383" s="18"/>
      <c r="D383" s="18"/>
      <c r="E383" s="16"/>
      <c r="F383" s="16"/>
      <c r="G383" s="16"/>
      <c r="H383" s="88"/>
      <c r="I383" s="18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  <c r="W383" s="18"/>
      <c r="X383" s="18"/>
      <c r="Y383" s="18"/>
      <c r="Z383" s="18"/>
      <c r="AA383" s="18"/>
      <c r="AB383" s="18"/>
      <c r="AC383" s="18"/>
      <c r="AD383" s="18"/>
      <c r="AE383" s="18"/>
      <c r="AF383" s="18"/>
      <c r="AG383" s="18"/>
      <c r="AH383" s="18"/>
      <c r="AI383" s="18"/>
    </row>
    <row r="384" spans="1:35" ht="12.75" customHeight="1">
      <c r="A384" s="86"/>
      <c r="B384" s="16"/>
      <c r="C384" s="18"/>
      <c r="D384" s="18"/>
      <c r="E384" s="16"/>
      <c r="F384" s="16"/>
      <c r="G384" s="16"/>
      <c r="H384" s="88"/>
      <c r="I384" s="18"/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18"/>
      <c r="V384" s="18"/>
      <c r="W384" s="18"/>
      <c r="X384" s="18"/>
      <c r="Y384" s="18"/>
      <c r="Z384" s="18"/>
      <c r="AA384" s="18"/>
      <c r="AB384" s="18"/>
      <c r="AC384" s="18"/>
      <c r="AD384" s="18"/>
      <c r="AE384" s="18"/>
      <c r="AF384" s="18"/>
      <c r="AG384" s="18"/>
      <c r="AH384" s="18"/>
      <c r="AI384" s="18"/>
    </row>
    <row r="385" spans="1:35" ht="12.75" customHeight="1">
      <c r="A385" s="86"/>
      <c r="B385" s="16"/>
      <c r="C385" s="18"/>
      <c r="D385" s="18"/>
      <c r="E385" s="16"/>
      <c r="F385" s="16"/>
      <c r="G385" s="16"/>
      <c r="H385" s="88"/>
      <c r="I385" s="18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18"/>
      <c r="W385" s="18"/>
      <c r="X385" s="18"/>
      <c r="Y385" s="18"/>
      <c r="Z385" s="18"/>
      <c r="AA385" s="18"/>
      <c r="AB385" s="18"/>
      <c r="AC385" s="18"/>
      <c r="AD385" s="18"/>
      <c r="AE385" s="18"/>
      <c r="AF385" s="18"/>
      <c r="AG385" s="18"/>
      <c r="AH385" s="18"/>
      <c r="AI385" s="18"/>
    </row>
    <row r="386" spans="1:35" ht="12.75" customHeight="1">
      <c r="A386" s="86"/>
      <c r="B386" s="16"/>
      <c r="C386" s="18"/>
      <c r="D386" s="18"/>
      <c r="E386" s="16"/>
      <c r="F386" s="16"/>
      <c r="G386" s="16"/>
      <c r="H386" s="88"/>
      <c r="I386" s="18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18"/>
      <c r="V386" s="18"/>
      <c r="W386" s="18"/>
      <c r="X386" s="18"/>
      <c r="Y386" s="18"/>
      <c r="Z386" s="18"/>
      <c r="AA386" s="18"/>
      <c r="AB386" s="18"/>
      <c r="AC386" s="18"/>
      <c r="AD386" s="18"/>
      <c r="AE386" s="18"/>
      <c r="AF386" s="18"/>
      <c r="AG386" s="18"/>
      <c r="AH386" s="18"/>
      <c r="AI386" s="18"/>
    </row>
    <row r="387" spans="1:35" ht="12.75" customHeight="1">
      <c r="A387" s="86"/>
      <c r="B387" s="16"/>
      <c r="C387" s="18"/>
      <c r="D387" s="18"/>
      <c r="E387" s="16"/>
      <c r="F387" s="16"/>
      <c r="G387" s="16"/>
      <c r="H387" s="88"/>
      <c r="I387" s="18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18"/>
      <c r="V387" s="18"/>
      <c r="W387" s="18"/>
      <c r="X387" s="18"/>
      <c r="Y387" s="18"/>
      <c r="Z387" s="18"/>
      <c r="AA387" s="18"/>
      <c r="AB387" s="18"/>
      <c r="AC387" s="18"/>
      <c r="AD387" s="18"/>
      <c r="AE387" s="18"/>
      <c r="AF387" s="18"/>
      <c r="AG387" s="18"/>
      <c r="AH387" s="18"/>
      <c r="AI387" s="18"/>
    </row>
    <row r="388" spans="1:35" ht="12.75" customHeight="1">
      <c r="A388" s="86"/>
      <c r="B388" s="16"/>
      <c r="C388" s="18"/>
      <c r="D388" s="18"/>
      <c r="E388" s="16"/>
      <c r="F388" s="16"/>
      <c r="G388" s="16"/>
      <c r="H388" s="88"/>
      <c r="I388" s="18"/>
      <c r="J388" s="18"/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18"/>
      <c r="V388" s="18"/>
      <c r="W388" s="18"/>
      <c r="X388" s="18"/>
      <c r="Y388" s="18"/>
      <c r="Z388" s="18"/>
      <c r="AA388" s="18"/>
      <c r="AB388" s="18"/>
      <c r="AC388" s="18"/>
      <c r="AD388" s="18"/>
      <c r="AE388" s="18"/>
      <c r="AF388" s="18"/>
      <c r="AG388" s="18"/>
      <c r="AH388" s="18"/>
      <c r="AI388" s="18"/>
    </row>
    <row r="389" spans="1:35" ht="12.75" customHeight="1">
      <c r="A389" s="86"/>
      <c r="B389" s="16"/>
      <c r="C389" s="18"/>
      <c r="D389" s="18"/>
      <c r="E389" s="16"/>
      <c r="F389" s="16"/>
      <c r="G389" s="16"/>
      <c r="H389" s="88"/>
      <c r="I389" s="18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18"/>
      <c r="V389" s="18"/>
      <c r="W389" s="18"/>
      <c r="X389" s="18"/>
      <c r="Y389" s="18"/>
      <c r="Z389" s="18"/>
      <c r="AA389" s="18"/>
      <c r="AB389" s="18"/>
      <c r="AC389" s="18"/>
      <c r="AD389" s="18"/>
      <c r="AE389" s="18"/>
      <c r="AF389" s="18"/>
      <c r="AG389" s="18"/>
      <c r="AH389" s="18"/>
      <c r="AI389" s="18"/>
    </row>
    <row r="390" spans="1:35" ht="12.75" customHeight="1">
      <c r="A390" s="86"/>
      <c r="B390" s="16"/>
      <c r="C390" s="18"/>
      <c r="D390" s="18"/>
      <c r="E390" s="16"/>
      <c r="F390" s="16"/>
      <c r="G390" s="16"/>
      <c r="H390" s="88"/>
      <c r="I390" s="18"/>
      <c r="J390" s="18"/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18"/>
      <c r="V390" s="18"/>
      <c r="W390" s="18"/>
      <c r="X390" s="18"/>
      <c r="Y390" s="18"/>
      <c r="Z390" s="18"/>
      <c r="AA390" s="18"/>
      <c r="AB390" s="18"/>
      <c r="AC390" s="18"/>
      <c r="AD390" s="18"/>
      <c r="AE390" s="18"/>
      <c r="AF390" s="18"/>
      <c r="AG390" s="18"/>
      <c r="AH390" s="18"/>
      <c r="AI390" s="18"/>
    </row>
    <row r="391" spans="1:35" ht="12.75" customHeight="1">
      <c r="A391" s="86"/>
      <c r="B391" s="16"/>
      <c r="C391" s="18"/>
      <c r="D391" s="18"/>
      <c r="E391" s="16"/>
      <c r="F391" s="16"/>
      <c r="G391" s="16"/>
      <c r="H391" s="88"/>
      <c r="I391" s="18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18"/>
      <c r="V391" s="18"/>
      <c r="W391" s="18"/>
      <c r="X391" s="18"/>
      <c r="Y391" s="18"/>
      <c r="Z391" s="18"/>
      <c r="AA391" s="18"/>
      <c r="AB391" s="18"/>
      <c r="AC391" s="18"/>
      <c r="AD391" s="18"/>
      <c r="AE391" s="18"/>
      <c r="AF391" s="18"/>
      <c r="AG391" s="18"/>
      <c r="AH391" s="18"/>
      <c r="AI391" s="18"/>
    </row>
    <row r="392" spans="1:35" ht="12.75" customHeight="1">
      <c r="A392" s="86"/>
      <c r="B392" s="16"/>
      <c r="C392" s="18"/>
      <c r="D392" s="18"/>
      <c r="E392" s="16"/>
      <c r="F392" s="16"/>
      <c r="G392" s="16"/>
      <c r="H392" s="88"/>
      <c r="I392" s="18"/>
      <c r="J392" s="18"/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18"/>
      <c r="V392" s="18"/>
      <c r="W392" s="18"/>
      <c r="X392" s="18"/>
      <c r="Y392" s="18"/>
      <c r="Z392" s="18"/>
      <c r="AA392" s="18"/>
      <c r="AB392" s="18"/>
      <c r="AC392" s="18"/>
      <c r="AD392" s="18"/>
      <c r="AE392" s="18"/>
      <c r="AF392" s="18"/>
      <c r="AG392" s="18"/>
      <c r="AH392" s="18"/>
      <c r="AI392" s="18"/>
    </row>
    <row r="393" spans="1:35" ht="12.75" customHeight="1">
      <c r="A393" s="86"/>
      <c r="B393" s="16"/>
      <c r="C393" s="18"/>
      <c r="D393" s="18"/>
      <c r="E393" s="16"/>
      <c r="F393" s="16"/>
      <c r="G393" s="16"/>
      <c r="H393" s="88"/>
      <c r="I393" s="18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18"/>
      <c r="W393" s="18"/>
      <c r="X393" s="18"/>
      <c r="Y393" s="18"/>
      <c r="Z393" s="18"/>
      <c r="AA393" s="18"/>
      <c r="AB393" s="18"/>
      <c r="AC393" s="18"/>
      <c r="AD393" s="18"/>
      <c r="AE393" s="18"/>
      <c r="AF393" s="18"/>
      <c r="AG393" s="18"/>
      <c r="AH393" s="18"/>
      <c r="AI393" s="18"/>
    </row>
    <row r="394" spans="1:35" ht="12.75" customHeight="1">
      <c r="A394" s="86"/>
      <c r="B394" s="16"/>
      <c r="C394" s="18"/>
      <c r="D394" s="18"/>
      <c r="E394" s="16"/>
      <c r="F394" s="16"/>
      <c r="G394" s="16"/>
      <c r="H394" s="88"/>
      <c r="I394" s="18"/>
      <c r="J394" s="18"/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18"/>
      <c r="V394" s="18"/>
      <c r="W394" s="18"/>
      <c r="X394" s="18"/>
      <c r="Y394" s="18"/>
      <c r="Z394" s="18"/>
      <c r="AA394" s="18"/>
      <c r="AB394" s="18"/>
      <c r="AC394" s="18"/>
      <c r="AD394" s="18"/>
      <c r="AE394" s="18"/>
      <c r="AF394" s="18"/>
      <c r="AG394" s="18"/>
      <c r="AH394" s="18"/>
      <c r="AI394" s="18"/>
    </row>
    <row r="395" spans="1:35" ht="12.75" customHeight="1">
      <c r="A395" s="86"/>
      <c r="B395" s="16"/>
      <c r="C395" s="18"/>
      <c r="D395" s="18"/>
      <c r="E395" s="16"/>
      <c r="F395" s="16"/>
      <c r="G395" s="16"/>
      <c r="H395" s="88"/>
      <c r="I395" s="18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  <c r="W395" s="18"/>
      <c r="X395" s="18"/>
      <c r="Y395" s="18"/>
      <c r="Z395" s="18"/>
      <c r="AA395" s="18"/>
      <c r="AB395" s="18"/>
      <c r="AC395" s="18"/>
      <c r="AD395" s="18"/>
      <c r="AE395" s="18"/>
      <c r="AF395" s="18"/>
      <c r="AG395" s="18"/>
      <c r="AH395" s="18"/>
      <c r="AI395" s="18"/>
    </row>
    <row r="396" spans="1:35" ht="12.75" customHeight="1">
      <c r="A396" s="86"/>
      <c r="B396" s="16"/>
      <c r="C396" s="18"/>
      <c r="D396" s="18"/>
      <c r="E396" s="16"/>
      <c r="F396" s="16"/>
      <c r="G396" s="16"/>
      <c r="H396" s="88"/>
      <c r="I396" s="18"/>
      <c r="J396" s="18"/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18"/>
      <c r="V396" s="18"/>
      <c r="W396" s="18"/>
      <c r="X396" s="18"/>
      <c r="Y396" s="18"/>
      <c r="Z396" s="18"/>
      <c r="AA396" s="18"/>
      <c r="AB396" s="18"/>
      <c r="AC396" s="18"/>
      <c r="AD396" s="18"/>
      <c r="AE396" s="18"/>
      <c r="AF396" s="18"/>
      <c r="AG396" s="18"/>
      <c r="AH396" s="18"/>
      <c r="AI396" s="18"/>
    </row>
    <row r="397" spans="1:35" ht="12.75" customHeight="1">
      <c r="A397" s="86"/>
      <c r="B397" s="16"/>
      <c r="C397" s="18"/>
      <c r="D397" s="18"/>
      <c r="E397" s="16"/>
      <c r="F397" s="16"/>
      <c r="G397" s="16"/>
      <c r="H397" s="88"/>
      <c r="I397" s="18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18"/>
      <c r="V397" s="18"/>
      <c r="W397" s="18"/>
      <c r="X397" s="18"/>
      <c r="Y397" s="18"/>
      <c r="Z397" s="18"/>
      <c r="AA397" s="18"/>
      <c r="AB397" s="18"/>
      <c r="AC397" s="18"/>
      <c r="AD397" s="18"/>
      <c r="AE397" s="18"/>
      <c r="AF397" s="18"/>
      <c r="AG397" s="18"/>
      <c r="AH397" s="18"/>
      <c r="AI397" s="18"/>
    </row>
    <row r="398" spans="1:35" ht="12.75" customHeight="1">
      <c r="A398" s="86"/>
      <c r="B398" s="16"/>
      <c r="C398" s="18"/>
      <c r="D398" s="18"/>
      <c r="E398" s="16"/>
      <c r="F398" s="16"/>
      <c r="G398" s="16"/>
      <c r="H398" s="88"/>
      <c r="I398" s="18"/>
      <c r="J398" s="18"/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18"/>
      <c r="V398" s="18"/>
      <c r="W398" s="18"/>
      <c r="X398" s="18"/>
      <c r="Y398" s="18"/>
      <c r="Z398" s="18"/>
      <c r="AA398" s="18"/>
      <c r="AB398" s="18"/>
      <c r="AC398" s="18"/>
      <c r="AD398" s="18"/>
      <c r="AE398" s="18"/>
      <c r="AF398" s="18"/>
      <c r="AG398" s="18"/>
      <c r="AH398" s="18"/>
      <c r="AI398" s="18"/>
    </row>
    <row r="399" spans="1:35" ht="12.75" customHeight="1">
      <c r="A399" s="86"/>
      <c r="B399" s="16"/>
      <c r="C399" s="18"/>
      <c r="D399" s="18"/>
      <c r="E399" s="16"/>
      <c r="F399" s="16"/>
      <c r="G399" s="16"/>
      <c r="H399" s="88"/>
      <c r="I399" s="18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/>
      <c r="W399" s="18"/>
      <c r="X399" s="18"/>
      <c r="Y399" s="18"/>
      <c r="Z399" s="18"/>
      <c r="AA399" s="18"/>
      <c r="AB399" s="18"/>
      <c r="AC399" s="18"/>
      <c r="AD399" s="18"/>
      <c r="AE399" s="18"/>
      <c r="AF399" s="18"/>
      <c r="AG399" s="18"/>
      <c r="AH399" s="18"/>
      <c r="AI399" s="18"/>
    </row>
    <row r="400" spans="1:35" ht="12.75" customHeight="1">
      <c r="A400" s="86"/>
      <c r="B400" s="16"/>
      <c r="C400" s="18"/>
      <c r="D400" s="18"/>
      <c r="E400" s="16"/>
      <c r="F400" s="16"/>
      <c r="G400" s="16"/>
      <c r="H400" s="88"/>
      <c r="I400" s="18"/>
      <c r="J400" s="18"/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18"/>
      <c r="V400" s="18"/>
      <c r="W400" s="18"/>
      <c r="X400" s="18"/>
      <c r="Y400" s="18"/>
      <c r="Z400" s="18"/>
      <c r="AA400" s="18"/>
      <c r="AB400" s="18"/>
      <c r="AC400" s="18"/>
      <c r="AD400" s="18"/>
      <c r="AE400" s="18"/>
      <c r="AF400" s="18"/>
      <c r="AG400" s="18"/>
      <c r="AH400" s="18"/>
      <c r="AI400" s="18"/>
    </row>
    <row r="401" spans="1:35" ht="12.75" customHeight="1">
      <c r="A401" s="86"/>
      <c r="B401" s="16"/>
      <c r="C401" s="18"/>
      <c r="D401" s="18"/>
      <c r="E401" s="16"/>
      <c r="F401" s="16"/>
      <c r="G401" s="16"/>
      <c r="H401" s="88"/>
      <c r="I401" s="18"/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18"/>
      <c r="V401" s="18"/>
      <c r="W401" s="18"/>
      <c r="X401" s="18"/>
      <c r="Y401" s="18"/>
      <c r="Z401" s="18"/>
      <c r="AA401" s="18"/>
      <c r="AB401" s="18"/>
      <c r="AC401" s="18"/>
      <c r="AD401" s="18"/>
      <c r="AE401" s="18"/>
      <c r="AF401" s="18"/>
      <c r="AG401" s="18"/>
      <c r="AH401" s="18"/>
      <c r="AI401" s="18"/>
    </row>
    <row r="402" spans="1:35" ht="12.75" customHeight="1">
      <c r="A402" s="86"/>
      <c r="B402" s="16"/>
      <c r="C402" s="18"/>
      <c r="D402" s="18"/>
      <c r="E402" s="16"/>
      <c r="F402" s="16"/>
      <c r="G402" s="16"/>
      <c r="H402" s="88"/>
      <c r="I402" s="18"/>
      <c r="J402" s="18"/>
      <c r="K402" s="18"/>
      <c r="L402" s="18"/>
      <c r="M402" s="18"/>
      <c r="N402" s="18"/>
      <c r="O402" s="18"/>
      <c r="P402" s="18"/>
      <c r="Q402" s="18"/>
      <c r="R402" s="18"/>
      <c r="S402" s="18"/>
      <c r="T402" s="18"/>
      <c r="U402" s="18"/>
      <c r="V402" s="18"/>
      <c r="W402" s="18"/>
      <c r="X402" s="18"/>
      <c r="Y402" s="18"/>
      <c r="Z402" s="18"/>
      <c r="AA402" s="18"/>
      <c r="AB402" s="18"/>
      <c r="AC402" s="18"/>
      <c r="AD402" s="18"/>
      <c r="AE402" s="18"/>
      <c r="AF402" s="18"/>
      <c r="AG402" s="18"/>
      <c r="AH402" s="18"/>
      <c r="AI402" s="18"/>
    </row>
    <row r="403" spans="1:35" ht="12.75" customHeight="1">
      <c r="A403" s="86"/>
      <c r="B403" s="16"/>
      <c r="C403" s="18"/>
      <c r="D403" s="18"/>
      <c r="E403" s="16"/>
      <c r="F403" s="16"/>
      <c r="G403" s="16"/>
      <c r="H403" s="88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18"/>
      <c r="W403" s="18"/>
      <c r="X403" s="18"/>
      <c r="Y403" s="18"/>
      <c r="Z403" s="18"/>
      <c r="AA403" s="18"/>
      <c r="AB403" s="18"/>
      <c r="AC403" s="18"/>
      <c r="AD403" s="18"/>
      <c r="AE403" s="18"/>
      <c r="AF403" s="18"/>
      <c r="AG403" s="18"/>
      <c r="AH403" s="18"/>
      <c r="AI403" s="18"/>
    </row>
    <row r="404" spans="1:35" ht="12.75" customHeight="1">
      <c r="A404" s="86"/>
      <c r="B404" s="16"/>
      <c r="C404" s="18"/>
      <c r="D404" s="18"/>
      <c r="E404" s="16"/>
      <c r="F404" s="16"/>
      <c r="G404" s="16"/>
      <c r="H404" s="88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  <c r="AA404" s="18"/>
      <c r="AB404" s="18"/>
      <c r="AC404" s="18"/>
      <c r="AD404" s="18"/>
      <c r="AE404" s="18"/>
      <c r="AF404" s="18"/>
      <c r="AG404" s="18"/>
      <c r="AH404" s="18"/>
      <c r="AI404" s="18"/>
    </row>
    <row r="405" spans="1:35" ht="12.75" customHeight="1">
      <c r="A405" s="86"/>
      <c r="B405" s="16"/>
      <c r="C405" s="18"/>
      <c r="D405" s="18"/>
      <c r="E405" s="16"/>
      <c r="F405" s="16"/>
      <c r="G405" s="16"/>
      <c r="H405" s="88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  <c r="AA405" s="18"/>
      <c r="AB405" s="18"/>
      <c r="AC405" s="18"/>
      <c r="AD405" s="18"/>
      <c r="AE405" s="18"/>
      <c r="AF405" s="18"/>
      <c r="AG405" s="18"/>
      <c r="AH405" s="18"/>
      <c r="AI405" s="18"/>
    </row>
    <row r="406" spans="1:35" ht="12.75" customHeight="1">
      <c r="A406" s="86"/>
      <c r="B406" s="16"/>
      <c r="C406" s="18"/>
      <c r="D406" s="18"/>
      <c r="E406" s="16"/>
      <c r="F406" s="16"/>
      <c r="G406" s="16"/>
      <c r="H406" s="88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  <c r="AA406" s="18"/>
      <c r="AB406" s="18"/>
      <c r="AC406" s="18"/>
      <c r="AD406" s="18"/>
      <c r="AE406" s="18"/>
      <c r="AF406" s="18"/>
      <c r="AG406" s="18"/>
      <c r="AH406" s="18"/>
      <c r="AI406" s="18"/>
    </row>
    <row r="407" spans="1:35" ht="12.75" customHeight="1">
      <c r="A407" s="86"/>
      <c r="B407" s="16"/>
      <c r="C407" s="18"/>
      <c r="D407" s="18"/>
      <c r="E407" s="16"/>
      <c r="F407" s="16"/>
      <c r="G407" s="16"/>
      <c r="H407" s="88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  <c r="AA407" s="18"/>
      <c r="AB407" s="18"/>
      <c r="AC407" s="18"/>
      <c r="AD407" s="18"/>
      <c r="AE407" s="18"/>
      <c r="AF407" s="18"/>
      <c r="AG407" s="18"/>
      <c r="AH407" s="18"/>
      <c r="AI407" s="18"/>
    </row>
    <row r="408" spans="1:35" ht="12.75" customHeight="1">
      <c r="A408" s="86"/>
      <c r="B408" s="16"/>
      <c r="C408" s="18"/>
      <c r="D408" s="18"/>
      <c r="E408" s="16"/>
      <c r="F408" s="16"/>
      <c r="G408" s="16"/>
      <c r="H408" s="88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  <c r="AA408" s="18"/>
      <c r="AB408" s="18"/>
      <c r="AC408" s="18"/>
      <c r="AD408" s="18"/>
      <c r="AE408" s="18"/>
      <c r="AF408" s="18"/>
      <c r="AG408" s="18"/>
      <c r="AH408" s="18"/>
      <c r="AI408" s="18"/>
    </row>
    <row r="409" spans="1:35" ht="12.75" customHeight="1">
      <c r="A409" s="86"/>
      <c r="B409" s="16"/>
      <c r="C409" s="18"/>
      <c r="D409" s="18"/>
      <c r="E409" s="16"/>
      <c r="F409" s="16"/>
      <c r="G409" s="16"/>
      <c r="H409" s="88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  <c r="AA409" s="18"/>
      <c r="AB409" s="18"/>
      <c r="AC409" s="18"/>
      <c r="AD409" s="18"/>
      <c r="AE409" s="18"/>
      <c r="AF409" s="18"/>
      <c r="AG409" s="18"/>
      <c r="AH409" s="18"/>
      <c r="AI409" s="18"/>
    </row>
    <row r="410" spans="1:35" ht="12.75" customHeight="1">
      <c r="A410" s="86"/>
      <c r="B410" s="16"/>
      <c r="C410" s="18"/>
      <c r="D410" s="18"/>
      <c r="E410" s="16"/>
      <c r="F410" s="16"/>
      <c r="G410" s="16"/>
      <c r="H410" s="88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  <c r="AA410" s="18"/>
      <c r="AB410" s="18"/>
      <c r="AC410" s="18"/>
      <c r="AD410" s="18"/>
      <c r="AE410" s="18"/>
      <c r="AF410" s="18"/>
      <c r="AG410" s="18"/>
      <c r="AH410" s="18"/>
      <c r="AI410" s="18"/>
    </row>
    <row r="411" spans="1:35" ht="12.75" customHeight="1">
      <c r="A411" s="86"/>
      <c r="B411" s="16"/>
      <c r="C411" s="18"/>
      <c r="D411" s="18"/>
      <c r="E411" s="16"/>
      <c r="F411" s="16"/>
      <c r="G411" s="16"/>
      <c r="H411" s="88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  <c r="AA411" s="18"/>
      <c r="AB411" s="18"/>
      <c r="AC411" s="18"/>
      <c r="AD411" s="18"/>
      <c r="AE411" s="18"/>
      <c r="AF411" s="18"/>
      <c r="AG411" s="18"/>
      <c r="AH411" s="18"/>
      <c r="AI411" s="18"/>
    </row>
    <row r="412" spans="1:35" ht="12.75" customHeight="1">
      <c r="A412" s="86"/>
      <c r="B412" s="16"/>
      <c r="C412" s="18"/>
      <c r="D412" s="18"/>
      <c r="E412" s="16"/>
      <c r="F412" s="16"/>
      <c r="G412" s="16"/>
      <c r="H412" s="88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  <c r="AA412" s="18"/>
      <c r="AB412" s="18"/>
      <c r="AC412" s="18"/>
      <c r="AD412" s="18"/>
      <c r="AE412" s="18"/>
      <c r="AF412" s="18"/>
      <c r="AG412" s="18"/>
      <c r="AH412" s="18"/>
      <c r="AI412" s="18"/>
    </row>
    <row r="413" spans="1:35" ht="12.75" customHeight="1">
      <c r="A413" s="86"/>
      <c r="B413" s="16"/>
      <c r="C413" s="18"/>
      <c r="D413" s="18"/>
      <c r="E413" s="16"/>
      <c r="F413" s="16"/>
      <c r="G413" s="16"/>
      <c r="H413" s="88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  <c r="AA413" s="18"/>
      <c r="AB413" s="18"/>
      <c r="AC413" s="18"/>
      <c r="AD413" s="18"/>
      <c r="AE413" s="18"/>
      <c r="AF413" s="18"/>
      <c r="AG413" s="18"/>
      <c r="AH413" s="18"/>
      <c r="AI413" s="18"/>
    </row>
    <row r="414" spans="1:35" ht="12.75" customHeight="1">
      <c r="A414" s="86"/>
      <c r="B414" s="16"/>
      <c r="C414" s="18"/>
      <c r="D414" s="18"/>
      <c r="E414" s="16"/>
      <c r="F414" s="16"/>
      <c r="G414" s="16"/>
      <c r="H414" s="88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  <c r="AA414" s="18"/>
      <c r="AB414" s="18"/>
      <c r="AC414" s="18"/>
      <c r="AD414" s="18"/>
      <c r="AE414" s="18"/>
      <c r="AF414" s="18"/>
      <c r="AG414" s="18"/>
      <c r="AH414" s="18"/>
      <c r="AI414" s="18"/>
    </row>
    <row r="415" spans="1:35" ht="12.75" customHeight="1">
      <c r="A415" s="86"/>
      <c r="B415" s="16"/>
      <c r="C415" s="18"/>
      <c r="D415" s="18"/>
      <c r="E415" s="16"/>
      <c r="F415" s="16"/>
      <c r="G415" s="16"/>
      <c r="H415" s="88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  <c r="AA415" s="18"/>
      <c r="AB415" s="18"/>
      <c r="AC415" s="18"/>
      <c r="AD415" s="18"/>
      <c r="AE415" s="18"/>
      <c r="AF415" s="18"/>
      <c r="AG415" s="18"/>
      <c r="AH415" s="18"/>
      <c r="AI415" s="18"/>
    </row>
    <row r="416" spans="1:35" ht="12.75" customHeight="1">
      <c r="A416" s="86"/>
      <c r="B416" s="16"/>
      <c r="C416" s="18"/>
      <c r="D416" s="18"/>
      <c r="E416" s="16"/>
      <c r="F416" s="16"/>
      <c r="G416" s="16"/>
      <c r="H416" s="88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  <c r="AA416" s="18"/>
      <c r="AB416" s="18"/>
      <c r="AC416" s="18"/>
      <c r="AD416" s="18"/>
      <c r="AE416" s="18"/>
      <c r="AF416" s="18"/>
      <c r="AG416" s="18"/>
      <c r="AH416" s="18"/>
      <c r="AI416" s="18"/>
    </row>
    <row r="417" spans="1:35" ht="12.75" customHeight="1">
      <c r="A417" s="86"/>
      <c r="B417" s="16"/>
      <c r="C417" s="18"/>
      <c r="D417" s="18"/>
      <c r="E417" s="16"/>
      <c r="F417" s="16"/>
      <c r="G417" s="16"/>
      <c r="H417" s="88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  <c r="AA417" s="18"/>
      <c r="AB417" s="18"/>
      <c r="AC417" s="18"/>
      <c r="AD417" s="18"/>
      <c r="AE417" s="18"/>
      <c r="AF417" s="18"/>
      <c r="AG417" s="18"/>
      <c r="AH417" s="18"/>
      <c r="AI417" s="18"/>
    </row>
    <row r="418" spans="1:35" ht="12.75" customHeight="1">
      <c r="A418" s="86"/>
      <c r="B418" s="16"/>
      <c r="C418" s="18"/>
      <c r="D418" s="18"/>
      <c r="E418" s="16"/>
      <c r="F418" s="16"/>
      <c r="G418" s="16"/>
      <c r="H418" s="88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  <c r="AA418" s="18"/>
      <c r="AB418" s="18"/>
      <c r="AC418" s="18"/>
      <c r="AD418" s="18"/>
      <c r="AE418" s="18"/>
      <c r="AF418" s="18"/>
      <c r="AG418" s="18"/>
      <c r="AH418" s="18"/>
      <c r="AI418" s="18"/>
    </row>
    <row r="419" spans="1:35" ht="12.75" customHeight="1">
      <c r="A419" s="86"/>
      <c r="B419" s="16"/>
      <c r="C419" s="18"/>
      <c r="D419" s="18"/>
      <c r="E419" s="16"/>
      <c r="F419" s="16"/>
      <c r="G419" s="16"/>
      <c r="H419" s="88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  <c r="AA419" s="18"/>
      <c r="AB419" s="18"/>
      <c r="AC419" s="18"/>
      <c r="AD419" s="18"/>
      <c r="AE419" s="18"/>
      <c r="AF419" s="18"/>
      <c r="AG419" s="18"/>
      <c r="AH419" s="18"/>
      <c r="AI419" s="18"/>
    </row>
    <row r="420" spans="1:35" ht="12.75" customHeight="1">
      <c r="A420" s="86"/>
      <c r="B420" s="16"/>
      <c r="C420" s="18"/>
      <c r="D420" s="18"/>
      <c r="E420" s="16"/>
      <c r="F420" s="16"/>
      <c r="G420" s="16"/>
      <c r="H420" s="88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  <c r="AA420" s="18"/>
      <c r="AB420" s="18"/>
      <c r="AC420" s="18"/>
      <c r="AD420" s="18"/>
      <c r="AE420" s="18"/>
      <c r="AF420" s="18"/>
      <c r="AG420" s="18"/>
      <c r="AH420" s="18"/>
      <c r="AI420" s="18"/>
    </row>
    <row r="421" spans="1:35" ht="12.75" customHeight="1">
      <c r="A421" s="86"/>
      <c r="B421" s="16"/>
      <c r="C421" s="18"/>
      <c r="D421" s="18"/>
      <c r="E421" s="16"/>
      <c r="F421" s="16"/>
      <c r="G421" s="16"/>
      <c r="H421" s="88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  <c r="AA421" s="18"/>
      <c r="AB421" s="18"/>
      <c r="AC421" s="18"/>
      <c r="AD421" s="18"/>
      <c r="AE421" s="18"/>
      <c r="AF421" s="18"/>
      <c r="AG421" s="18"/>
      <c r="AH421" s="18"/>
      <c r="AI421" s="18"/>
    </row>
    <row r="422" spans="1:35" ht="12.75" customHeight="1">
      <c r="A422" s="86"/>
      <c r="B422" s="16"/>
      <c r="C422" s="18"/>
      <c r="D422" s="18"/>
      <c r="E422" s="16"/>
      <c r="F422" s="16"/>
      <c r="G422" s="16"/>
      <c r="H422" s="88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  <c r="AA422" s="18"/>
      <c r="AB422" s="18"/>
      <c r="AC422" s="18"/>
      <c r="AD422" s="18"/>
      <c r="AE422" s="18"/>
      <c r="AF422" s="18"/>
      <c r="AG422" s="18"/>
      <c r="AH422" s="18"/>
      <c r="AI422" s="18"/>
    </row>
    <row r="423" spans="1:35" ht="12.75" customHeight="1">
      <c r="A423" s="86"/>
      <c r="B423" s="16"/>
      <c r="C423" s="18"/>
      <c r="D423" s="18"/>
      <c r="E423" s="16"/>
      <c r="F423" s="16"/>
      <c r="G423" s="16"/>
      <c r="H423" s="88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  <c r="AA423" s="18"/>
      <c r="AB423" s="18"/>
      <c r="AC423" s="18"/>
      <c r="AD423" s="18"/>
      <c r="AE423" s="18"/>
      <c r="AF423" s="18"/>
      <c r="AG423" s="18"/>
      <c r="AH423" s="18"/>
      <c r="AI423" s="18"/>
    </row>
    <row r="424" spans="1:35" ht="12.75" customHeight="1">
      <c r="A424" s="86"/>
      <c r="B424" s="16"/>
      <c r="C424" s="18"/>
      <c r="D424" s="18"/>
      <c r="E424" s="16"/>
      <c r="F424" s="16"/>
      <c r="G424" s="16"/>
      <c r="H424" s="88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  <c r="AA424" s="18"/>
      <c r="AB424" s="18"/>
      <c r="AC424" s="18"/>
      <c r="AD424" s="18"/>
      <c r="AE424" s="18"/>
      <c r="AF424" s="18"/>
      <c r="AG424" s="18"/>
      <c r="AH424" s="18"/>
      <c r="AI424" s="18"/>
    </row>
    <row r="425" spans="1:35" ht="12.75" customHeight="1">
      <c r="A425" s="86"/>
      <c r="B425" s="16"/>
      <c r="C425" s="18"/>
      <c r="D425" s="18"/>
      <c r="E425" s="16"/>
      <c r="F425" s="16"/>
      <c r="G425" s="16"/>
      <c r="H425" s="88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  <c r="AA425" s="18"/>
      <c r="AB425" s="18"/>
      <c r="AC425" s="18"/>
      <c r="AD425" s="18"/>
      <c r="AE425" s="18"/>
      <c r="AF425" s="18"/>
      <c r="AG425" s="18"/>
      <c r="AH425" s="18"/>
      <c r="AI425" s="18"/>
    </row>
    <row r="426" spans="1:35" ht="12.75" customHeight="1">
      <c r="A426" s="86"/>
      <c r="B426" s="16"/>
      <c r="C426" s="18"/>
      <c r="D426" s="18"/>
      <c r="E426" s="16"/>
      <c r="F426" s="16"/>
      <c r="G426" s="16"/>
      <c r="H426" s="88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  <c r="AA426" s="18"/>
      <c r="AB426" s="18"/>
      <c r="AC426" s="18"/>
      <c r="AD426" s="18"/>
      <c r="AE426" s="18"/>
      <c r="AF426" s="18"/>
      <c r="AG426" s="18"/>
      <c r="AH426" s="18"/>
      <c r="AI426" s="18"/>
    </row>
    <row r="427" spans="1:35" ht="12.75" customHeight="1">
      <c r="A427" s="86"/>
      <c r="B427" s="16"/>
      <c r="C427" s="18"/>
      <c r="D427" s="18"/>
      <c r="E427" s="16"/>
      <c r="F427" s="16"/>
      <c r="G427" s="16"/>
      <c r="H427" s="88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  <c r="AA427" s="18"/>
      <c r="AB427" s="18"/>
      <c r="AC427" s="18"/>
      <c r="AD427" s="18"/>
      <c r="AE427" s="18"/>
      <c r="AF427" s="18"/>
      <c r="AG427" s="18"/>
      <c r="AH427" s="18"/>
      <c r="AI427" s="18"/>
    </row>
    <row r="428" spans="1:35" ht="12.75" customHeight="1">
      <c r="A428" s="86"/>
      <c r="B428" s="16"/>
      <c r="C428" s="18"/>
      <c r="D428" s="18"/>
      <c r="E428" s="16"/>
      <c r="F428" s="16"/>
      <c r="G428" s="16"/>
      <c r="H428" s="88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  <c r="AA428" s="18"/>
      <c r="AB428" s="18"/>
      <c r="AC428" s="18"/>
      <c r="AD428" s="18"/>
      <c r="AE428" s="18"/>
      <c r="AF428" s="18"/>
      <c r="AG428" s="18"/>
      <c r="AH428" s="18"/>
      <c r="AI428" s="18"/>
    </row>
    <row r="429" spans="1:35" ht="12.75" customHeight="1">
      <c r="A429" s="86"/>
      <c r="B429" s="16"/>
      <c r="C429" s="18"/>
      <c r="D429" s="18"/>
      <c r="E429" s="16"/>
      <c r="F429" s="16"/>
      <c r="G429" s="16"/>
      <c r="H429" s="88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  <c r="AA429" s="18"/>
      <c r="AB429" s="18"/>
      <c r="AC429" s="18"/>
      <c r="AD429" s="18"/>
      <c r="AE429" s="18"/>
      <c r="AF429" s="18"/>
      <c r="AG429" s="18"/>
      <c r="AH429" s="18"/>
      <c r="AI429" s="18"/>
    </row>
    <row r="430" spans="1:35" ht="12.75" customHeight="1">
      <c r="A430" s="86"/>
      <c r="B430" s="16"/>
      <c r="C430" s="18"/>
      <c r="D430" s="18"/>
      <c r="E430" s="16"/>
      <c r="F430" s="16"/>
      <c r="G430" s="16"/>
      <c r="H430" s="88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  <c r="AA430" s="18"/>
      <c r="AB430" s="18"/>
      <c r="AC430" s="18"/>
      <c r="AD430" s="18"/>
      <c r="AE430" s="18"/>
      <c r="AF430" s="18"/>
      <c r="AG430" s="18"/>
      <c r="AH430" s="18"/>
      <c r="AI430" s="18"/>
    </row>
    <row r="431" spans="1:35" ht="12.75" customHeight="1">
      <c r="A431" s="86"/>
      <c r="B431" s="16"/>
      <c r="C431" s="18"/>
      <c r="D431" s="18"/>
      <c r="E431" s="16"/>
      <c r="F431" s="16"/>
      <c r="G431" s="16"/>
      <c r="H431" s="88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  <c r="AA431" s="18"/>
      <c r="AB431" s="18"/>
      <c r="AC431" s="18"/>
      <c r="AD431" s="18"/>
      <c r="AE431" s="18"/>
      <c r="AF431" s="18"/>
      <c r="AG431" s="18"/>
      <c r="AH431" s="18"/>
      <c r="AI431" s="18"/>
    </row>
    <row r="432" spans="1:35" ht="12.75" customHeight="1">
      <c r="A432" s="86"/>
      <c r="B432" s="16"/>
      <c r="C432" s="18"/>
      <c r="D432" s="18"/>
      <c r="E432" s="16"/>
      <c r="F432" s="16"/>
      <c r="G432" s="16"/>
      <c r="H432" s="88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  <c r="AA432" s="18"/>
      <c r="AB432" s="18"/>
      <c r="AC432" s="18"/>
      <c r="AD432" s="18"/>
      <c r="AE432" s="18"/>
      <c r="AF432" s="18"/>
      <c r="AG432" s="18"/>
      <c r="AH432" s="18"/>
      <c r="AI432" s="18"/>
    </row>
    <row r="433" spans="1:35" ht="12.75" customHeight="1">
      <c r="A433" s="86"/>
      <c r="B433" s="16"/>
      <c r="C433" s="18"/>
      <c r="D433" s="18"/>
      <c r="E433" s="16"/>
      <c r="F433" s="16"/>
      <c r="G433" s="16"/>
      <c r="H433" s="88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  <c r="AA433" s="18"/>
      <c r="AB433" s="18"/>
      <c r="AC433" s="18"/>
      <c r="AD433" s="18"/>
      <c r="AE433" s="18"/>
      <c r="AF433" s="18"/>
      <c r="AG433" s="18"/>
      <c r="AH433" s="18"/>
      <c r="AI433" s="18"/>
    </row>
    <row r="434" spans="1:35" ht="12.75" customHeight="1">
      <c r="A434" s="86"/>
      <c r="B434" s="16"/>
      <c r="C434" s="18"/>
      <c r="D434" s="18"/>
      <c r="E434" s="16"/>
      <c r="F434" s="16"/>
      <c r="G434" s="16"/>
      <c r="H434" s="88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  <c r="AA434" s="18"/>
      <c r="AB434" s="18"/>
      <c r="AC434" s="18"/>
      <c r="AD434" s="18"/>
      <c r="AE434" s="18"/>
      <c r="AF434" s="18"/>
      <c r="AG434" s="18"/>
      <c r="AH434" s="18"/>
      <c r="AI434" s="18"/>
    </row>
    <row r="435" spans="1:35" ht="12.75" customHeight="1">
      <c r="A435" s="86"/>
      <c r="B435" s="16"/>
      <c r="C435" s="18"/>
      <c r="D435" s="18"/>
      <c r="E435" s="16"/>
      <c r="F435" s="16"/>
      <c r="G435" s="16"/>
      <c r="H435" s="88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  <c r="AA435" s="18"/>
      <c r="AB435" s="18"/>
      <c r="AC435" s="18"/>
      <c r="AD435" s="18"/>
      <c r="AE435" s="18"/>
      <c r="AF435" s="18"/>
      <c r="AG435" s="18"/>
      <c r="AH435" s="18"/>
      <c r="AI435" s="18"/>
    </row>
    <row r="436" spans="1:35" ht="12.75" customHeight="1">
      <c r="A436" s="86"/>
      <c r="B436" s="16"/>
      <c r="C436" s="18"/>
      <c r="D436" s="18"/>
      <c r="E436" s="16"/>
      <c r="F436" s="16"/>
      <c r="G436" s="16"/>
      <c r="H436" s="88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  <c r="AA436" s="18"/>
      <c r="AB436" s="18"/>
      <c r="AC436" s="18"/>
      <c r="AD436" s="18"/>
      <c r="AE436" s="18"/>
      <c r="AF436" s="18"/>
      <c r="AG436" s="18"/>
      <c r="AH436" s="18"/>
      <c r="AI436" s="18"/>
    </row>
    <row r="437" spans="1:35" ht="12.75" customHeight="1">
      <c r="A437" s="86"/>
      <c r="B437" s="16"/>
      <c r="C437" s="18"/>
      <c r="D437" s="18"/>
      <c r="E437" s="16"/>
      <c r="F437" s="16"/>
      <c r="G437" s="16"/>
      <c r="H437" s="88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  <c r="AA437" s="18"/>
      <c r="AB437" s="18"/>
      <c r="AC437" s="18"/>
      <c r="AD437" s="18"/>
      <c r="AE437" s="18"/>
      <c r="AF437" s="18"/>
      <c r="AG437" s="18"/>
      <c r="AH437" s="18"/>
      <c r="AI437" s="18"/>
    </row>
    <row r="438" spans="1:35" ht="12.75" customHeight="1">
      <c r="A438" s="86"/>
      <c r="B438" s="16"/>
      <c r="C438" s="18"/>
      <c r="D438" s="18"/>
      <c r="E438" s="16"/>
      <c r="F438" s="16"/>
      <c r="G438" s="16"/>
      <c r="H438" s="88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  <c r="AA438" s="18"/>
      <c r="AB438" s="18"/>
      <c r="AC438" s="18"/>
      <c r="AD438" s="18"/>
      <c r="AE438" s="18"/>
      <c r="AF438" s="18"/>
      <c r="AG438" s="18"/>
      <c r="AH438" s="18"/>
      <c r="AI438" s="18"/>
    </row>
    <row r="439" spans="1:35" ht="12.75" customHeight="1">
      <c r="A439" s="86"/>
      <c r="B439" s="16"/>
      <c r="C439" s="18"/>
      <c r="D439" s="18"/>
      <c r="E439" s="16"/>
      <c r="F439" s="16"/>
      <c r="G439" s="16"/>
      <c r="H439" s="88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  <c r="AA439" s="18"/>
      <c r="AB439" s="18"/>
      <c r="AC439" s="18"/>
      <c r="AD439" s="18"/>
      <c r="AE439" s="18"/>
      <c r="AF439" s="18"/>
      <c r="AG439" s="18"/>
      <c r="AH439" s="18"/>
      <c r="AI439" s="18"/>
    </row>
    <row r="440" spans="1:35" ht="12.75" customHeight="1">
      <c r="A440" s="86"/>
      <c r="B440" s="16"/>
      <c r="C440" s="18"/>
      <c r="D440" s="18"/>
      <c r="E440" s="16"/>
      <c r="F440" s="16"/>
      <c r="G440" s="16"/>
      <c r="H440" s="88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  <c r="AA440" s="18"/>
      <c r="AB440" s="18"/>
      <c r="AC440" s="18"/>
      <c r="AD440" s="18"/>
      <c r="AE440" s="18"/>
      <c r="AF440" s="18"/>
      <c r="AG440" s="18"/>
      <c r="AH440" s="18"/>
      <c r="AI440" s="18"/>
    </row>
    <row r="441" spans="1:35" ht="12.75" customHeight="1">
      <c r="A441" s="86"/>
      <c r="B441" s="16"/>
      <c r="C441" s="18"/>
      <c r="D441" s="18"/>
      <c r="E441" s="16"/>
      <c r="F441" s="16"/>
      <c r="G441" s="16"/>
      <c r="H441" s="88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  <c r="AA441" s="18"/>
      <c r="AB441" s="18"/>
      <c r="AC441" s="18"/>
      <c r="AD441" s="18"/>
      <c r="AE441" s="18"/>
      <c r="AF441" s="18"/>
      <c r="AG441" s="18"/>
      <c r="AH441" s="18"/>
      <c r="AI441" s="18"/>
    </row>
    <row r="442" spans="1:35" ht="12.75" customHeight="1">
      <c r="A442" s="86"/>
      <c r="B442" s="16"/>
      <c r="C442" s="18"/>
      <c r="D442" s="18"/>
      <c r="E442" s="16"/>
      <c r="F442" s="16"/>
      <c r="G442" s="16"/>
      <c r="H442" s="88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  <c r="AA442" s="18"/>
      <c r="AB442" s="18"/>
      <c r="AC442" s="18"/>
      <c r="AD442" s="18"/>
      <c r="AE442" s="18"/>
      <c r="AF442" s="18"/>
      <c r="AG442" s="18"/>
      <c r="AH442" s="18"/>
      <c r="AI442" s="18"/>
    </row>
    <row r="443" spans="1:35" ht="12.75" customHeight="1">
      <c r="A443" s="86"/>
      <c r="B443" s="16"/>
      <c r="C443" s="18"/>
      <c r="D443" s="18"/>
      <c r="E443" s="16"/>
      <c r="F443" s="16"/>
      <c r="G443" s="16"/>
      <c r="H443" s="88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  <c r="AA443" s="18"/>
      <c r="AB443" s="18"/>
      <c r="AC443" s="18"/>
      <c r="AD443" s="18"/>
      <c r="AE443" s="18"/>
      <c r="AF443" s="18"/>
      <c r="AG443" s="18"/>
      <c r="AH443" s="18"/>
      <c r="AI443" s="18"/>
    </row>
    <row r="444" spans="1:35" ht="12.75" customHeight="1">
      <c r="A444" s="86"/>
      <c r="B444" s="16"/>
      <c r="C444" s="18"/>
      <c r="D444" s="18"/>
      <c r="E444" s="16"/>
      <c r="F444" s="16"/>
      <c r="G444" s="16"/>
      <c r="H444" s="88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  <c r="AA444" s="18"/>
      <c r="AB444" s="18"/>
      <c r="AC444" s="18"/>
      <c r="AD444" s="18"/>
      <c r="AE444" s="18"/>
      <c r="AF444" s="18"/>
      <c r="AG444" s="18"/>
      <c r="AH444" s="18"/>
      <c r="AI444" s="18"/>
    </row>
    <row r="445" spans="1:35" ht="12.75" customHeight="1">
      <c r="A445" s="86"/>
      <c r="B445" s="16"/>
      <c r="C445" s="18"/>
      <c r="D445" s="18"/>
      <c r="E445" s="16"/>
      <c r="F445" s="16"/>
      <c r="G445" s="16"/>
      <c r="H445" s="88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  <c r="AA445" s="18"/>
      <c r="AB445" s="18"/>
      <c r="AC445" s="18"/>
      <c r="AD445" s="18"/>
      <c r="AE445" s="18"/>
      <c r="AF445" s="18"/>
      <c r="AG445" s="18"/>
      <c r="AH445" s="18"/>
      <c r="AI445" s="18"/>
    </row>
    <row r="446" spans="1:35" ht="12.75" customHeight="1">
      <c r="A446" s="86"/>
      <c r="B446" s="16"/>
      <c r="C446" s="18"/>
      <c r="D446" s="18"/>
      <c r="E446" s="16"/>
      <c r="F446" s="16"/>
      <c r="G446" s="16"/>
      <c r="H446" s="88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  <c r="AA446" s="18"/>
      <c r="AB446" s="18"/>
      <c r="AC446" s="18"/>
      <c r="AD446" s="18"/>
      <c r="AE446" s="18"/>
      <c r="AF446" s="18"/>
      <c r="AG446" s="18"/>
      <c r="AH446" s="18"/>
      <c r="AI446" s="18"/>
    </row>
    <row r="447" spans="1:35" ht="12.75" customHeight="1">
      <c r="A447" s="86"/>
      <c r="B447" s="16"/>
      <c r="C447" s="18"/>
      <c r="D447" s="18"/>
      <c r="E447" s="16"/>
      <c r="F447" s="16"/>
      <c r="G447" s="16"/>
      <c r="H447" s="88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  <c r="AA447" s="18"/>
      <c r="AB447" s="18"/>
      <c r="AC447" s="18"/>
      <c r="AD447" s="18"/>
      <c r="AE447" s="18"/>
      <c r="AF447" s="18"/>
      <c r="AG447" s="18"/>
      <c r="AH447" s="18"/>
      <c r="AI447" s="18"/>
    </row>
    <row r="448" spans="1:35" ht="12.75" customHeight="1">
      <c r="A448" s="86"/>
      <c r="B448" s="16"/>
      <c r="C448" s="18"/>
      <c r="D448" s="18"/>
      <c r="E448" s="16"/>
      <c r="F448" s="16"/>
      <c r="G448" s="16"/>
      <c r="H448" s="88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  <c r="AA448" s="18"/>
      <c r="AB448" s="18"/>
      <c r="AC448" s="18"/>
      <c r="AD448" s="18"/>
      <c r="AE448" s="18"/>
      <c r="AF448" s="18"/>
      <c r="AG448" s="18"/>
      <c r="AH448" s="18"/>
      <c r="AI448" s="18"/>
    </row>
    <row r="449" spans="1:35" ht="12.75" customHeight="1">
      <c r="A449" s="86"/>
      <c r="B449" s="16"/>
      <c r="C449" s="18"/>
      <c r="D449" s="18"/>
      <c r="E449" s="16"/>
      <c r="F449" s="16"/>
      <c r="G449" s="16"/>
      <c r="H449" s="88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  <c r="AA449" s="18"/>
      <c r="AB449" s="18"/>
      <c r="AC449" s="18"/>
      <c r="AD449" s="18"/>
      <c r="AE449" s="18"/>
      <c r="AF449" s="18"/>
      <c r="AG449" s="18"/>
      <c r="AH449" s="18"/>
      <c r="AI449" s="18"/>
    </row>
    <row r="450" spans="1:35" ht="12.75" customHeight="1">
      <c r="A450" s="86"/>
      <c r="B450" s="16"/>
      <c r="C450" s="18"/>
      <c r="D450" s="18"/>
      <c r="E450" s="16"/>
      <c r="F450" s="16"/>
      <c r="G450" s="16"/>
      <c r="H450" s="88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  <c r="AA450" s="18"/>
      <c r="AB450" s="18"/>
      <c r="AC450" s="18"/>
      <c r="AD450" s="18"/>
      <c r="AE450" s="18"/>
      <c r="AF450" s="18"/>
      <c r="AG450" s="18"/>
      <c r="AH450" s="18"/>
      <c r="AI450" s="18"/>
    </row>
    <row r="451" spans="1:35" ht="12.75" customHeight="1">
      <c r="A451" s="86"/>
      <c r="B451" s="16"/>
      <c r="C451" s="18"/>
      <c r="D451" s="18"/>
      <c r="E451" s="16"/>
      <c r="F451" s="16"/>
      <c r="G451" s="16"/>
      <c r="H451" s="88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  <c r="AA451" s="18"/>
      <c r="AB451" s="18"/>
      <c r="AC451" s="18"/>
      <c r="AD451" s="18"/>
      <c r="AE451" s="18"/>
      <c r="AF451" s="18"/>
      <c r="AG451" s="18"/>
      <c r="AH451" s="18"/>
      <c r="AI451" s="18"/>
    </row>
    <row r="452" spans="1:35" ht="12.75" customHeight="1">
      <c r="A452" s="86"/>
      <c r="B452" s="16"/>
      <c r="C452" s="18"/>
      <c r="D452" s="18"/>
      <c r="E452" s="16"/>
      <c r="F452" s="16"/>
      <c r="G452" s="16"/>
      <c r="H452" s="88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  <c r="AA452" s="18"/>
      <c r="AB452" s="18"/>
      <c r="AC452" s="18"/>
      <c r="AD452" s="18"/>
      <c r="AE452" s="18"/>
      <c r="AF452" s="18"/>
      <c r="AG452" s="18"/>
      <c r="AH452" s="18"/>
      <c r="AI452" s="18"/>
    </row>
    <row r="453" spans="1:35" ht="12.75" customHeight="1">
      <c r="A453" s="86"/>
      <c r="B453" s="16"/>
      <c r="C453" s="18"/>
      <c r="D453" s="18"/>
      <c r="E453" s="16"/>
      <c r="F453" s="16"/>
      <c r="G453" s="16"/>
      <c r="H453" s="88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  <c r="AA453" s="18"/>
      <c r="AB453" s="18"/>
      <c r="AC453" s="18"/>
      <c r="AD453" s="18"/>
      <c r="AE453" s="18"/>
      <c r="AF453" s="18"/>
      <c r="AG453" s="18"/>
      <c r="AH453" s="18"/>
      <c r="AI453" s="18"/>
    </row>
    <row r="454" spans="1:35" ht="12.75" customHeight="1">
      <c r="A454" s="86"/>
      <c r="B454" s="16"/>
      <c r="C454" s="18"/>
      <c r="D454" s="18"/>
      <c r="E454" s="16"/>
      <c r="F454" s="16"/>
      <c r="G454" s="16"/>
      <c r="H454" s="88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  <c r="AA454" s="18"/>
      <c r="AB454" s="18"/>
      <c r="AC454" s="18"/>
      <c r="AD454" s="18"/>
      <c r="AE454" s="18"/>
      <c r="AF454" s="18"/>
      <c r="AG454" s="18"/>
      <c r="AH454" s="18"/>
      <c r="AI454" s="18"/>
    </row>
    <row r="455" spans="1:35" ht="12.75" customHeight="1">
      <c r="A455" s="86"/>
      <c r="B455" s="16"/>
      <c r="C455" s="18"/>
      <c r="D455" s="18"/>
      <c r="E455" s="16"/>
      <c r="F455" s="16"/>
      <c r="G455" s="16"/>
      <c r="H455" s="88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  <c r="AA455" s="18"/>
      <c r="AB455" s="18"/>
      <c r="AC455" s="18"/>
      <c r="AD455" s="18"/>
      <c r="AE455" s="18"/>
      <c r="AF455" s="18"/>
      <c r="AG455" s="18"/>
      <c r="AH455" s="18"/>
      <c r="AI455" s="18"/>
    </row>
    <row r="456" spans="1:35" ht="12.75" customHeight="1">
      <c r="A456" s="86"/>
      <c r="B456" s="16"/>
      <c r="C456" s="18"/>
      <c r="D456" s="18"/>
      <c r="E456" s="16"/>
      <c r="F456" s="16"/>
      <c r="G456" s="16"/>
      <c r="H456" s="88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  <c r="AA456" s="18"/>
      <c r="AB456" s="18"/>
      <c r="AC456" s="18"/>
      <c r="AD456" s="18"/>
      <c r="AE456" s="18"/>
      <c r="AF456" s="18"/>
      <c r="AG456" s="18"/>
      <c r="AH456" s="18"/>
      <c r="AI456" s="18"/>
    </row>
    <row r="457" spans="1:35" ht="12.75" customHeight="1">
      <c r="A457" s="86"/>
      <c r="B457" s="16"/>
      <c r="C457" s="18"/>
      <c r="D457" s="18"/>
      <c r="E457" s="16"/>
      <c r="F457" s="16"/>
      <c r="G457" s="16"/>
      <c r="H457" s="88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  <c r="AA457" s="18"/>
      <c r="AB457" s="18"/>
      <c r="AC457" s="18"/>
      <c r="AD457" s="18"/>
      <c r="AE457" s="18"/>
      <c r="AF457" s="18"/>
      <c r="AG457" s="18"/>
      <c r="AH457" s="18"/>
      <c r="AI457" s="18"/>
    </row>
    <row r="458" spans="1:35" ht="12.75" customHeight="1">
      <c r="A458" s="86"/>
      <c r="B458" s="16"/>
      <c r="C458" s="18"/>
      <c r="D458" s="18"/>
      <c r="E458" s="16"/>
      <c r="F458" s="16"/>
      <c r="G458" s="16"/>
      <c r="H458" s="88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  <c r="AA458" s="18"/>
      <c r="AB458" s="18"/>
      <c r="AC458" s="18"/>
      <c r="AD458" s="18"/>
      <c r="AE458" s="18"/>
      <c r="AF458" s="18"/>
      <c r="AG458" s="18"/>
      <c r="AH458" s="18"/>
      <c r="AI458" s="18"/>
    </row>
    <row r="459" spans="1:35" ht="12.75" customHeight="1">
      <c r="A459" s="86"/>
      <c r="B459" s="16"/>
      <c r="C459" s="18"/>
      <c r="D459" s="18"/>
      <c r="E459" s="16"/>
      <c r="F459" s="16"/>
      <c r="G459" s="16"/>
      <c r="H459" s="88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  <c r="AA459" s="18"/>
      <c r="AB459" s="18"/>
      <c r="AC459" s="18"/>
      <c r="AD459" s="18"/>
      <c r="AE459" s="18"/>
      <c r="AF459" s="18"/>
      <c r="AG459" s="18"/>
      <c r="AH459" s="18"/>
      <c r="AI459" s="18"/>
    </row>
    <row r="460" spans="1:35" ht="12.75" customHeight="1">
      <c r="A460" s="86"/>
      <c r="B460" s="16"/>
      <c r="C460" s="18"/>
      <c r="D460" s="18"/>
      <c r="E460" s="16"/>
      <c r="F460" s="16"/>
      <c r="G460" s="16"/>
      <c r="H460" s="88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  <c r="AA460" s="18"/>
      <c r="AB460" s="18"/>
      <c r="AC460" s="18"/>
      <c r="AD460" s="18"/>
      <c r="AE460" s="18"/>
      <c r="AF460" s="18"/>
      <c r="AG460" s="18"/>
      <c r="AH460" s="18"/>
      <c r="AI460" s="18"/>
    </row>
    <row r="461" spans="1:35" ht="12.75" customHeight="1">
      <c r="A461" s="86"/>
      <c r="B461" s="16"/>
      <c r="C461" s="18"/>
      <c r="D461" s="18"/>
      <c r="E461" s="16"/>
      <c r="F461" s="16"/>
      <c r="G461" s="16"/>
      <c r="H461" s="88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  <c r="AA461" s="18"/>
      <c r="AB461" s="18"/>
      <c r="AC461" s="18"/>
      <c r="AD461" s="18"/>
      <c r="AE461" s="18"/>
      <c r="AF461" s="18"/>
      <c r="AG461" s="18"/>
      <c r="AH461" s="18"/>
      <c r="AI461" s="18"/>
    </row>
    <row r="462" spans="1:35" ht="12.75" customHeight="1">
      <c r="A462" s="86"/>
      <c r="B462" s="16"/>
      <c r="C462" s="18"/>
      <c r="D462" s="18"/>
      <c r="E462" s="16"/>
      <c r="F462" s="16"/>
      <c r="G462" s="16"/>
      <c r="H462" s="88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  <c r="AA462" s="18"/>
      <c r="AB462" s="18"/>
      <c r="AC462" s="18"/>
      <c r="AD462" s="18"/>
      <c r="AE462" s="18"/>
      <c r="AF462" s="18"/>
      <c r="AG462" s="18"/>
      <c r="AH462" s="18"/>
      <c r="AI462" s="18"/>
    </row>
    <row r="463" spans="1:35" ht="12.75" customHeight="1">
      <c r="A463" s="86"/>
      <c r="B463" s="16"/>
      <c r="C463" s="18"/>
      <c r="D463" s="18"/>
      <c r="E463" s="16"/>
      <c r="F463" s="16"/>
      <c r="G463" s="16"/>
      <c r="H463" s="88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  <c r="AA463" s="18"/>
      <c r="AB463" s="18"/>
      <c r="AC463" s="18"/>
      <c r="AD463" s="18"/>
      <c r="AE463" s="18"/>
      <c r="AF463" s="18"/>
      <c r="AG463" s="18"/>
      <c r="AH463" s="18"/>
      <c r="AI463" s="18"/>
    </row>
    <row r="464" spans="1:35" ht="12.75" customHeight="1">
      <c r="A464" s="86"/>
      <c r="B464" s="16"/>
      <c r="C464" s="18"/>
      <c r="D464" s="18"/>
      <c r="E464" s="16"/>
      <c r="F464" s="16"/>
      <c r="G464" s="16"/>
      <c r="H464" s="88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  <c r="AA464" s="18"/>
      <c r="AB464" s="18"/>
      <c r="AC464" s="18"/>
      <c r="AD464" s="18"/>
      <c r="AE464" s="18"/>
      <c r="AF464" s="18"/>
      <c r="AG464" s="18"/>
      <c r="AH464" s="18"/>
      <c r="AI464" s="18"/>
    </row>
    <row r="465" spans="1:35" ht="12.75" customHeight="1">
      <c r="A465" s="86"/>
      <c r="B465" s="16"/>
      <c r="C465" s="18"/>
      <c r="D465" s="18"/>
      <c r="E465" s="16"/>
      <c r="F465" s="16"/>
      <c r="G465" s="16"/>
      <c r="H465" s="88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  <c r="AA465" s="18"/>
      <c r="AB465" s="18"/>
      <c r="AC465" s="18"/>
      <c r="AD465" s="18"/>
      <c r="AE465" s="18"/>
      <c r="AF465" s="18"/>
      <c r="AG465" s="18"/>
      <c r="AH465" s="18"/>
      <c r="AI465" s="18"/>
    </row>
    <row r="466" spans="1:35" ht="12.75" customHeight="1">
      <c r="A466" s="86"/>
      <c r="B466" s="16"/>
      <c r="C466" s="18"/>
      <c r="D466" s="18"/>
      <c r="E466" s="16"/>
      <c r="F466" s="16"/>
      <c r="G466" s="16"/>
      <c r="H466" s="88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  <c r="AA466" s="18"/>
      <c r="AB466" s="18"/>
      <c r="AC466" s="18"/>
      <c r="AD466" s="18"/>
      <c r="AE466" s="18"/>
      <c r="AF466" s="18"/>
      <c r="AG466" s="18"/>
      <c r="AH466" s="18"/>
      <c r="AI466" s="18"/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490"/>
  <sheetViews>
    <sheetView zoomScale="85" zoomScaleNormal="85" workbookViewId="0">
      <selection activeCell="P27" sqref="P27"/>
    </sheetView>
  </sheetViews>
  <sheetFormatPr defaultColWidth="17.28515625" defaultRowHeight="15" customHeight="1"/>
  <cols>
    <col min="1" max="1" width="4.4257812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4" width="14" customWidth="1"/>
    <col min="15" max="15" width="15.85546875" customWidth="1"/>
    <col min="16" max="16" width="14.5703125" customWidth="1"/>
    <col min="17" max="17" width="17.7109375" customWidth="1"/>
    <col min="18" max="18" width="5.7109375" hidden="1" customWidth="1"/>
    <col min="19" max="19" width="12.7109375" customWidth="1"/>
    <col min="20" max="20" width="8.28515625" customWidth="1"/>
    <col min="21" max="38" width="9.28515625" customWidth="1"/>
  </cols>
  <sheetData>
    <row r="1" spans="1:38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38" ht="12" customHeight="1">
      <c r="A2" s="20"/>
      <c r="B2" s="20"/>
      <c r="C2" s="20"/>
      <c r="D2" s="20"/>
      <c r="E2" s="20"/>
      <c r="F2" s="89"/>
      <c r="G2" s="89"/>
      <c r="H2" s="89"/>
      <c r="I2" s="89"/>
      <c r="J2" s="20"/>
      <c r="K2" s="89"/>
      <c r="L2" s="89"/>
      <c r="M2" s="89"/>
      <c r="N2" s="20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38" ht="12.75" customHeight="1">
      <c r="A3" s="20"/>
      <c r="B3" s="2"/>
      <c r="C3" s="2"/>
      <c r="D3" s="2"/>
      <c r="E3" s="2"/>
      <c r="F3" s="2"/>
      <c r="G3" s="2"/>
      <c r="H3" s="2"/>
      <c r="I3" s="2"/>
      <c r="J3" s="3"/>
      <c r="K3" s="90"/>
      <c r="L3" s="89"/>
      <c r="M3" s="89"/>
      <c r="N3" s="20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38" ht="12.75" customHeight="1">
      <c r="A4" s="20"/>
      <c r="B4" s="2"/>
      <c r="C4" s="2"/>
      <c r="D4" s="2"/>
      <c r="E4" s="2"/>
      <c r="F4" s="2"/>
      <c r="G4" s="2"/>
      <c r="H4" s="2"/>
      <c r="I4" s="91"/>
      <c r="J4" s="3"/>
      <c r="K4" s="90"/>
      <c r="L4" s="89"/>
      <c r="M4" s="89"/>
      <c r="N4" s="20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38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6"/>
      <c r="M5" s="314" t="s">
        <v>285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38" ht="20.25" customHeight="1">
      <c r="A6" s="92" t="s">
        <v>878</v>
      </c>
      <c r="D6" s="1"/>
      <c r="E6" s="1"/>
      <c r="F6" s="6"/>
      <c r="G6" s="6"/>
      <c r="H6" s="6"/>
      <c r="I6" s="6"/>
      <c r="J6" s="1"/>
      <c r="K6" s="6"/>
      <c r="L6" s="6"/>
      <c r="M6" s="93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38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3">
        <f>Main!B10</f>
        <v>44729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38" ht="12.75" customHeight="1">
      <c r="B8" s="94" t="s">
        <v>573</v>
      </c>
      <c r="C8" s="94"/>
      <c r="D8" s="94"/>
      <c r="E8" s="94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38" ht="38.25" customHeight="1">
      <c r="A9" s="95" t="s">
        <v>16</v>
      </c>
      <c r="B9" s="96" t="s">
        <v>563</v>
      </c>
      <c r="C9" s="96"/>
      <c r="D9" s="97" t="s">
        <v>574</v>
      </c>
      <c r="E9" s="96" t="s">
        <v>575</v>
      </c>
      <c r="F9" s="96" t="s">
        <v>576</v>
      </c>
      <c r="G9" s="96" t="s">
        <v>577</v>
      </c>
      <c r="H9" s="96" t="s">
        <v>578</v>
      </c>
      <c r="I9" s="96" t="s">
        <v>579</v>
      </c>
      <c r="J9" s="95" t="s">
        <v>580</v>
      </c>
      <c r="K9" s="96" t="s">
        <v>581</v>
      </c>
      <c r="L9" s="98" t="s">
        <v>582</v>
      </c>
      <c r="M9" s="98" t="s">
        <v>583</v>
      </c>
      <c r="N9" s="96" t="s">
        <v>584</v>
      </c>
      <c r="O9" s="97" t="s">
        <v>585</v>
      </c>
      <c r="P9" s="96" t="s">
        <v>817</v>
      </c>
      <c r="Q9" s="1"/>
      <c r="R9" s="6"/>
      <c r="S9" s="1"/>
      <c r="T9" s="1"/>
      <c r="U9" s="1"/>
      <c r="V9" s="1"/>
      <c r="W9" s="1"/>
      <c r="X9" s="1"/>
    </row>
    <row r="10" spans="1:38" s="247" customFormat="1" ht="13.9" customHeight="1">
      <c r="A10" s="251">
        <v>1</v>
      </c>
      <c r="B10" s="248">
        <v>44700</v>
      </c>
      <c r="C10" s="319"/>
      <c r="D10" s="316" t="s">
        <v>75</v>
      </c>
      <c r="E10" s="317" t="s">
        <v>588</v>
      </c>
      <c r="F10" s="251" t="s">
        <v>867</v>
      </c>
      <c r="G10" s="251">
        <v>635</v>
      </c>
      <c r="H10" s="251"/>
      <c r="I10" s="318" t="s">
        <v>866</v>
      </c>
      <c r="J10" s="342" t="s">
        <v>589</v>
      </c>
      <c r="K10" s="284"/>
      <c r="L10" s="285"/>
      <c r="M10" s="286"/>
      <c r="N10" s="284"/>
      <c r="O10" s="308"/>
      <c r="P10" s="284">
        <f>VLOOKUP(D10,'MidCap Intra'!B37:C589,2,0)</f>
        <v>654.20000000000005</v>
      </c>
      <c r="Q10" s="246"/>
      <c r="R10" s="246" t="s">
        <v>587</v>
      </c>
      <c r="S10" s="246"/>
      <c r="T10" s="246"/>
      <c r="U10" s="246"/>
      <c r="V10" s="246"/>
      <c r="W10" s="246"/>
      <c r="X10" s="246"/>
      <c r="Y10" s="246"/>
      <c r="Z10" s="246"/>
      <c r="AA10" s="246"/>
      <c r="AB10" s="246"/>
      <c r="AC10" s="246"/>
      <c r="AD10" s="246"/>
      <c r="AE10" s="246"/>
      <c r="AF10" s="246"/>
      <c r="AG10" s="246"/>
      <c r="AH10" s="246"/>
      <c r="AI10" s="246"/>
      <c r="AJ10" s="246"/>
      <c r="AK10" s="246"/>
      <c r="AL10" s="246"/>
    </row>
    <row r="11" spans="1:38" s="247" customFormat="1" ht="13.9" customHeight="1">
      <c r="A11" s="365">
        <v>2</v>
      </c>
      <c r="B11" s="362">
        <v>44706</v>
      </c>
      <c r="C11" s="373"/>
      <c r="D11" s="374" t="s">
        <v>145</v>
      </c>
      <c r="E11" s="375" t="s">
        <v>588</v>
      </c>
      <c r="F11" s="365">
        <v>1595</v>
      </c>
      <c r="G11" s="365">
        <v>1475</v>
      </c>
      <c r="H11" s="365">
        <v>1672.5</v>
      </c>
      <c r="I11" s="376" t="s">
        <v>870</v>
      </c>
      <c r="J11" s="322" t="s">
        <v>888</v>
      </c>
      <c r="K11" s="322">
        <f t="shared" ref="K11" si="0">H11-F11</f>
        <v>77.5</v>
      </c>
      <c r="L11" s="323">
        <f t="shared" ref="L11" si="1">(F11*-0.7)/100</f>
        <v>-11.164999999999999</v>
      </c>
      <c r="M11" s="324">
        <f t="shared" ref="M11" si="2">(K11+L11)/F11</f>
        <v>4.1589341692789973E-2</v>
      </c>
      <c r="N11" s="322" t="s">
        <v>586</v>
      </c>
      <c r="O11" s="366">
        <v>44715</v>
      </c>
      <c r="P11" s="370"/>
      <c r="Q11" s="246"/>
      <c r="R11" s="246" t="s">
        <v>587</v>
      </c>
      <c r="S11" s="246"/>
      <c r="T11" s="246"/>
      <c r="U11" s="246"/>
      <c r="V11" s="246"/>
      <c r="W11" s="246"/>
      <c r="X11" s="246"/>
      <c r="Y11" s="246"/>
      <c r="Z11" s="246"/>
      <c r="AA11" s="246"/>
      <c r="AB11" s="246"/>
      <c r="AC11" s="246"/>
      <c r="AD11" s="246"/>
      <c r="AE11" s="246"/>
      <c r="AF11" s="246"/>
      <c r="AG11" s="246"/>
      <c r="AH11" s="246"/>
      <c r="AI11" s="246"/>
      <c r="AJ11" s="246"/>
      <c r="AK11" s="246"/>
      <c r="AL11" s="246"/>
    </row>
    <row r="12" spans="1:38" s="247" customFormat="1" ht="13.9" customHeight="1">
      <c r="A12" s="459">
        <v>3</v>
      </c>
      <c r="B12" s="460">
        <v>44708</v>
      </c>
      <c r="C12" s="461"/>
      <c r="D12" s="462" t="s">
        <v>487</v>
      </c>
      <c r="E12" s="463" t="s">
        <v>588</v>
      </c>
      <c r="F12" s="459">
        <v>131</v>
      </c>
      <c r="G12" s="459">
        <v>123</v>
      </c>
      <c r="H12" s="459">
        <f>(123+136)/2</f>
        <v>129.5</v>
      </c>
      <c r="I12" s="464" t="s">
        <v>872</v>
      </c>
      <c r="J12" s="465" t="s">
        <v>998</v>
      </c>
      <c r="K12" s="465">
        <f t="shared" ref="K12" si="3">H12-F12</f>
        <v>-1.5</v>
      </c>
      <c r="L12" s="466">
        <f t="shared" ref="L12" si="4">(F12*-0.7)/100</f>
        <v>-0.91699999999999993</v>
      </c>
      <c r="M12" s="467">
        <f t="shared" ref="M12" si="5">(K12+L12)/F12</f>
        <v>-1.8450381679389311E-2</v>
      </c>
      <c r="N12" s="330" t="s">
        <v>598</v>
      </c>
      <c r="O12" s="468">
        <v>44727</v>
      </c>
      <c r="P12" s="469"/>
      <c r="Q12" s="246"/>
      <c r="R12" s="246" t="s">
        <v>587</v>
      </c>
      <c r="S12" s="246"/>
      <c r="T12" s="246"/>
      <c r="U12" s="246"/>
      <c r="V12" s="246"/>
      <c r="W12" s="246"/>
      <c r="X12" s="246"/>
      <c r="Y12" s="246"/>
      <c r="Z12" s="246"/>
      <c r="AA12" s="246"/>
      <c r="AB12" s="246"/>
      <c r="AC12" s="246"/>
      <c r="AD12" s="246"/>
      <c r="AE12" s="246"/>
      <c r="AF12" s="246"/>
      <c r="AG12" s="246"/>
      <c r="AH12" s="246"/>
      <c r="AI12" s="246"/>
      <c r="AJ12" s="246"/>
      <c r="AK12" s="246"/>
      <c r="AL12" s="246"/>
    </row>
    <row r="13" spans="1:38" s="247" customFormat="1" ht="13.9" customHeight="1">
      <c r="A13" s="251">
        <v>4</v>
      </c>
      <c r="B13" s="248">
        <v>44719</v>
      </c>
      <c r="C13" s="319"/>
      <c r="D13" s="316" t="s">
        <v>122</v>
      </c>
      <c r="E13" s="317" t="s">
        <v>588</v>
      </c>
      <c r="F13" s="251" t="s">
        <v>904</v>
      </c>
      <c r="G13" s="251">
        <v>2088</v>
      </c>
      <c r="H13" s="251"/>
      <c r="I13" s="318" t="s">
        <v>905</v>
      </c>
      <c r="J13" s="284" t="s">
        <v>589</v>
      </c>
      <c r="K13" s="284"/>
      <c r="L13" s="285"/>
      <c r="M13" s="286"/>
      <c r="N13" s="284"/>
      <c r="O13" s="308"/>
      <c r="P13" s="284">
        <f>VLOOKUP(D13,'MidCap Intra'!B40:C592,2,0)</f>
        <v>2146.6999999999998</v>
      </c>
      <c r="Q13" s="246"/>
      <c r="R13" s="246" t="s">
        <v>587</v>
      </c>
      <c r="S13" s="246"/>
      <c r="T13" s="246"/>
      <c r="U13" s="246"/>
      <c r="V13" s="246"/>
      <c r="W13" s="246"/>
      <c r="X13" s="246"/>
      <c r="Y13" s="246"/>
      <c r="Z13" s="246"/>
      <c r="AA13" s="246"/>
      <c r="AB13" s="246"/>
      <c r="AC13" s="246"/>
      <c r="AD13" s="246"/>
      <c r="AE13" s="246"/>
      <c r="AF13" s="246"/>
      <c r="AG13" s="246"/>
      <c r="AH13" s="246"/>
      <c r="AI13" s="246"/>
      <c r="AJ13" s="246"/>
      <c r="AK13" s="246"/>
      <c r="AL13" s="246"/>
    </row>
    <row r="14" spans="1:38" s="247" customFormat="1" ht="13.9" customHeight="1">
      <c r="A14" s="336">
        <v>5</v>
      </c>
      <c r="B14" s="456">
        <v>44722</v>
      </c>
      <c r="C14" s="470"/>
      <c r="D14" s="471" t="s">
        <v>201</v>
      </c>
      <c r="E14" s="472" t="s">
        <v>588</v>
      </c>
      <c r="F14" s="336">
        <v>1110</v>
      </c>
      <c r="G14" s="336">
        <v>1040</v>
      </c>
      <c r="H14" s="336">
        <v>1040</v>
      </c>
      <c r="I14" s="473" t="s">
        <v>952</v>
      </c>
      <c r="J14" s="465" t="s">
        <v>999</v>
      </c>
      <c r="K14" s="465">
        <f t="shared" ref="K14" si="6">H14-F14</f>
        <v>-70</v>
      </c>
      <c r="L14" s="466">
        <f t="shared" ref="L14" si="7">(F14*-0.7)/100</f>
        <v>-7.77</v>
      </c>
      <c r="M14" s="467">
        <f t="shared" ref="M14" si="8">(K14+L14)/F14</f>
        <v>-7.0063063063063064E-2</v>
      </c>
      <c r="N14" s="330" t="s">
        <v>598</v>
      </c>
      <c r="O14" s="468">
        <v>44726</v>
      </c>
      <c r="P14" s="469"/>
      <c r="Q14" s="246"/>
      <c r="R14" s="246" t="s">
        <v>587</v>
      </c>
      <c r="S14" s="246"/>
      <c r="T14" s="246"/>
      <c r="U14" s="246"/>
      <c r="V14" s="246"/>
      <c r="W14" s="246"/>
      <c r="X14" s="246"/>
      <c r="Y14" s="246"/>
      <c r="Z14" s="246"/>
      <c r="AA14" s="246"/>
      <c r="AB14" s="246"/>
      <c r="AC14" s="246"/>
      <c r="AD14" s="246"/>
      <c r="AE14" s="246"/>
      <c r="AF14" s="246"/>
      <c r="AG14" s="246"/>
      <c r="AH14" s="246"/>
      <c r="AI14" s="246"/>
      <c r="AJ14" s="246"/>
      <c r="AK14" s="246"/>
      <c r="AL14" s="246"/>
    </row>
    <row r="15" spans="1:38" s="247" customFormat="1" ht="13.9" customHeight="1">
      <c r="A15" s="251">
        <v>6</v>
      </c>
      <c r="B15" s="408">
        <v>44722</v>
      </c>
      <c r="C15" s="319"/>
      <c r="D15" s="316" t="s">
        <v>39</v>
      </c>
      <c r="E15" s="317" t="s">
        <v>588</v>
      </c>
      <c r="F15" s="251" t="s">
        <v>953</v>
      </c>
      <c r="G15" s="251">
        <v>670</v>
      </c>
      <c r="H15" s="251"/>
      <c r="I15" s="318" t="s">
        <v>866</v>
      </c>
      <c r="J15" s="284" t="s">
        <v>589</v>
      </c>
      <c r="K15" s="284"/>
      <c r="L15" s="285"/>
      <c r="M15" s="286"/>
      <c r="N15" s="284"/>
      <c r="O15" s="308"/>
      <c r="P15" s="284">
        <f>VLOOKUP(D15,'MidCap Intra'!B1:C594,2,0)</f>
        <v>691.85</v>
      </c>
      <c r="Q15" s="246"/>
      <c r="R15" s="246" t="s">
        <v>587</v>
      </c>
      <c r="S15" s="246"/>
      <c r="T15" s="246"/>
      <c r="U15" s="246"/>
      <c r="V15" s="246"/>
      <c r="W15" s="246"/>
      <c r="X15" s="246"/>
      <c r="Y15" s="246"/>
      <c r="Z15" s="246"/>
      <c r="AA15" s="246"/>
      <c r="AB15" s="246"/>
      <c r="AC15" s="246"/>
      <c r="AD15" s="246"/>
      <c r="AE15" s="246"/>
      <c r="AF15" s="246"/>
      <c r="AG15" s="246"/>
      <c r="AH15" s="246"/>
      <c r="AI15" s="246"/>
      <c r="AJ15" s="246"/>
      <c r="AK15" s="246"/>
      <c r="AL15" s="246"/>
    </row>
    <row r="16" spans="1:38" s="247" customFormat="1" ht="13.9" customHeight="1">
      <c r="A16" s="251">
        <v>7</v>
      </c>
      <c r="B16" s="408">
        <v>44725</v>
      </c>
      <c r="C16" s="319"/>
      <c r="D16" s="316" t="s">
        <v>414</v>
      </c>
      <c r="E16" s="317" t="s">
        <v>588</v>
      </c>
      <c r="F16" s="251" t="s">
        <v>973</v>
      </c>
      <c r="G16" s="251">
        <v>365</v>
      </c>
      <c r="H16" s="251"/>
      <c r="I16" s="318" t="s">
        <v>974</v>
      </c>
      <c r="J16" s="284" t="s">
        <v>589</v>
      </c>
      <c r="K16" s="284"/>
      <c r="L16" s="285"/>
      <c r="M16" s="286"/>
      <c r="N16" s="284"/>
      <c r="O16" s="308"/>
      <c r="P16" s="284">
        <f>VLOOKUP(D16,'MidCap Intra'!B2:C595,2,0)</f>
        <v>389.55</v>
      </c>
      <c r="Q16" s="246"/>
      <c r="R16" s="246" t="s">
        <v>587</v>
      </c>
      <c r="S16" s="246"/>
      <c r="T16" s="246"/>
      <c r="U16" s="246"/>
      <c r="V16" s="246"/>
      <c r="W16" s="246"/>
      <c r="X16" s="246"/>
      <c r="Y16" s="246"/>
      <c r="Z16" s="246"/>
      <c r="AA16" s="246"/>
      <c r="AB16" s="246"/>
      <c r="AC16" s="246"/>
      <c r="AD16" s="246"/>
      <c r="AE16" s="246"/>
      <c r="AF16" s="246"/>
      <c r="AG16" s="246"/>
      <c r="AH16" s="246"/>
      <c r="AI16" s="246"/>
      <c r="AJ16" s="246"/>
      <c r="AK16" s="246"/>
      <c r="AL16" s="246"/>
    </row>
    <row r="17" spans="1:38" s="247" customFormat="1" ht="13.9" customHeight="1">
      <c r="A17" s="251"/>
      <c r="B17" s="408"/>
      <c r="C17" s="319"/>
      <c r="D17" s="316"/>
      <c r="E17" s="317"/>
      <c r="F17" s="251"/>
      <c r="G17" s="251"/>
      <c r="H17" s="251"/>
      <c r="I17" s="318"/>
      <c r="J17" s="284"/>
      <c r="K17" s="284"/>
      <c r="L17" s="285"/>
      <c r="M17" s="286"/>
      <c r="N17" s="284"/>
      <c r="O17" s="308"/>
      <c r="P17" s="284"/>
      <c r="Q17" s="246"/>
      <c r="R17" s="246"/>
      <c r="S17" s="246"/>
      <c r="T17" s="246"/>
      <c r="U17" s="246"/>
      <c r="V17" s="246"/>
      <c r="W17" s="246"/>
      <c r="X17" s="246"/>
      <c r="Y17" s="246"/>
      <c r="Z17" s="246"/>
      <c r="AA17" s="246"/>
      <c r="AB17" s="246"/>
      <c r="AC17" s="246"/>
      <c r="AD17" s="246"/>
      <c r="AE17" s="246"/>
      <c r="AF17" s="246"/>
      <c r="AG17" s="246"/>
      <c r="AH17" s="246"/>
      <c r="AI17" s="246"/>
      <c r="AJ17" s="246"/>
      <c r="AK17" s="246"/>
      <c r="AL17" s="246"/>
    </row>
    <row r="18" spans="1:38" s="247" customFormat="1" ht="13.9" customHeight="1">
      <c r="A18" s="251"/>
      <c r="B18" s="248"/>
      <c r="C18" s="319"/>
      <c r="D18" s="316"/>
      <c r="E18" s="317"/>
      <c r="F18" s="251"/>
      <c r="G18" s="251"/>
      <c r="H18" s="251"/>
      <c r="I18" s="318"/>
      <c r="J18" s="284"/>
      <c r="K18" s="284"/>
      <c r="L18" s="285"/>
      <c r="M18" s="286"/>
      <c r="N18" s="284"/>
      <c r="O18" s="308"/>
      <c r="P18" s="284"/>
      <c r="Q18" s="246"/>
      <c r="R18" s="246"/>
      <c r="S18" s="246"/>
      <c r="T18" s="246"/>
      <c r="U18" s="246"/>
      <c r="V18" s="246"/>
      <c r="W18" s="246"/>
      <c r="X18" s="246"/>
      <c r="Y18" s="246"/>
      <c r="Z18" s="246"/>
      <c r="AA18" s="246"/>
      <c r="AB18" s="246"/>
      <c r="AC18" s="246"/>
      <c r="AD18" s="246"/>
      <c r="AE18" s="246"/>
      <c r="AF18" s="246"/>
      <c r="AG18" s="246"/>
      <c r="AH18" s="246"/>
      <c r="AI18" s="246"/>
      <c r="AJ18" s="246"/>
      <c r="AK18" s="246"/>
      <c r="AL18" s="246"/>
    </row>
    <row r="19" spans="1:38" ht="13.9" customHeight="1">
      <c r="A19" s="385"/>
      <c r="B19" s="382"/>
      <c r="C19" s="395"/>
      <c r="D19" s="396"/>
      <c r="E19" s="397"/>
      <c r="F19" s="385"/>
      <c r="G19" s="385"/>
      <c r="H19" s="385"/>
      <c r="I19" s="398"/>
      <c r="J19" s="399"/>
      <c r="K19" s="386"/>
      <c r="L19" s="387"/>
      <c r="M19" s="388"/>
      <c r="N19" s="386"/>
      <c r="O19" s="389"/>
      <c r="P19" s="387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</row>
    <row r="20" spans="1:38" ht="14.25" customHeight="1">
      <c r="A20" s="107"/>
      <c r="B20" s="108"/>
      <c r="C20" s="109"/>
      <c r="D20" s="110"/>
      <c r="E20" s="111"/>
      <c r="F20" s="111"/>
      <c r="H20" s="111"/>
      <c r="I20" s="112"/>
      <c r="J20" s="113"/>
      <c r="K20" s="113"/>
      <c r="L20" s="114"/>
      <c r="M20" s="115"/>
      <c r="N20" s="116"/>
      <c r="O20" s="117"/>
      <c r="P20" s="118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1"/>
      <c r="AJ20" s="41"/>
      <c r="AK20" s="41"/>
      <c r="AL20" s="41"/>
    </row>
    <row r="21" spans="1:38" ht="14.25" customHeight="1">
      <c r="A21" s="107"/>
      <c r="B21" s="108"/>
      <c r="C21" s="109"/>
      <c r="D21" s="110"/>
      <c r="E21" s="111"/>
      <c r="F21" s="111"/>
      <c r="G21" s="107"/>
      <c r="H21" s="111"/>
      <c r="I21" s="112"/>
      <c r="J21" s="113"/>
      <c r="K21" s="113"/>
      <c r="L21" s="114"/>
      <c r="M21" s="115"/>
      <c r="N21" s="116"/>
      <c r="O21" s="117"/>
      <c r="P21" s="118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AL21" s="41"/>
    </row>
    <row r="22" spans="1:38" ht="12" customHeight="1">
      <c r="A22" s="119" t="s">
        <v>590</v>
      </c>
      <c r="B22" s="120"/>
      <c r="C22" s="121"/>
      <c r="D22" s="122"/>
      <c r="E22" s="123"/>
      <c r="F22" s="123"/>
      <c r="G22" s="123"/>
      <c r="H22" s="123"/>
      <c r="I22" s="123"/>
      <c r="J22" s="124"/>
      <c r="K22" s="123"/>
      <c r="L22" s="125"/>
      <c r="M22" s="56"/>
      <c r="N22" s="124"/>
      <c r="O22" s="12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1"/>
      <c r="AJ22" s="41"/>
      <c r="AK22" s="41"/>
      <c r="AL22" s="41"/>
    </row>
    <row r="23" spans="1:38" ht="12" customHeight="1">
      <c r="A23" s="126" t="s">
        <v>591</v>
      </c>
      <c r="B23" s="119"/>
      <c r="C23" s="119"/>
      <c r="D23" s="119"/>
      <c r="E23" s="41"/>
      <c r="F23" s="127" t="s">
        <v>592</v>
      </c>
      <c r="G23" s="6"/>
      <c r="H23" s="6"/>
      <c r="I23" s="6"/>
      <c r="J23" s="128"/>
      <c r="K23" s="129"/>
      <c r="L23" s="129"/>
      <c r="M23" s="130"/>
      <c r="N23" s="1"/>
      <c r="O23" s="13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</row>
    <row r="24" spans="1:38" ht="12" customHeight="1">
      <c r="A24" s="119" t="s">
        <v>593</v>
      </c>
      <c r="B24" s="119"/>
      <c r="C24" s="119"/>
      <c r="D24" s="119" t="s">
        <v>849</v>
      </c>
      <c r="E24" s="6"/>
      <c r="F24" s="127" t="s">
        <v>594</v>
      </c>
      <c r="G24" s="6"/>
      <c r="H24" s="6"/>
      <c r="I24" s="6"/>
      <c r="J24" s="128"/>
      <c r="K24" s="129"/>
      <c r="L24" s="129"/>
      <c r="M24" s="130"/>
      <c r="N24" s="1"/>
      <c r="O24" s="13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41"/>
      <c r="AL24" s="41"/>
    </row>
    <row r="25" spans="1:38" ht="12" customHeight="1">
      <c r="A25" s="119"/>
      <c r="B25" s="119"/>
      <c r="C25" s="119"/>
      <c r="D25" s="119"/>
      <c r="E25" s="6"/>
      <c r="F25" s="6"/>
      <c r="G25" s="6"/>
      <c r="H25" s="6"/>
      <c r="I25" s="6"/>
      <c r="J25" s="132"/>
      <c r="K25" s="129"/>
      <c r="L25" s="129"/>
      <c r="M25" s="6"/>
      <c r="N25" s="133"/>
      <c r="O25" s="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41"/>
      <c r="AL25" s="41"/>
    </row>
    <row r="26" spans="1:38" ht="12.75" customHeight="1">
      <c r="A26" s="1"/>
      <c r="B26" s="134" t="s">
        <v>595</v>
      </c>
      <c r="C26" s="134"/>
      <c r="D26" s="134"/>
      <c r="E26" s="134"/>
      <c r="F26" s="135"/>
      <c r="G26" s="6"/>
      <c r="H26" s="6"/>
      <c r="I26" s="136"/>
      <c r="J26" s="137"/>
      <c r="K26" s="138"/>
      <c r="L26" s="137"/>
      <c r="M26" s="6"/>
      <c r="N26" s="1"/>
      <c r="O26" s="1"/>
      <c r="P26" s="1"/>
      <c r="R26" s="56"/>
      <c r="S26" s="1"/>
      <c r="T26" s="1"/>
      <c r="U26" s="1"/>
      <c r="V26" s="1"/>
      <c r="W26" s="1"/>
      <c r="X26" s="1"/>
      <c r="Y26" s="1"/>
      <c r="Z26" s="1"/>
    </row>
    <row r="27" spans="1:38" ht="38.25" customHeight="1">
      <c r="A27" s="95" t="s">
        <v>16</v>
      </c>
      <c r="B27" s="96" t="s">
        <v>563</v>
      </c>
      <c r="C27" s="98"/>
      <c r="D27" s="97" t="s">
        <v>574</v>
      </c>
      <c r="E27" s="96" t="s">
        <v>575</v>
      </c>
      <c r="F27" s="96" t="s">
        <v>576</v>
      </c>
      <c r="G27" s="96" t="s">
        <v>596</v>
      </c>
      <c r="H27" s="96" t="s">
        <v>578</v>
      </c>
      <c r="I27" s="96" t="s">
        <v>579</v>
      </c>
      <c r="J27" s="96" t="s">
        <v>580</v>
      </c>
      <c r="K27" s="96" t="s">
        <v>597</v>
      </c>
      <c r="L27" s="140" t="s">
        <v>582</v>
      </c>
      <c r="M27" s="98" t="s">
        <v>583</v>
      </c>
      <c r="N27" s="95" t="s">
        <v>584</v>
      </c>
      <c r="O27" s="291" t="s">
        <v>585</v>
      </c>
      <c r="P27" s="271"/>
      <c r="Q27" s="1"/>
      <c r="R27" s="288"/>
      <c r="S27" s="288"/>
      <c r="T27" s="288"/>
      <c r="U27" s="281"/>
      <c r="V27" s="281"/>
      <c r="W27" s="281"/>
      <c r="X27" s="281"/>
      <c r="Y27" s="28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</row>
    <row r="28" spans="1:38" s="257" customFormat="1" ht="15" customHeight="1">
      <c r="A28" s="424">
        <v>1</v>
      </c>
      <c r="B28" s="334">
        <v>44709</v>
      </c>
      <c r="C28" s="425"/>
      <c r="D28" s="426" t="s">
        <v>188</v>
      </c>
      <c r="E28" s="336" t="s">
        <v>588</v>
      </c>
      <c r="F28" s="336">
        <v>469.5</v>
      </c>
      <c r="G28" s="336">
        <v>457</v>
      </c>
      <c r="H28" s="336">
        <v>457</v>
      </c>
      <c r="I28" s="336" t="s">
        <v>871</v>
      </c>
      <c r="J28" s="330" t="s">
        <v>961</v>
      </c>
      <c r="K28" s="330">
        <f t="shared" ref="K28" si="9">H28-F28</f>
        <v>-12.5</v>
      </c>
      <c r="L28" s="427">
        <f t="shared" ref="L28" si="10">(F28*-0.7)/100</f>
        <v>-3.2864999999999998</v>
      </c>
      <c r="M28" s="428">
        <f t="shared" ref="M28" si="11">(K28+L28)/F28</f>
        <v>-3.3624068157614484E-2</v>
      </c>
      <c r="N28" s="330" t="s">
        <v>598</v>
      </c>
      <c r="O28" s="429">
        <v>44725</v>
      </c>
      <c r="P28" s="289"/>
      <c r="Q28" s="289"/>
      <c r="R28" s="290" t="s">
        <v>587</v>
      </c>
      <c r="S28" s="246"/>
      <c r="T28" s="246"/>
      <c r="U28" s="246"/>
      <c r="V28" s="246"/>
      <c r="W28" s="246"/>
      <c r="X28" s="246"/>
      <c r="Y28" s="246"/>
      <c r="Z28" s="246"/>
      <c r="AA28" s="246"/>
      <c r="AB28" s="246"/>
      <c r="AC28" s="246"/>
      <c r="AD28" s="246"/>
      <c r="AE28" s="246"/>
      <c r="AF28" s="246"/>
      <c r="AG28" s="246"/>
      <c r="AH28" s="246"/>
      <c r="AI28" s="287"/>
      <c r="AJ28" s="280"/>
      <c r="AK28" s="280"/>
      <c r="AL28" s="280"/>
    </row>
    <row r="29" spans="1:38" s="257" customFormat="1" ht="15" customHeight="1">
      <c r="A29" s="361">
        <v>2</v>
      </c>
      <c r="B29" s="362">
        <v>44711</v>
      </c>
      <c r="C29" s="363"/>
      <c r="D29" s="364" t="s">
        <v>205</v>
      </c>
      <c r="E29" s="365" t="s">
        <v>588</v>
      </c>
      <c r="F29" s="365">
        <v>1115</v>
      </c>
      <c r="G29" s="365">
        <v>1079</v>
      </c>
      <c r="H29" s="365">
        <v>1145</v>
      </c>
      <c r="I29" s="365" t="s">
        <v>873</v>
      </c>
      <c r="J29" s="322" t="s">
        <v>601</v>
      </c>
      <c r="K29" s="322">
        <f t="shared" ref="K29" si="12">H29-F29</f>
        <v>30</v>
      </c>
      <c r="L29" s="323">
        <f t="shared" ref="L29" si="13">(F29*-0.7)/100</f>
        <v>-7.8049999999999997</v>
      </c>
      <c r="M29" s="324">
        <f t="shared" ref="M29" si="14">(K29+L29)/F29</f>
        <v>1.9905829596412555E-2</v>
      </c>
      <c r="N29" s="322" t="s">
        <v>586</v>
      </c>
      <c r="O29" s="366">
        <v>44715</v>
      </c>
      <c r="P29" s="289"/>
      <c r="Q29" s="289"/>
      <c r="R29" s="290" t="s">
        <v>587</v>
      </c>
      <c r="S29" s="246"/>
      <c r="T29" s="246"/>
      <c r="U29" s="246"/>
      <c r="V29" s="246"/>
      <c r="W29" s="246"/>
      <c r="X29" s="246"/>
      <c r="Y29" s="246"/>
      <c r="Z29" s="246"/>
      <c r="AA29" s="246"/>
      <c r="AB29" s="246"/>
      <c r="AC29" s="246"/>
      <c r="AD29" s="246"/>
      <c r="AE29" s="246"/>
      <c r="AF29" s="246"/>
      <c r="AG29" s="246"/>
      <c r="AH29" s="246"/>
      <c r="AI29" s="287"/>
      <c r="AJ29" s="280"/>
      <c r="AK29" s="280"/>
      <c r="AL29" s="280"/>
    </row>
    <row r="30" spans="1:38" s="257" customFormat="1" ht="15" customHeight="1">
      <c r="A30" s="361">
        <v>3</v>
      </c>
      <c r="B30" s="362">
        <v>44713</v>
      </c>
      <c r="C30" s="363"/>
      <c r="D30" s="364" t="s">
        <v>82</v>
      </c>
      <c r="E30" s="365" t="s">
        <v>588</v>
      </c>
      <c r="F30" s="365">
        <v>207</v>
      </c>
      <c r="G30" s="365">
        <v>199</v>
      </c>
      <c r="H30" s="365">
        <v>212.75</v>
      </c>
      <c r="I30" s="365" t="s">
        <v>877</v>
      </c>
      <c r="J30" s="322" t="s">
        <v>886</v>
      </c>
      <c r="K30" s="322">
        <f t="shared" ref="K30:K31" si="15">H30-F30</f>
        <v>5.75</v>
      </c>
      <c r="L30" s="323">
        <f t="shared" ref="L30:L31" si="16">(F30*-0.7)/100</f>
        <v>-1.4489999999999998</v>
      </c>
      <c r="M30" s="324">
        <f t="shared" ref="M30:M31" si="17">(K30+L30)/F30</f>
        <v>2.0777777777777777E-2</v>
      </c>
      <c r="N30" s="322" t="s">
        <v>586</v>
      </c>
      <c r="O30" s="366">
        <v>44714</v>
      </c>
      <c r="P30" s="289"/>
      <c r="Q30" s="289"/>
      <c r="R30" s="290" t="s">
        <v>587</v>
      </c>
      <c r="S30" s="246"/>
      <c r="T30" s="246"/>
      <c r="U30" s="246"/>
      <c r="V30" s="246"/>
      <c r="W30" s="246"/>
      <c r="X30" s="246"/>
      <c r="Y30" s="246"/>
      <c r="Z30" s="246"/>
      <c r="AA30" s="246"/>
      <c r="AB30" s="246"/>
      <c r="AC30" s="246"/>
      <c r="AD30" s="246"/>
      <c r="AE30" s="246"/>
      <c r="AF30" s="246"/>
      <c r="AG30" s="246"/>
      <c r="AH30" s="246"/>
      <c r="AI30" s="287"/>
      <c r="AJ30" s="280"/>
      <c r="AK30" s="280"/>
      <c r="AL30" s="280"/>
    </row>
    <row r="31" spans="1:38" s="257" customFormat="1" ht="15" customHeight="1">
      <c r="A31" s="424">
        <v>4</v>
      </c>
      <c r="B31" s="334">
        <v>44713</v>
      </c>
      <c r="C31" s="425"/>
      <c r="D31" s="426" t="s">
        <v>117</v>
      </c>
      <c r="E31" s="336" t="s">
        <v>588</v>
      </c>
      <c r="F31" s="336">
        <v>602</v>
      </c>
      <c r="G31" s="336">
        <v>584</v>
      </c>
      <c r="H31" s="336">
        <v>584</v>
      </c>
      <c r="I31" s="336" t="s">
        <v>854</v>
      </c>
      <c r="J31" s="330" t="s">
        <v>979</v>
      </c>
      <c r="K31" s="330">
        <f t="shared" si="15"/>
        <v>-18</v>
      </c>
      <c r="L31" s="427">
        <f t="shared" si="16"/>
        <v>-4.2139999999999995</v>
      </c>
      <c r="M31" s="428">
        <f t="shared" si="17"/>
        <v>-3.6900332225913622E-2</v>
      </c>
      <c r="N31" s="330" t="s">
        <v>598</v>
      </c>
      <c r="O31" s="429">
        <v>44726</v>
      </c>
      <c r="P31" s="289"/>
      <c r="Q31" s="289"/>
      <c r="R31" s="290" t="s">
        <v>587</v>
      </c>
      <c r="S31" s="246"/>
      <c r="T31" s="246"/>
      <c r="U31" s="246"/>
      <c r="V31" s="246"/>
      <c r="W31" s="246"/>
      <c r="X31" s="246"/>
      <c r="Y31" s="246"/>
      <c r="Z31" s="246"/>
      <c r="AA31" s="246"/>
      <c r="AB31" s="246"/>
      <c r="AC31" s="246"/>
      <c r="AD31" s="246"/>
      <c r="AE31" s="246"/>
      <c r="AF31" s="246"/>
      <c r="AG31" s="246"/>
      <c r="AH31" s="246"/>
      <c r="AI31" s="287"/>
      <c r="AJ31" s="280"/>
      <c r="AK31" s="280"/>
      <c r="AL31" s="280"/>
    </row>
    <row r="32" spans="1:38" s="257" customFormat="1" ht="15" customHeight="1">
      <c r="A32" s="361">
        <v>5</v>
      </c>
      <c r="B32" s="362">
        <v>44714</v>
      </c>
      <c r="C32" s="363"/>
      <c r="D32" s="364" t="s">
        <v>530</v>
      </c>
      <c r="E32" s="365" t="s">
        <v>588</v>
      </c>
      <c r="F32" s="365">
        <v>962.5</v>
      </c>
      <c r="G32" s="365">
        <v>934</v>
      </c>
      <c r="H32" s="365">
        <v>994.5</v>
      </c>
      <c r="I32" s="365" t="s">
        <v>884</v>
      </c>
      <c r="J32" s="322" t="s">
        <v>889</v>
      </c>
      <c r="K32" s="322">
        <f t="shared" ref="K32:K33" si="18">H32-F32</f>
        <v>32</v>
      </c>
      <c r="L32" s="323">
        <f t="shared" ref="L32:L33" si="19">(F32*-0.7)/100</f>
        <v>-6.7374999999999998</v>
      </c>
      <c r="M32" s="324">
        <f t="shared" ref="M32:M33" si="20">(K32+L32)/F32</f>
        <v>2.6246753246753247E-2</v>
      </c>
      <c r="N32" s="322" t="s">
        <v>586</v>
      </c>
      <c r="O32" s="366">
        <v>44715</v>
      </c>
      <c r="P32" s="289"/>
      <c r="Q32" s="289"/>
      <c r="R32" s="290" t="s">
        <v>587</v>
      </c>
      <c r="S32" s="246"/>
      <c r="T32" s="246"/>
      <c r="U32" s="246"/>
      <c r="V32" s="246"/>
      <c r="W32" s="246"/>
      <c r="X32" s="246"/>
      <c r="Y32" s="246"/>
      <c r="Z32" s="246"/>
      <c r="AA32" s="246"/>
      <c r="AB32" s="246"/>
      <c r="AC32" s="246"/>
      <c r="AD32" s="246"/>
      <c r="AE32" s="246"/>
      <c r="AF32" s="246"/>
      <c r="AG32" s="246"/>
      <c r="AH32" s="246"/>
      <c r="AI32" s="287"/>
      <c r="AJ32" s="280"/>
      <c r="AK32" s="280"/>
      <c r="AL32" s="280"/>
    </row>
    <row r="33" spans="1:38" s="257" customFormat="1" ht="15" customHeight="1">
      <c r="A33" s="424">
        <v>6</v>
      </c>
      <c r="B33" s="334">
        <v>44714</v>
      </c>
      <c r="C33" s="425"/>
      <c r="D33" s="426" t="s">
        <v>68</v>
      </c>
      <c r="E33" s="336" t="s">
        <v>588</v>
      </c>
      <c r="F33" s="336">
        <v>103.4</v>
      </c>
      <c r="G33" s="336">
        <v>100</v>
      </c>
      <c r="H33" s="336">
        <v>100</v>
      </c>
      <c r="I33" s="336" t="s">
        <v>885</v>
      </c>
      <c r="J33" s="330" t="s">
        <v>1017</v>
      </c>
      <c r="K33" s="330">
        <f t="shared" si="18"/>
        <v>-3.4000000000000057</v>
      </c>
      <c r="L33" s="427">
        <f t="shared" si="19"/>
        <v>-0.7238</v>
      </c>
      <c r="M33" s="428">
        <f t="shared" si="20"/>
        <v>-3.9882011605415914E-2</v>
      </c>
      <c r="N33" s="330" t="s">
        <v>598</v>
      </c>
      <c r="O33" s="429">
        <v>44728</v>
      </c>
      <c r="P33" s="289"/>
      <c r="Q33" s="289"/>
      <c r="R33" s="290" t="s">
        <v>587</v>
      </c>
      <c r="S33" s="246"/>
      <c r="T33" s="246"/>
      <c r="U33" s="246"/>
      <c r="V33" s="246"/>
      <c r="W33" s="246"/>
      <c r="X33" s="246"/>
      <c r="Y33" s="246"/>
      <c r="Z33" s="246"/>
      <c r="AA33" s="246"/>
      <c r="AB33" s="246"/>
      <c r="AC33" s="246"/>
      <c r="AD33" s="246"/>
      <c r="AE33" s="246"/>
      <c r="AF33" s="246"/>
      <c r="AG33" s="246"/>
      <c r="AH33" s="246"/>
      <c r="AI33" s="287"/>
      <c r="AJ33" s="280"/>
      <c r="AK33" s="280"/>
      <c r="AL33" s="280"/>
    </row>
    <row r="34" spans="1:38" s="380" customFormat="1" ht="15" customHeight="1">
      <c r="A34" s="424">
        <v>7</v>
      </c>
      <c r="B34" s="334">
        <v>44714</v>
      </c>
      <c r="C34" s="425"/>
      <c r="D34" s="426" t="s">
        <v>55</v>
      </c>
      <c r="E34" s="336" t="s">
        <v>588</v>
      </c>
      <c r="F34" s="336">
        <v>143.5</v>
      </c>
      <c r="G34" s="336">
        <v>139.69999999999999</v>
      </c>
      <c r="H34" s="336">
        <v>139.69999999999999</v>
      </c>
      <c r="I34" s="336">
        <v>150</v>
      </c>
      <c r="J34" s="330" t="s">
        <v>895</v>
      </c>
      <c r="K34" s="330">
        <f t="shared" ref="K34:K36" si="21">H34-F34</f>
        <v>-3.8000000000000114</v>
      </c>
      <c r="L34" s="427">
        <f t="shared" ref="L34:L36" si="22">(F34*-0.7)/100</f>
        <v>-1.0044999999999999</v>
      </c>
      <c r="M34" s="428">
        <f t="shared" ref="M34:M36" si="23">(K34+L34)/F34</f>
        <v>-3.3480836236933875E-2</v>
      </c>
      <c r="N34" s="330" t="s">
        <v>598</v>
      </c>
      <c r="O34" s="429">
        <v>44718</v>
      </c>
      <c r="P34" s="289"/>
      <c r="Q34" s="289"/>
      <c r="R34" s="290" t="s">
        <v>587</v>
      </c>
      <c r="S34" s="246"/>
      <c r="T34" s="246"/>
      <c r="U34" s="246"/>
      <c r="V34" s="246"/>
      <c r="W34" s="246"/>
      <c r="X34" s="246"/>
      <c r="Y34" s="246"/>
      <c r="Z34" s="246"/>
      <c r="AA34" s="246"/>
      <c r="AB34" s="246"/>
      <c r="AC34" s="246"/>
      <c r="AD34" s="246"/>
      <c r="AE34" s="246"/>
      <c r="AF34" s="246"/>
      <c r="AG34" s="246"/>
      <c r="AH34" s="246"/>
      <c r="AI34" s="378"/>
      <c r="AJ34" s="379"/>
      <c r="AK34" s="379"/>
      <c r="AL34" s="379"/>
    </row>
    <row r="35" spans="1:38" s="393" customFormat="1" ht="15" customHeight="1">
      <c r="A35" s="430">
        <v>8</v>
      </c>
      <c r="B35" s="431">
        <v>44719</v>
      </c>
      <c r="C35" s="432"/>
      <c r="D35" s="433" t="s">
        <v>404</v>
      </c>
      <c r="E35" s="434" t="s">
        <v>588</v>
      </c>
      <c r="F35" s="434">
        <v>179.5</v>
      </c>
      <c r="G35" s="434">
        <v>174</v>
      </c>
      <c r="H35" s="434">
        <v>185.5</v>
      </c>
      <c r="I35" s="434" t="s">
        <v>906</v>
      </c>
      <c r="J35" s="322" t="s">
        <v>931</v>
      </c>
      <c r="K35" s="322">
        <f t="shared" si="21"/>
        <v>6</v>
      </c>
      <c r="L35" s="323">
        <f t="shared" si="22"/>
        <v>-1.2565</v>
      </c>
      <c r="M35" s="324">
        <f t="shared" si="23"/>
        <v>2.6426183844011141E-2</v>
      </c>
      <c r="N35" s="435" t="s">
        <v>586</v>
      </c>
      <c r="O35" s="436">
        <v>44721</v>
      </c>
      <c r="P35" s="289"/>
      <c r="Q35" s="289"/>
      <c r="R35" s="290" t="s">
        <v>587</v>
      </c>
      <c r="S35" s="246"/>
      <c r="T35" s="246"/>
      <c r="U35" s="246"/>
      <c r="V35" s="246"/>
      <c r="W35" s="246"/>
      <c r="X35" s="246"/>
      <c r="Y35" s="246"/>
      <c r="Z35" s="246"/>
      <c r="AA35" s="246"/>
      <c r="AB35" s="246"/>
      <c r="AC35" s="246"/>
      <c r="AD35" s="246"/>
      <c r="AE35" s="246"/>
      <c r="AF35" s="246"/>
      <c r="AG35" s="246"/>
      <c r="AH35" s="394"/>
      <c r="AI35" s="394"/>
      <c r="AJ35" s="394"/>
      <c r="AK35" s="394"/>
      <c r="AL35" s="394"/>
    </row>
    <row r="36" spans="1:38" s="393" customFormat="1" ht="15" customHeight="1">
      <c r="A36" s="475">
        <v>9</v>
      </c>
      <c r="B36" s="476">
        <v>44719</v>
      </c>
      <c r="C36" s="477"/>
      <c r="D36" s="478" t="s">
        <v>145</v>
      </c>
      <c r="E36" s="479" t="s">
        <v>588</v>
      </c>
      <c r="F36" s="479">
        <v>1588</v>
      </c>
      <c r="G36" s="479">
        <v>1535</v>
      </c>
      <c r="H36" s="479">
        <v>1535</v>
      </c>
      <c r="I36" s="479" t="s">
        <v>907</v>
      </c>
      <c r="J36" s="330" t="s">
        <v>1020</v>
      </c>
      <c r="K36" s="330">
        <f t="shared" si="21"/>
        <v>-53</v>
      </c>
      <c r="L36" s="427">
        <f t="shared" si="22"/>
        <v>-11.116</v>
      </c>
      <c r="M36" s="428">
        <f t="shared" si="23"/>
        <v>-4.0375314861460954E-2</v>
      </c>
      <c r="N36" s="330" t="s">
        <v>598</v>
      </c>
      <c r="O36" s="429">
        <v>44728</v>
      </c>
      <c r="P36" s="289"/>
      <c r="Q36" s="289"/>
      <c r="R36" s="290" t="s">
        <v>587</v>
      </c>
      <c r="S36" s="246"/>
      <c r="T36" s="246"/>
      <c r="U36" s="246"/>
      <c r="V36" s="246"/>
      <c r="W36" s="246"/>
      <c r="X36" s="246"/>
      <c r="Y36" s="246"/>
      <c r="Z36" s="246"/>
      <c r="AA36" s="246"/>
      <c r="AB36" s="246"/>
      <c r="AC36" s="246"/>
      <c r="AD36" s="246"/>
      <c r="AE36" s="246"/>
      <c r="AF36" s="246"/>
      <c r="AG36" s="246"/>
      <c r="AH36" s="394"/>
      <c r="AI36" s="394"/>
      <c r="AJ36" s="394"/>
      <c r="AK36" s="394"/>
      <c r="AL36" s="394"/>
    </row>
    <row r="37" spans="1:38" s="393" customFormat="1" ht="15" customHeight="1">
      <c r="A37" s="381">
        <v>10</v>
      </c>
      <c r="B37" s="382">
        <v>44720</v>
      </c>
      <c r="C37" s="383"/>
      <c r="D37" s="384" t="s">
        <v>520</v>
      </c>
      <c r="E37" s="385" t="s">
        <v>588</v>
      </c>
      <c r="F37" s="385" t="s">
        <v>926</v>
      </c>
      <c r="G37" s="385">
        <v>470</v>
      </c>
      <c r="H37" s="385"/>
      <c r="I37" s="385" t="s">
        <v>927</v>
      </c>
      <c r="J37" s="386" t="s">
        <v>589</v>
      </c>
      <c r="K37" s="386"/>
      <c r="L37" s="387"/>
      <c r="M37" s="388"/>
      <c r="N37" s="386"/>
      <c r="O37" s="389"/>
      <c r="P37" s="289"/>
      <c r="Q37" s="289"/>
      <c r="R37" s="290" t="s">
        <v>587</v>
      </c>
      <c r="S37" s="246"/>
      <c r="T37" s="246"/>
      <c r="U37" s="246"/>
      <c r="V37" s="246"/>
      <c r="W37" s="246"/>
      <c r="X37" s="246"/>
      <c r="Y37" s="246"/>
      <c r="Z37" s="246"/>
      <c r="AA37" s="246"/>
      <c r="AB37" s="246"/>
      <c r="AC37" s="246"/>
      <c r="AD37" s="246"/>
      <c r="AE37" s="246"/>
      <c r="AF37" s="246"/>
      <c r="AG37" s="246"/>
      <c r="AH37" s="394"/>
      <c r="AI37" s="394"/>
      <c r="AJ37" s="394"/>
      <c r="AK37" s="394"/>
      <c r="AL37" s="394"/>
    </row>
    <row r="38" spans="1:38" s="393" customFormat="1" ht="15" customHeight="1">
      <c r="A38" s="475">
        <v>11</v>
      </c>
      <c r="B38" s="480">
        <v>44722</v>
      </c>
      <c r="C38" s="477"/>
      <c r="D38" s="478" t="s">
        <v>404</v>
      </c>
      <c r="E38" s="479" t="s">
        <v>588</v>
      </c>
      <c r="F38" s="479">
        <v>180.5</v>
      </c>
      <c r="G38" s="479">
        <v>174.5</v>
      </c>
      <c r="H38" s="479">
        <v>174.5</v>
      </c>
      <c r="I38" s="479" t="s">
        <v>951</v>
      </c>
      <c r="J38" s="330" t="s">
        <v>1018</v>
      </c>
      <c r="K38" s="330">
        <f t="shared" ref="K38" si="24">H38-F38</f>
        <v>-6</v>
      </c>
      <c r="L38" s="427">
        <f t="shared" ref="L38" si="25">(F38*-0.7)/100</f>
        <v>-1.2634999999999998</v>
      </c>
      <c r="M38" s="428">
        <f t="shared" ref="M38" si="26">(K38+L38)/F38</f>
        <v>-4.0240997229916899E-2</v>
      </c>
      <c r="N38" s="330" t="s">
        <v>598</v>
      </c>
      <c r="O38" s="429">
        <v>44728</v>
      </c>
      <c r="P38" s="289"/>
      <c r="Q38" s="289"/>
      <c r="R38" s="290" t="s">
        <v>587</v>
      </c>
      <c r="S38" s="246"/>
      <c r="T38" s="246"/>
      <c r="U38" s="246"/>
      <c r="V38" s="246"/>
      <c r="W38" s="246"/>
      <c r="X38" s="246"/>
      <c r="Y38" s="246"/>
      <c r="Z38" s="246"/>
      <c r="AA38" s="246"/>
      <c r="AB38" s="246"/>
      <c r="AC38" s="246"/>
      <c r="AD38" s="246"/>
      <c r="AE38" s="246"/>
      <c r="AF38" s="246"/>
      <c r="AG38" s="246"/>
      <c r="AH38" s="394"/>
      <c r="AI38" s="394"/>
      <c r="AJ38" s="394"/>
      <c r="AK38" s="394"/>
      <c r="AL38" s="394"/>
    </row>
    <row r="39" spans="1:38" s="441" customFormat="1" ht="15" customHeight="1">
      <c r="A39" s="442">
        <v>12</v>
      </c>
      <c r="B39" s="443">
        <v>44725</v>
      </c>
      <c r="C39" s="444"/>
      <c r="D39" s="445" t="s">
        <v>136</v>
      </c>
      <c r="E39" s="446" t="s">
        <v>588</v>
      </c>
      <c r="F39" s="446">
        <v>624.5</v>
      </c>
      <c r="G39" s="446">
        <v>605</v>
      </c>
      <c r="H39" s="446">
        <v>627.5</v>
      </c>
      <c r="I39" s="446" t="s">
        <v>962</v>
      </c>
      <c r="J39" s="447" t="s">
        <v>963</v>
      </c>
      <c r="K39" s="447">
        <f t="shared" ref="K39" si="27">H39-F39</f>
        <v>3</v>
      </c>
      <c r="L39" s="448">
        <f>(F39*-0.07)/100</f>
        <v>-0.43715000000000004</v>
      </c>
      <c r="M39" s="449">
        <f t="shared" ref="M39" si="28">(K39+L39)/F39</f>
        <v>4.1038430744595681E-3</v>
      </c>
      <c r="N39" s="450" t="s">
        <v>708</v>
      </c>
      <c r="O39" s="451">
        <v>44725</v>
      </c>
      <c r="P39" s="289"/>
      <c r="Q39" s="289"/>
      <c r="R39" s="290" t="s">
        <v>587</v>
      </c>
      <c r="S39" s="246"/>
      <c r="T39" s="246"/>
      <c r="U39" s="246"/>
      <c r="V39" s="246"/>
      <c r="W39" s="246"/>
      <c r="X39" s="246"/>
      <c r="Y39" s="246"/>
      <c r="Z39" s="246"/>
      <c r="AA39" s="246"/>
      <c r="AB39" s="246"/>
      <c r="AC39" s="246"/>
      <c r="AD39" s="246"/>
      <c r="AE39" s="246"/>
      <c r="AF39" s="246"/>
      <c r="AG39" s="246"/>
      <c r="AH39" s="438"/>
      <c r="AI39" s="439"/>
      <c r="AJ39" s="440"/>
      <c r="AK39" s="440"/>
      <c r="AL39" s="440"/>
    </row>
    <row r="40" spans="1:38" s="441" customFormat="1" ht="15" customHeight="1">
      <c r="A40" s="381">
        <v>13</v>
      </c>
      <c r="B40" s="437">
        <v>44725</v>
      </c>
      <c r="C40" s="383"/>
      <c r="D40" s="384" t="s">
        <v>113</v>
      </c>
      <c r="E40" s="385" t="s">
        <v>588</v>
      </c>
      <c r="F40" s="385" t="s">
        <v>964</v>
      </c>
      <c r="G40" s="385">
        <v>968</v>
      </c>
      <c r="H40" s="385"/>
      <c r="I40" s="385" t="s">
        <v>965</v>
      </c>
      <c r="J40" s="386" t="s">
        <v>589</v>
      </c>
      <c r="K40" s="386"/>
      <c r="L40" s="387"/>
      <c r="M40" s="388"/>
      <c r="N40" s="386"/>
      <c r="O40" s="389"/>
      <c r="P40" s="289"/>
      <c r="Q40" s="289"/>
      <c r="R40" s="290" t="s">
        <v>587</v>
      </c>
      <c r="S40" s="246"/>
      <c r="T40" s="246"/>
      <c r="U40" s="246"/>
      <c r="V40" s="246"/>
      <c r="W40" s="246"/>
      <c r="X40" s="246"/>
      <c r="Y40" s="246"/>
      <c r="Z40" s="246"/>
      <c r="AA40" s="246"/>
      <c r="AB40" s="246"/>
      <c r="AC40" s="246"/>
      <c r="AD40" s="246"/>
      <c r="AE40" s="246"/>
      <c r="AF40" s="246"/>
      <c r="AG40" s="246"/>
      <c r="AH40" s="438"/>
      <c r="AI40" s="439"/>
      <c r="AJ40" s="440"/>
      <c r="AK40" s="440"/>
      <c r="AL40" s="440"/>
    </row>
    <row r="41" spans="1:38" s="441" customFormat="1" ht="15" customHeight="1">
      <c r="A41" s="381">
        <v>14</v>
      </c>
      <c r="B41" s="437">
        <v>44725</v>
      </c>
      <c r="C41" s="383"/>
      <c r="D41" s="384" t="s">
        <v>71</v>
      </c>
      <c r="E41" s="385" t="s">
        <v>588</v>
      </c>
      <c r="F41" s="385" t="s">
        <v>966</v>
      </c>
      <c r="G41" s="385">
        <v>233</v>
      </c>
      <c r="H41" s="385"/>
      <c r="I41" s="385" t="s">
        <v>967</v>
      </c>
      <c r="J41" s="386" t="s">
        <v>589</v>
      </c>
      <c r="K41" s="386"/>
      <c r="L41" s="387"/>
      <c r="M41" s="388"/>
      <c r="N41" s="386"/>
      <c r="O41" s="389"/>
      <c r="P41" s="289"/>
      <c r="Q41" s="289"/>
      <c r="R41" s="290" t="s">
        <v>587</v>
      </c>
      <c r="S41" s="246"/>
      <c r="T41" s="246"/>
      <c r="U41" s="246"/>
      <c r="V41" s="246"/>
      <c r="W41" s="246"/>
      <c r="X41" s="246"/>
      <c r="Y41" s="246"/>
      <c r="Z41" s="246"/>
      <c r="AA41" s="246"/>
      <c r="AB41" s="246"/>
      <c r="AC41" s="246"/>
      <c r="AD41" s="246"/>
      <c r="AE41" s="246"/>
      <c r="AF41" s="246"/>
      <c r="AG41" s="246"/>
      <c r="AH41" s="438"/>
      <c r="AI41" s="439"/>
      <c r="AJ41" s="440"/>
      <c r="AK41" s="440"/>
      <c r="AL41" s="440"/>
    </row>
    <row r="42" spans="1:38" s="441" customFormat="1" ht="15" customHeight="1">
      <c r="A42" s="475">
        <v>15</v>
      </c>
      <c r="B42" s="480">
        <v>44726</v>
      </c>
      <c r="C42" s="477"/>
      <c r="D42" s="478" t="s">
        <v>136</v>
      </c>
      <c r="E42" s="479" t="s">
        <v>588</v>
      </c>
      <c r="F42" s="479">
        <v>626</v>
      </c>
      <c r="G42" s="479">
        <v>605</v>
      </c>
      <c r="H42" s="479">
        <v>605</v>
      </c>
      <c r="I42" s="479" t="s">
        <v>962</v>
      </c>
      <c r="J42" s="330" t="s">
        <v>1019</v>
      </c>
      <c r="K42" s="330">
        <f t="shared" ref="K42" si="29">H42-F42</f>
        <v>-21</v>
      </c>
      <c r="L42" s="427">
        <f t="shared" ref="L42" si="30">(F42*-0.7)/100</f>
        <v>-4.3819999999999997</v>
      </c>
      <c r="M42" s="428">
        <f t="shared" ref="M42" si="31">(K42+L42)/F42</f>
        <v>-4.0546325878594247E-2</v>
      </c>
      <c r="N42" s="330" t="s">
        <v>598</v>
      </c>
      <c r="O42" s="429">
        <v>44728</v>
      </c>
      <c r="P42" s="289"/>
      <c r="Q42" s="289"/>
      <c r="R42" s="290" t="s">
        <v>587</v>
      </c>
      <c r="S42" s="246"/>
      <c r="T42" s="246"/>
      <c r="U42" s="246"/>
      <c r="V42" s="246"/>
      <c r="W42" s="246"/>
      <c r="X42" s="246"/>
      <c r="Y42" s="246"/>
      <c r="Z42" s="246"/>
      <c r="AA42" s="246"/>
      <c r="AB42" s="246"/>
      <c r="AC42" s="246"/>
      <c r="AD42" s="246"/>
      <c r="AE42" s="246"/>
      <c r="AF42" s="246"/>
      <c r="AG42" s="246"/>
      <c r="AH42" s="438"/>
      <c r="AI42" s="439"/>
      <c r="AJ42" s="440"/>
      <c r="AK42" s="440"/>
      <c r="AL42" s="440"/>
    </row>
    <row r="43" spans="1:38" s="441" customFormat="1" ht="15" customHeight="1">
      <c r="A43" s="430">
        <v>16</v>
      </c>
      <c r="B43" s="474">
        <v>44727</v>
      </c>
      <c r="C43" s="432"/>
      <c r="D43" s="433" t="s">
        <v>295</v>
      </c>
      <c r="E43" s="434" t="s">
        <v>588</v>
      </c>
      <c r="F43" s="434">
        <v>224</v>
      </c>
      <c r="G43" s="434">
        <v>217</v>
      </c>
      <c r="H43" s="434">
        <v>229.5</v>
      </c>
      <c r="I43" s="434" t="s">
        <v>1001</v>
      </c>
      <c r="J43" s="322" t="s">
        <v>1002</v>
      </c>
      <c r="K43" s="322">
        <f t="shared" ref="K43" si="32">H43-F43</f>
        <v>5.5</v>
      </c>
      <c r="L43" s="323">
        <f>(F43*-0.07)/100</f>
        <v>-0.15680000000000002</v>
      </c>
      <c r="M43" s="324">
        <f t="shared" ref="M43" si="33">(K43+L43)/F43</f>
        <v>2.3853571428571429E-2</v>
      </c>
      <c r="N43" s="435" t="s">
        <v>586</v>
      </c>
      <c r="O43" s="436">
        <v>44727</v>
      </c>
      <c r="P43" s="289"/>
      <c r="Q43" s="289"/>
      <c r="R43" s="290"/>
      <c r="S43" s="246"/>
      <c r="T43" s="246"/>
      <c r="U43" s="246"/>
      <c r="V43" s="246"/>
      <c r="W43" s="246"/>
      <c r="X43" s="246"/>
      <c r="Y43" s="246"/>
      <c r="Z43" s="246"/>
      <c r="AA43" s="246"/>
      <c r="AB43" s="246"/>
      <c r="AC43" s="246"/>
      <c r="AD43" s="246"/>
      <c r="AE43" s="246"/>
      <c r="AF43" s="246"/>
      <c r="AG43" s="246"/>
      <c r="AH43" s="438"/>
      <c r="AI43" s="439"/>
      <c r="AJ43" s="440"/>
      <c r="AK43" s="440"/>
      <c r="AL43" s="440"/>
    </row>
    <row r="44" spans="1:38" s="441" customFormat="1" ht="15" customHeight="1">
      <c r="A44" s="430">
        <v>17</v>
      </c>
      <c r="B44" s="474">
        <v>44727</v>
      </c>
      <c r="C44" s="432"/>
      <c r="D44" s="433" t="s">
        <v>436</v>
      </c>
      <c r="E44" s="434" t="s">
        <v>588</v>
      </c>
      <c r="F44" s="434">
        <v>364</v>
      </c>
      <c r="G44" s="434">
        <v>353</v>
      </c>
      <c r="H44" s="434">
        <v>372.5</v>
      </c>
      <c r="I44" s="434" t="s">
        <v>1003</v>
      </c>
      <c r="J44" s="322" t="s">
        <v>1004</v>
      </c>
      <c r="K44" s="322">
        <f t="shared" ref="K44" si="34">H44-F44</f>
        <v>8.5</v>
      </c>
      <c r="L44" s="323">
        <f>(F44*-0.07)/100</f>
        <v>-0.25480000000000003</v>
      </c>
      <c r="M44" s="324">
        <f t="shared" ref="M44" si="35">(K44+L44)/F44</f>
        <v>2.2651648351648353E-2</v>
      </c>
      <c r="N44" s="435" t="s">
        <v>586</v>
      </c>
      <c r="O44" s="436">
        <v>44727</v>
      </c>
      <c r="P44" s="289"/>
      <c r="Q44" s="289"/>
      <c r="R44" s="290"/>
      <c r="S44" s="246"/>
      <c r="T44" s="246"/>
      <c r="U44" s="246"/>
      <c r="V44" s="246"/>
      <c r="W44" s="246"/>
      <c r="X44" s="246"/>
      <c r="Y44" s="246"/>
      <c r="Z44" s="246"/>
      <c r="AA44" s="246"/>
      <c r="AB44" s="246"/>
      <c r="AC44" s="246"/>
      <c r="AD44" s="246"/>
      <c r="AE44" s="246"/>
      <c r="AF44" s="246"/>
      <c r="AG44" s="246"/>
      <c r="AH44" s="438"/>
      <c r="AI44" s="439"/>
      <c r="AJ44" s="440"/>
      <c r="AK44" s="440"/>
      <c r="AL44" s="440"/>
    </row>
    <row r="45" spans="1:38" s="441" customFormat="1" ht="15" customHeight="1">
      <c r="A45" s="381">
        <v>18</v>
      </c>
      <c r="B45" s="437">
        <v>44728</v>
      </c>
      <c r="C45" s="383"/>
      <c r="D45" s="384" t="s">
        <v>347</v>
      </c>
      <c r="E45" s="385" t="s">
        <v>588</v>
      </c>
      <c r="F45" s="385" t="s">
        <v>1033</v>
      </c>
      <c r="G45" s="385">
        <v>685</v>
      </c>
      <c r="H45" s="385"/>
      <c r="I45" s="385" t="s">
        <v>1034</v>
      </c>
      <c r="J45" s="386" t="s">
        <v>589</v>
      </c>
      <c r="K45" s="386"/>
      <c r="L45" s="387"/>
      <c r="M45" s="388"/>
      <c r="N45" s="386"/>
      <c r="O45" s="389"/>
      <c r="P45" s="289"/>
      <c r="Q45" s="289"/>
      <c r="R45" s="290"/>
      <c r="S45" s="246"/>
      <c r="T45" s="246"/>
      <c r="U45" s="246"/>
      <c r="V45" s="246"/>
      <c r="W45" s="246"/>
      <c r="X45" s="246"/>
      <c r="Y45" s="246"/>
      <c r="Z45" s="246"/>
      <c r="AA45" s="246"/>
      <c r="AB45" s="246"/>
      <c r="AC45" s="246"/>
      <c r="AD45" s="246"/>
      <c r="AE45" s="246"/>
      <c r="AF45" s="246"/>
      <c r="AG45" s="246"/>
      <c r="AH45" s="438"/>
      <c r="AI45" s="439"/>
      <c r="AJ45" s="440"/>
      <c r="AK45" s="440"/>
      <c r="AL45" s="440"/>
    </row>
    <row r="46" spans="1:38" s="392" customFormat="1" ht="15" customHeight="1">
      <c r="A46" s="381"/>
      <c r="B46" s="382"/>
      <c r="C46" s="383"/>
      <c r="D46" s="384"/>
      <c r="E46" s="385"/>
      <c r="F46" s="385"/>
      <c r="G46" s="385"/>
      <c r="H46" s="385"/>
      <c r="I46" s="385"/>
      <c r="J46" s="386"/>
      <c r="K46" s="386"/>
      <c r="L46" s="387"/>
      <c r="M46" s="388"/>
      <c r="N46" s="386"/>
      <c r="O46" s="389"/>
      <c r="P46" s="289"/>
      <c r="Q46" s="289"/>
      <c r="R46" s="290"/>
      <c r="S46" s="246"/>
      <c r="T46" s="246"/>
      <c r="U46" s="246"/>
      <c r="V46" s="246"/>
      <c r="W46" s="246"/>
      <c r="X46" s="246"/>
      <c r="Y46" s="246"/>
      <c r="Z46" s="246"/>
      <c r="AA46" s="246"/>
      <c r="AB46" s="246"/>
      <c r="AC46" s="246"/>
      <c r="AD46" s="246"/>
      <c r="AE46" s="246"/>
      <c r="AF46" s="246"/>
      <c r="AG46" s="246"/>
      <c r="AH46" s="246"/>
      <c r="AI46" s="390"/>
      <c r="AJ46" s="391"/>
      <c r="AK46" s="391"/>
      <c r="AL46" s="391"/>
    </row>
    <row r="47" spans="1:38" ht="15" customHeight="1">
      <c r="A47" s="292"/>
      <c r="B47" s="293"/>
      <c r="C47" s="294"/>
      <c r="D47" s="295"/>
      <c r="E47" s="296"/>
      <c r="F47" s="296"/>
      <c r="G47" s="296"/>
      <c r="H47" s="296"/>
      <c r="I47" s="296"/>
      <c r="J47" s="297"/>
      <c r="K47" s="297"/>
      <c r="L47" s="298"/>
      <c r="M47" s="299"/>
      <c r="N47" s="297"/>
      <c r="O47" s="300"/>
      <c r="P47" s="289"/>
      <c r="Q47" s="289"/>
      <c r="R47" s="290"/>
      <c r="S47" s="246"/>
      <c r="T47" s="246"/>
      <c r="U47" s="246"/>
      <c r="V47" s="246"/>
      <c r="W47" s="246"/>
      <c r="X47" s="246"/>
      <c r="Y47" s="246"/>
      <c r="Z47" s="246"/>
      <c r="AA47" s="246"/>
      <c r="AB47" s="246"/>
      <c r="AC47" s="246"/>
      <c r="AD47" s="246"/>
      <c r="AE47" s="246"/>
      <c r="AF47" s="246"/>
      <c r="AG47" s="246"/>
      <c r="AH47" s="1"/>
      <c r="AI47" s="1"/>
      <c r="AJ47" s="1"/>
      <c r="AK47" s="1"/>
      <c r="AL47" s="1"/>
    </row>
    <row r="48" spans="1:38" ht="44.25" customHeight="1">
      <c r="A48" s="119" t="s">
        <v>590</v>
      </c>
      <c r="B48" s="142"/>
      <c r="C48" s="142"/>
      <c r="D48" s="1"/>
      <c r="E48" s="6"/>
      <c r="F48" s="6"/>
      <c r="G48" s="6"/>
      <c r="H48" s="6" t="s">
        <v>602</v>
      </c>
      <c r="I48" s="6"/>
      <c r="J48" s="6"/>
      <c r="K48" s="115"/>
      <c r="L48" s="144"/>
      <c r="M48" s="115"/>
      <c r="N48" s="116"/>
      <c r="O48" s="115"/>
      <c r="P48" s="1"/>
      <c r="Q48" s="1"/>
      <c r="R48" s="6"/>
      <c r="S48" s="1"/>
      <c r="T48" s="1"/>
      <c r="U48" s="1"/>
      <c r="V48" s="1"/>
      <c r="W48" s="1"/>
      <c r="X48" s="1"/>
      <c r="Y48" s="1"/>
      <c r="Z48" s="1"/>
      <c r="AA48" s="1"/>
      <c r="AB48" s="1"/>
      <c r="AC48" s="283"/>
      <c r="AD48" s="283"/>
      <c r="AE48" s="283"/>
      <c r="AF48" s="283"/>
      <c r="AG48" s="283"/>
      <c r="AH48" s="283"/>
    </row>
    <row r="49" spans="1:38" ht="12.75" customHeight="1">
      <c r="A49" s="126" t="s">
        <v>591</v>
      </c>
      <c r="B49" s="119"/>
      <c r="C49" s="119"/>
      <c r="D49" s="119"/>
      <c r="E49" s="41"/>
      <c r="F49" s="127" t="s">
        <v>592</v>
      </c>
      <c r="G49" s="56"/>
      <c r="H49" s="41"/>
      <c r="I49" s="56"/>
      <c r="J49" s="6"/>
      <c r="K49" s="145"/>
      <c r="L49" s="146"/>
      <c r="M49" s="6"/>
      <c r="N49" s="109"/>
      <c r="O49" s="147"/>
      <c r="P49" s="41"/>
      <c r="Q49" s="41"/>
      <c r="R49" s="6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1"/>
      <c r="AI49" s="41"/>
      <c r="AJ49" s="41"/>
      <c r="AK49" s="41"/>
      <c r="AL49" s="41"/>
    </row>
    <row r="50" spans="1:38" ht="14.25" customHeight="1">
      <c r="A50" s="126"/>
      <c r="B50" s="119"/>
      <c r="C50" s="119"/>
      <c r="D50" s="119"/>
      <c r="E50" s="6"/>
      <c r="F50" s="127" t="s">
        <v>594</v>
      </c>
      <c r="G50" s="56"/>
      <c r="H50" s="41"/>
      <c r="I50" s="56"/>
      <c r="J50" s="6"/>
      <c r="K50" s="145"/>
      <c r="L50" s="146"/>
      <c r="M50" s="6"/>
      <c r="N50" s="109"/>
      <c r="O50" s="147"/>
      <c r="P50" s="41"/>
      <c r="Q50" s="41"/>
      <c r="R50" s="6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41"/>
      <c r="AI50" s="41"/>
      <c r="AJ50" s="41"/>
      <c r="AK50" s="41"/>
      <c r="AL50" s="41"/>
    </row>
    <row r="51" spans="1:38" ht="14.25" customHeight="1">
      <c r="A51" s="119"/>
      <c r="B51" s="119"/>
      <c r="C51" s="119"/>
      <c r="D51" s="119"/>
      <c r="E51" s="6"/>
      <c r="F51" s="6"/>
      <c r="G51" s="6"/>
      <c r="H51" s="6"/>
      <c r="I51" s="6"/>
      <c r="J51" s="132"/>
      <c r="K51" s="129"/>
      <c r="L51" s="130"/>
      <c r="M51" s="6"/>
      <c r="N51" s="133"/>
      <c r="O51" s="1"/>
      <c r="P51" s="41"/>
      <c r="Q51" s="41"/>
      <c r="R51" s="6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1"/>
      <c r="AK51" s="41"/>
      <c r="AL51" s="41"/>
    </row>
    <row r="52" spans="1:38" ht="12.75" customHeight="1">
      <c r="A52" s="148" t="s">
        <v>603</v>
      </c>
      <c r="B52" s="148"/>
      <c r="C52" s="148"/>
      <c r="D52" s="148"/>
      <c r="E52" s="6"/>
      <c r="F52" s="6"/>
      <c r="G52" s="6"/>
      <c r="H52" s="6"/>
      <c r="I52" s="6"/>
      <c r="J52" s="6"/>
      <c r="K52" s="6"/>
      <c r="L52" s="6"/>
      <c r="M52" s="6"/>
      <c r="N52" s="6"/>
      <c r="O52" s="21"/>
      <c r="Q52" s="41"/>
      <c r="R52" s="6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  <c r="AF52" s="41"/>
      <c r="AG52" s="41"/>
      <c r="AH52" s="41"/>
      <c r="AI52" s="41"/>
      <c r="AJ52" s="41"/>
      <c r="AK52" s="41"/>
      <c r="AL52" s="41"/>
    </row>
    <row r="53" spans="1:38" ht="38.25" customHeight="1">
      <c r="A53" s="96" t="s">
        <v>16</v>
      </c>
      <c r="B53" s="96" t="s">
        <v>563</v>
      </c>
      <c r="C53" s="96"/>
      <c r="D53" s="97" t="s">
        <v>574</v>
      </c>
      <c r="E53" s="96" t="s">
        <v>575</v>
      </c>
      <c r="F53" s="96" t="s">
        <v>576</v>
      </c>
      <c r="G53" s="96" t="s">
        <v>596</v>
      </c>
      <c r="H53" s="96" t="s">
        <v>578</v>
      </c>
      <c r="I53" s="96" t="s">
        <v>579</v>
      </c>
      <c r="J53" s="95" t="s">
        <v>580</v>
      </c>
      <c r="K53" s="149" t="s">
        <v>604</v>
      </c>
      <c r="L53" s="98" t="s">
        <v>582</v>
      </c>
      <c r="M53" s="149" t="s">
        <v>605</v>
      </c>
      <c r="N53" s="96" t="s">
        <v>606</v>
      </c>
      <c r="O53" s="95" t="s">
        <v>584</v>
      </c>
      <c r="P53" s="97" t="s">
        <v>585</v>
      </c>
      <c r="Q53" s="41"/>
      <c r="R53" s="6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1"/>
      <c r="AH53" s="41"/>
      <c r="AI53" s="41"/>
      <c r="AJ53" s="41"/>
      <c r="AK53" s="41"/>
      <c r="AL53" s="41"/>
    </row>
    <row r="54" spans="1:38" s="247" customFormat="1" ht="12.75" customHeight="1">
      <c r="A54" s="336">
        <v>1</v>
      </c>
      <c r="B54" s="334">
        <v>44713</v>
      </c>
      <c r="C54" s="352"/>
      <c r="D54" s="335" t="s">
        <v>874</v>
      </c>
      <c r="E54" s="336" t="s">
        <v>588</v>
      </c>
      <c r="F54" s="336">
        <v>2750</v>
      </c>
      <c r="G54" s="336">
        <v>2700</v>
      </c>
      <c r="H54" s="331">
        <v>2700</v>
      </c>
      <c r="I54" s="331" t="s">
        <v>875</v>
      </c>
      <c r="J54" s="330" t="s">
        <v>881</v>
      </c>
      <c r="K54" s="331">
        <f t="shared" ref="K54" si="36">H54-F54</f>
        <v>-50</v>
      </c>
      <c r="L54" s="332">
        <f t="shared" ref="L54" si="37">(H54*N54)*0.07%</f>
        <v>472.50000000000006</v>
      </c>
      <c r="M54" s="333">
        <f t="shared" ref="M54" si="38">(K54*N54)-L54</f>
        <v>-12972.5</v>
      </c>
      <c r="N54" s="331">
        <v>250</v>
      </c>
      <c r="O54" s="340" t="s">
        <v>598</v>
      </c>
      <c r="P54" s="334">
        <v>44714</v>
      </c>
      <c r="Q54" s="249"/>
      <c r="R54" s="290" t="s">
        <v>587</v>
      </c>
      <c r="S54" s="246"/>
      <c r="T54" s="246"/>
      <c r="U54" s="246"/>
      <c r="V54" s="246"/>
      <c r="W54" s="246"/>
      <c r="X54" s="246"/>
      <c r="Y54" s="246"/>
      <c r="Z54" s="246"/>
      <c r="AA54" s="246"/>
      <c r="AB54" s="246"/>
      <c r="AC54" s="246"/>
      <c r="AD54" s="246"/>
      <c r="AE54" s="246"/>
      <c r="AF54" s="296"/>
      <c r="AG54" s="293"/>
      <c r="AH54" s="249"/>
      <c r="AI54" s="249"/>
      <c r="AJ54" s="296"/>
      <c r="AK54" s="296"/>
      <c r="AL54" s="296"/>
    </row>
    <row r="55" spans="1:38" s="247" customFormat="1" ht="12.75" customHeight="1">
      <c r="A55" s="365">
        <v>2</v>
      </c>
      <c r="B55" s="362">
        <v>44713</v>
      </c>
      <c r="C55" s="367"/>
      <c r="D55" s="368" t="s">
        <v>876</v>
      </c>
      <c r="E55" s="365" t="s">
        <v>588</v>
      </c>
      <c r="F55" s="365">
        <v>16505</v>
      </c>
      <c r="G55" s="365">
        <v>16350</v>
      </c>
      <c r="H55" s="369">
        <v>16560</v>
      </c>
      <c r="I55" s="369">
        <v>16800</v>
      </c>
      <c r="J55" s="370" t="s">
        <v>725</v>
      </c>
      <c r="K55" s="369">
        <f t="shared" ref="K55" si="39">H55-F55</f>
        <v>55</v>
      </c>
      <c r="L55" s="371">
        <f t="shared" ref="L55" si="40">(H55*N55)*0.07%</f>
        <v>579.60000000000014</v>
      </c>
      <c r="M55" s="372">
        <f t="shared" ref="M55" si="41">(K55*N55)-L55</f>
        <v>2170.3999999999996</v>
      </c>
      <c r="N55" s="369">
        <v>50</v>
      </c>
      <c r="O55" s="322" t="s">
        <v>586</v>
      </c>
      <c r="P55" s="362">
        <v>44714</v>
      </c>
      <c r="Q55" s="249"/>
      <c r="R55" s="290" t="s">
        <v>587</v>
      </c>
      <c r="S55" s="246"/>
      <c r="T55" s="246"/>
      <c r="U55" s="246"/>
      <c r="V55" s="246"/>
      <c r="W55" s="246"/>
      <c r="X55" s="246"/>
      <c r="Y55" s="246"/>
      <c r="Z55" s="246"/>
      <c r="AA55" s="246"/>
      <c r="AB55" s="246"/>
      <c r="AC55" s="246"/>
      <c r="AD55" s="246"/>
      <c r="AE55" s="246"/>
      <c r="AF55" s="296"/>
      <c r="AG55" s="293"/>
      <c r="AH55" s="249"/>
      <c r="AI55" s="249"/>
      <c r="AJ55" s="296"/>
      <c r="AK55" s="296"/>
      <c r="AL55" s="296"/>
    </row>
    <row r="56" spans="1:38" s="247" customFormat="1" ht="12.75" customHeight="1">
      <c r="A56" s="365">
        <v>3</v>
      </c>
      <c r="B56" s="362">
        <v>44714</v>
      </c>
      <c r="C56" s="367"/>
      <c r="D56" s="368" t="s">
        <v>882</v>
      </c>
      <c r="E56" s="365" t="s">
        <v>588</v>
      </c>
      <c r="F56" s="365">
        <v>16510</v>
      </c>
      <c r="G56" s="365">
        <v>16370</v>
      </c>
      <c r="H56" s="369">
        <v>16590</v>
      </c>
      <c r="I56" s="369" t="s">
        <v>883</v>
      </c>
      <c r="J56" s="370" t="s">
        <v>887</v>
      </c>
      <c r="K56" s="369">
        <f t="shared" ref="K56" si="42">H56-F56</f>
        <v>80</v>
      </c>
      <c r="L56" s="371">
        <f t="shared" ref="L56" si="43">(H56*N56)*0.07%</f>
        <v>580.65000000000009</v>
      </c>
      <c r="M56" s="372">
        <f t="shared" ref="M56" si="44">(K56*N56)-L56</f>
        <v>3419.35</v>
      </c>
      <c r="N56" s="369">
        <v>50</v>
      </c>
      <c r="O56" s="322" t="s">
        <v>586</v>
      </c>
      <c r="P56" s="362">
        <v>44714</v>
      </c>
      <c r="Q56" s="249"/>
      <c r="R56" s="290" t="s">
        <v>587</v>
      </c>
      <c r="S56" s="246"/>
      <c r="T56" s="246"/>
      <c r="U56" s="246"/>
      <c r="V56" s="246"/>
      <c r="W56" s="246"/>
      <c r="X56" s="246"/>
      <c r="Y56" s="246"/>
      <c r="Z56" s="246"/>
      <c r="AA56" s="246"/>
      <c r="AB56" s="246"/>
      <c r="AC56" s="246"/>
      <c r="AD56" s="246"/>
      <c r="AE56" s="246"/>
      <c r="AF56" s="296"/>
      <c r="AG56" s="293"/>
      <c r="AH56" s="249"/>
      <c r="AI56" s="249"/>
      <c r="AJ56" s="296"/>
      <c r="AK56" s="296"/>
      <c r="AL56" s="296"/>
    </row>
    <row r="57" spans="1:38" s="247" customFormat="1" ht="12.75" customHeight="1">
      <c r="A57" s="365">
        <v>4</v>
      </c>
      <c r="B57" s="362">
        <v>44715</v>
      </c>
      <c r="C57" s="367"/>
      <c r="D57" s="368" t="s">
        <v>882</v>
      </c>
      <c r="E57" s="365" t="s">
        <v>890</v>
      </c>
      <c r="F57" s="365">
        <v>16765</v>
      </c>
      <c r="G57" s="365">
        <v>16910</v>
      </c>
      <c r="H57" s="369">
        <v>16700</v>
      </c>
      <c r="I57" s="369" t="s">
        <v>891</v>
      </c>
      <c r="J57" s="370" t="s">
        <v>892</v>
      </c>
      <c r="K57" s="369">
        <f>F57-H57</f>
        <v>65</v>
      </c>
      <c r="L57" s="371">
        <f t="shared" ref="L57:L58" si="45">(H57*N57)*0.07%</f>
        <v>584.50000000000011</v>
      </c>
      <c r="M57" s="372">
        <f t="shared" ref="M57:M58" si="46">(K57*N57)-L57</f>
        <v>2665.5</v>
      </c>
      <c r="N57" s="369">
        <v>50</v>
      </c>
      <c r="O57" s="322" t="s">
        <v>586</v>
      </c>
      <c r="P57" s="362">
        <v>44715</v>
      </c>
      <c r="Q57" s="249"/>
      <c r="R57" s="290" t="s">
        <v>587</v>
      </c>
      <c r="S57" s="246"/>
      <c r="T57" s="246"/>
      <c r="U57" s="246"/>
      <c r="V57" s="246"/>
      <c r="W57" s="246"/>
      <c r="X57" s="246"/>
      <c r="Y57" s="246"/>
      <c r="Z57" s="246"/>
      <c r="AA57" s="246"/>
      <c r="AB57" s="246"/>
      <c r="AC57" s="246"/>
      <c r="AD57" s="246"/>
      <c r="AE57" s="246"/>
      <c r="AF57" s="296"/>
      <c r="AG57" s="293"/>
      <c r="AH57" s="249"/>
      <c r="AI57" s="249"/>
      <c r="AJ57" s="296"/>
      <c r="AK57" s="296"/>
      <c r="AL57" s="296"/>
    </row>
    <row r="58" spans="1:38" s="247" customFormat="1" ht="12.75" customHeight="1">
      <c r="A58" s="336">
        <v>5</v>
      </c>
      <c r="B58" s="334">
        <v>44715</v>
      </c>
      <c r="C58" s="352"/>
      <c r="D58" s="335" t="s">
        <v>893</v>
      </c>
      <c r="E58" s="336" t="s">
        <v>588</v>
      </c>
      <c r="F58" s="336">
        <v>1574</v>
      </c>
      <c r="G58" s="336">
        <v>1545</v>
      </c>
      <c r="H58" s="331">
        <v>1545</v>
      </c>
      <c r="I58" s="331" t="s">
        <v>894</v>
      </c>
      <c r="J58" s="330" t="s">
        <v>912</v>
      </c>
      <c r="K58" s="331">
        <f t="shared" ref="K58" si="47">H58-F58</f>
        <v>-29</v>
      </c>
      <c r="L58" s="332">
        <f t="shared" si="45"/>
        <v>378.52500000000003</v>
      </c>
      <c r="M58" s="333">
        <f t="shared" si="46"/>
        <v>-10528.525</v>
      </c>
      <c r="N58" s="331">
        <v>350</v>
      </c>
      <c r="O58" s="340" t="s">
        <v>598</v>
      </c>
      <c r="P58" s="334">
        <v>44718</v>
      </c>
      <c r="Q58" s="249"/>
      <c r="R58" s="253" t="s">
        <v>587</v>
      </c>
      <c r="S58" s="246"/>
      <c r="T58" s="246"/>
      <c r="U58" s="246"/>
      <c r="V58" s="246"/>
      <c r="W58" s="246"/>
      <c r="X58" s="246"/>
      <c r="Y58" s="246"/>
      <c r="Z58" s="246"/>
      <c r="AA58" s="246"/>
      <c r="AB58" s="246"/>
      <c r="AC58" s="246"/>
      <c r="AD58" s="246"/>
      <c r="AE58" s="246"/>
      <c r="AF58" s="296"/>
      <c r="AG58" s="293"/>
      <c r="AH58" s="249"/>
      <c r="AI58" s="249"/>
      <c r="AJ58" s="296"/>
      <c r="AK58" s="296"/>
      <c r="AL58" s="296"/>
    </row>
    <row r="59" spans="1:38" s="247" customFormat="1" ht="12.75" customHeight="1">
      <c r="A59" s="365">
        <v>6</v>
      </c>
      <c r="B59" s="362">
        <v>44718</v>
      </c>
      <c r="C59" s="367"/>
      <c r="D59" s="368" t="s">
        <v>896</v>
      </c>
      <c r="E59" s="365" t="s">
        <v>890</v>
      </c>
      <c r="F59" s="365">
        <v>683</v>
      </c>
      <c r="G59" s="365">
        <v>693</v>
      </c>
      <c r="H59" s="369">
        <v>676</v>
      </c>
      <c r="I59" s="369" t="s">
        <v>897</v>
      </c>
      <c r="J59" s="370" t="s">
        <v>898</v>
      </c>
      <c r="K59" s="369">
        <f>F59-H59</f>
        <v>7</v>
      </c>
      <c r="L59" s="371">
        <f t="shared" ref="L59:L62" si="48">(H59*N59)*0.07%</f>
        <v>567.84</v>
      </c>
      <c r="M59" s="372">
        <f t="shared" ref="M59:M62" si="49">(K59*N59)-L59</f>
        <v>7832.16</v>
      </c>
      <c r="N59" s="369">
        <v>1200</v>
      </c>
      <c r="O59" s="322" t="s">
        <v>586</v>
      </c>
      <c r="P59" s="362">
        <v>44718</v>
      </c>
      <c r="Q59" s="249"/>
      <c r="R59" s="253" t="s">
        <v>587</v>
      </c>
      <c r="S59" s="246"/>
      <c r="T59" s="246"/>
      <c r="U59" s="246"/>
      <c r="V59" s="246"/>
      <c r="W59" s="246"/>
      <c r="X59" s="246"/>
      <c r="Y59" s="246"/>
      <c r="Z59" s="246"/>
      <c r="AA59" s="246"/>
      <c r="AB59" s="246"/>
      <c r="AC59" s="246"/>
      <c r="AD59" s="246"/>
      <c r="AE59" s="246"/>
      <c r="AF59" s="296"/>
      <c r="AG59" s="293"/>
      <c r="AH59" s="249"/>
      <c r="AI59" s="249"/>
      <c r="AJ59" s="296"/>
      <c r="AK59" s="296"/>
      <c r="AL59" s="296"/>
    </row>
    <row r="60" spans="1:38" s="247" customFormat="1" ht="12.75" customHeight="1">
      <c r="A60" s="365">
        <v>7</v>
      </c>
      <c r="B60" s="362">
        <v>44718</v>
      </c>
      <c r="C60" s="367"/>
      <c r="D60" s="368" t="s">
        <v>899</v>
      </c>
      <c r="E60" s="365" t="s">
        <v>588</v>
      </c>
      <c r="F60" s="365">
        <v>239.5</v>
      </c>
      <c r="G60" s="365">
        <v>236.5</v>
      </c>
      <c r="H60" s="369">
        <v>242.25</v>
      </c>
      <c r="I60" s="369" t="s">
        <v>900</v>
      </c>
      <c r="J60" s="370" t="s">
        <v>901</v>
      </c>
      <c r="K60" s="369">
        <f t="shared" ref="K60" si="50">H60-F60</f>
        <v>2.75</v>
      </c>
      <c r="L60" s="371">
        <f t="shared" si="48"/>
        <v>644.3850000000001</v>
      </c>
      <c r="M60" s="372">
        <f t="shared" si="49"/>
        <v>9805.6149999999998</v>
      </c>
      <c r="N60" s="369">
        <v>3800</v>
      </c>
      <c r="O60" s="322" t="s">
        <v>586</v>
      </c>
      <c r="P60" s="362">
        <v>44718</v>
      </c>
      <c r="Q60" s="249"/>
      <c r="R60" s="253" t="s">
        <v>587</v>
      </c>
      <c r="S60" s="246"/>
      <c r="T60" s="246"/>
      <c r="U60" s="246"/>
      <c r="V60" s="246"/>
      <c r="W60" s="246"/>
      <c r="X60" s="246"/>
      <c r="Y60" s="246"/>
      <c r="Z60" s="246"/>
      <c r="AA60" s="246"/>
      <c r="AB60" s="246"/>
      <c r="AC60" s="246"/>
      <c r="AD60" s="246"/>
      <c r="AE60" s="246"/>
      <c r="AF60" s="296"/>
      <c r="AG60" s="293"/>
      <c r="AH60" s="249"/>
      <c r="AI60" s="249"/>
      <c r="AJ60" s="296"/>
      <c r="AK60" s="296"/>
      <c r="AL60" s="296"/>
    </row>
    <row r="61" spans="1:38" s="247" customFormat="1" ht="12.75" customHeight="1">
      <c r="A61" s="336">
        <v>8</v>
      </c>
      <c r="B61" s="334">
        <v>44718</v>
      </c>
      <c r="C61" s="352"/>
      <c r="D61" s="335" t="s">
        <v>902</v>
      </c>
      <c r="E61" s="336" t="s">
        <v>890</v>
      </c>
      <c r="F61" s="336">
        <v>107.25</v>
      </c>
      <c r="G61" s="336">
        <v>111</v>
      </c>
      <c r="H61" s="336">
        <v>110</v>
      </c>
      <c r="I61" s="331" t="s">
        <v>903</v>
      </c>
      <c r="J61" s="330" t="s">
        <v>913</v>
      </c>
      <c r="K61" s="331">
        <f>F61-H61</f>
        <v>-2.75</v>
      </c>
      <c r="L61" s="332">
        <f t="shared" si="48"/>
        <v>223.30000000000004</v>
      </c>
      <c r="M61" s="333">
        <f t="shared" si="49"/>
        <v>-8198.2999999999993</v>
      </c>
      <c r="N61" s="331">
        <v>2900</v>
      </c>
      <c r="O61" s="340" t="s">
        <v>598</v>
      </c>
      <c r="P61" s="334">
        <v>44719</v>
      </c>
      <c r="Q61" s="249"/>
      <c r="R61" s="253" t="s">
        <v>587</v>
      </c>
      <c r="S61" s="246"/>
      <c r="T61" s="246"/>
      <c r="U61" s="246"/>
      <c r="V61" s="246"/>
      <c r="W61" s="246"/>
      <c r="X61" s="246"/>
      <c r="Y61" s="246"/>
      <c r="Z61" s="246"/>
      <c r="AA61" s="246"/>
      <c r="AB61" s="246"/>
      <c r="AC61" s="246"/>
      <c r="AD61" s="246"/>
      <c r="AE61" s="246"/>
      <c r="AF61" s="296"/>
      <c r="AG61" s="293"/>
      <c r="AH61" s="249"/>
      <c r="AI61" s="249"/>
      <c r="AJ61" s="296"/>
      <c r="AK61" s="296"/>
      <c r="AL61" s="296"/>
    </row>
    <row r="62" spans="1:38" s="247" customFormat="1" ht="12.75" customHeight="1">
      <c r="A62" s="336">
        <v>9</v>
      </c>
      <c r="B62" s="334">
        <v>44719</v>
      </c>
      <c r="C62" s="352"/>
      <c r="D62" s="335" t="s">
        <v>914</v>
      </c>
      <c r="E62" s="336" t="s">
        <v>588</v>
      </c>
      <c r="F62" s="336">
        <v>3390</v>
      </c>
      <c r="G62" s="336">
        <v>3300</v>
      </c>
      <c r="H62" s="352">
        <v>3300</v>
      </c>
      <c r="I62" s="331" t="s">
        <v>915</v>
      </c>
      <c r="J62" s="330" t="s">
        <v>960</v>
      </c>
      <c r="K62" s="331">
        <f t="shared" ref="K62" si="51">H62-F62</f>
        <v>-90</v>
      </c>
      <c r="L62" s="332">
        <f t="shared" si="48"/>
        <v>346.50000000000006</v>
      </c>
      <c r="M62" s="333">
        <f t="shared" si="49"/>
        <v>-13846.5</v>
      </c>
      <c r="N62" s="331">
        <v>150</v>
      </c>
      <c r="O62" s="340" t="s">
        <v>598</v>
      </c>
      <c r="P62" s="334">
        <v>44725</v>
      </c>
      <c r="Q62" s="249"/>
      <c r="R62" s="253" t="s">
        <v>587</v>
      </c>
      <c r="S62" s="246"/>
      <c r="T62" s="246"/>
      <c r="U62" s="246"/>
      <c r="V62" s="246"/>
      <c r="W62" s="246"/>
      <c r="X62" s="246"/>
      <c r="Y62" s="246"/>
      <c r="Z62" s="246"/>
      <c r="AA62" s="246"/>
      <c r="AB62" s="246"/>
      <c r="AC62" s="246"/>
      <c r="AD62" s="246"/>
      <c r="AE62" s="246"/>
      <c r="AF62" s="296"/>
      <c r="AG62" s="293"/>
      <c r="AH62" s="249"/>
      <c r="AI62" s="249"/>
      <c r="AJ62" s="296"/>
      <c r="AK62" s="296"/>
      <c r="AL62" s="296"/>
    </row>
    <row r="63" spans="1:38" s="247" customFormat="1" ht="12.75" customHeight="1">
      <c r="A63" s="413">
        <v>10</v>
      </c>
      <c r="B63" s="414">
        <v>44719</v>
      </c>
      <c r="C63" s="421"/>
      <c r="D63" s="415" t="s">
        <v>882</v>
      </c>
      <c r="E63" s="413" t="s">
        <v>588</v>
      </c>
      <c r="F63" s="413">
        <v>16440</v>
      </c>
      <c r="G63" s="413">
        <v>16340</v>
      </c>
      <c r="H63" s="416">
        <v>16455</v>
      </c>
      <c r="I63" s="416" t="s">
        <v>916</v>
      </c>
      <c r="J63" s="422" t="s">
        <v>930</v>
      </c>
      <c r="K63" s="416">
        <f t="shared" ref="K63:K64" si="52">H63-F63</f>
        <v>15</v>
      </c>
      <c r="L63" s="423">
        <f t="shared" ref="L63:L64" si="53">(H63*N63)*0.07%</f>
        <v>575.92500000000007</v>
      </c>
      <c r="M63" s="417">
        <f t="shared" ref="M63:M64" si="54">(K63*N63)-L63</f>
        <v>174.07499999999993</v>
      </c>
      <c r="N63" s="416">
        <v>50</v>
      </c>
      <c r="O63" s="406" t="s">
        <v>708</v>
      </c>
      <c r="P63" s="414">
        <v>44720</v>
      </c>
      <c r="Q63" s="249"/>
      <c r="R63" s="253" t="s">
        <v>587</v>
      </c>
      <c r="S63" s="246"/>
      <c r="T63" s="246"/>
      <c r="U63" s="246"/>
      <c r="V63" s="246"/>
      <c r="W63" s="246"/>
      <c r="X63" s="246"/>
      <c r="Y63" s="246"/>
      <c r="Z63" s="246"/>
      <c r="AA63" s="246"/>
      <c r="AB63" s="246"/>
      <c r="AC63" s="246"/>
      <c r="AD63" s="246"/>
      <c r="AE63" s="246"/>
      <c r="AF63" s="296"/>
      <c r="AG63" s="293"/>
      <c r="AH63" s="249"/>
      <c r="AI63" s="249"/>
      <c r="AJ63" s="296"/>
      <c r="AK63" s="296"/>
      <c r="AL63" s="296"/>
    </row>
    <row r="64" spans="1:38" s="247" customFormat="1" ht="12.75" customHeight="1">
      <c r="A64" s="365">
        <v>11</v>
      </c>
      <c r="B64" s="362">
        <v>44720</v>
      </c>
      <c r="C64" s="367"/>
      <c r="D64" s="368" t="s">
        <v>928</v>
      </c>
      <c r="E64" s="365" t="s">
        <v>588</v>
      </c>
      <c r="F64" s="365">
        <v>2352.5</v>
      </c>
      <c r="G64" s="365">
        <v>2305</v>
      </c>
      <c r="H64" s="369">
        <v>2395</v>
      </c>
      <c r="I64" s="369" t="s">
        <v>929</v>
      </c>
      <c r="J64" s="370" t="s">
        <v>944</v>
      </c>
      <c r="K64" s="369">
        <f t="shared" si="52"/>
        <v>42.5</v>
      </c>
      <c r="L64" s="371">
        <f t="shared" si="53"/>
        <v>461.03750000000008</v>
      </c>
      <c r="M64" s="372">
        <f t="shared" si="54"/>
        <v>11226.4625</v>
      </c>
      <c r="N64" s="369">
        <v>275</v>
      </c>
      <c r="O64" s="322" t="s">
        <v>586</v>
      </c>
      <c r="P64" s="362">
        <v>44722</v>
      </c>
      <c r="Q64" s="249"/>
      <c r="R64" s="253" t="s">
        <v>863</v>
      </c>
      <c r="S64" s="246"/>
      <c r="T64" s="246"/>
      <c r="U64" s="246"/>
      <c r="V64" s="246"/>
      <c r="W64" s="246"/>
      <c r="X64" s="246"/>
      <c r="Y64" s="246"/>
      <c r="Z64" s="246"/>
      <c r="AA64" s="246"/>
      <c r="AB64" s="246"/>
      <c r="AC64" s="246"/>
      <c r="AD64" s="246"/>
      <c r="AE64" s="246"/>
      <c r="AF64" s="296"/>
      <c r="AG64" s="293"/>
      <c r="AH64" s="249"/>
      <c r="AI64" s="249"/>
      <c r="AJ64" s="296"/>
      <c r="AK64" s="296"/>
      <c r="AL64" s="296"/>
    </row>
    <row r="65" spans="1:38" s="247" customFormat="1" ht="12.75" customHeight="1">
      <c r="A65" s="336">
        <v>12</v>
      </c>
      <c r="B65" s="334">
        <v>44720</v>
      </c>
      <c r="C65" s="352"/>
      <c r="D65" s="335" t="s">
        <v>882</v>
      </c>
      <c r="E65" s="336" t="s">
        <v>588</v>
      </c>
      <c r="F65" s="336">
        <v>16400</v>
      </c>
      <c r="G65" s="336">
        <v>16330</v>
      </c>
      <c r="H65" s="331">
        <v>16295</v>
      </c>
      <c r="I65" s="331" t="s">
        <v>916</v>
      </c>
      <c r="J65" s="330" t="s">
        <v>932</v>
      </c>
      <c r="K65" s="331">
        <f t="shared" ref="K65:K66" si="55">H65-F65</f>
        <v>-105</v>
      </c>
      <c r="L65" s="332">
        <f t="shared" ref="L65:L66" si="56">(H65*N65)*0.07%</f>
        <v>570.32500000000005</v>
      </c>
      <c r="M65" s="333">
        <f t="shared" ref="M65:M66" si="57">(K65*N65)-L65</f>
        <v>-5820.3249999999998</v>
      </c>
      <c r="N65" s="331">
        <v>50</v>
      </c>
      <c r="O65" s="340" t="s">
        <v>598</v>
      </c>
      <c r="P65" s="334">
        <v>44721</v>
      </c>
      <c r="Q65" s="249"/>
      <c r="R65" s="253" t="s">
        <v>587</v>
      </c>
      <c r="S65" s="246"/>
      <c r="T65" s="246"/>
      <c r="U65" s="246"/>
      <c r="V65" s="246"/>
      <c r="W65" s="246"/>
      <c r="X65" s="246"/>
      <c r="Y65" s="246"/>
      <c r="Z65" s="246"/>
      <c r="AA65" s="246"/>
      <c r="AB65" s="246"/>
      <c r="AC65" s="246"/>
      <c r="AD65" s="246"/>
      <c r="AE65" s="246"/>
      <c r="AF65" s="296"/>
      <c r="AG65" s="293"/>
      <c r="AH65" s="249"/>
      <c r="AI65" s="249"/>
      <c r="AJ65" s="296"/>
      <c r="AK65" s="296"/>
      <c r="AL65" s="296"/>
    </row>
    <row r="66" spans="1:38" s="247" customFormat="1" ht="12.75" customHeight="1">
      <c r="A66" s="365">
        <v>13</v>
      </c>
      <c r="B66" s="362">
        <v>44721</v>
      </c>
      <c r="C66" s="367"/>
      <c r="D66" s="368" t="s">
        <v>939</v>
      </c>
      <c r="E66" s="365" t="s">
        <v>588</v>
      </c>
      <c r="F66" s="365">
        <v>3640</v>
      </c>
      <c r="G66" s="365">
        <v>3540</v>
      </c>
      <c r="H66" s="369">
        <v>3710</v>
      </c>
      <c r="I66" s="369" t="s">
        <v>940</v>
      </c>
      <c r="J66" s="370" t="s">
        <v>769</v>
      </c>
      <c r="K66" s="369">
        <f t="shared" si="55"/>
        <v>70</v>
      </c>
      <c r="L66" s="371">
        <f t="shared" si="56"/>
        <v>324.62500000000006</v>
      </c>
      <c r="M66" s="372">
        <f t="shared" si="57"/>
        <v>8425.375</v>
      </c>
      <c r="N66" s="369">
        <v>125</v>
      </c>
      <c r="O66" s="458" t="s">
        <v>586</v>
      </c>
      <c r="P66" s="362">
        <v>44722</v>
      </c>
      <c r="Q66" s="249"/>
      <c r="R66" s="253" t="s">
        <v>863</v>
      </c>
      <c r="S66" s="246"/>
      <c r="T66" s="246"/>
      <c r="U66" s="246"/>
      <c r="V66" s="246"/>
      <c r="W66" s="246"/>
      <c r="X66" s="246"/>
      <c r="Y66" s="246"/>
      <c r="Z66" s="246"/>
      <c r="AA66" s="246"/>
      <c r="AB66" s="246"/>
      <c r="AC66" s="246"/>
      <c r="AD66" s="246"/>
      <c r="AE66" s="246"/>
      <c r="AF66" s="296"/>
      <c r="AG66" s="293"/>
      <c r="AH66" s="249"/>
      <c r="AI66" s="249"/>
      <c r="AJ66" s="296"/>
      <c r="AK66" s="296"/>
      <c r="AL66" s="296"/>
    </row>
    <row r="67" spans="1:38" s="247" customFormat="1" ht="12.75" customHeight="1">
      <c r="A67" s="336">
        <v>14</v>
      </c>
      <c r="B67" s="334">
        <v>44721</v>
      </c>
      <c r="C67" s="352"/>
      <c r="D67" s="335" t="s">
        <v>941</v>
      </c>
      <c r="E67" s="336" t="s">
        <v>588</v>
      </c>
      <c r="F67" s="336">
        <v>1877.5</v>
      </c>
      <c r="G67" s="336">
        <v>1815</v>
      </c>
      <c r="H67" s="331">
        <v>1815</v>
      </c>
      <c r="I67" s="331" t="s">
        <v>942</v>
      </c>
      <c r="J67" s="330" t="s">
        <v>959</v>
      </c>
      <c r="K67" s="331">
        <f t="shared" ref="K67:K69" si="58">H67-F67</f>
        <v>-62.5</v>
      </c>
      <c r="L67" s="332">
        <f t="shared" ref="L67:L69" si="59">(H67*N67)*0.07%</f>
        <v>254.10000000000002</v>
      </c>
      <c r="M67" s="333">
        <f t="shared" ref="M67:M69" si="60">(K67*N67)-L67</f>
        <v>-12754.1</v>
      </c>
      <c r="N67" s="331">
        <v>200</v>
      </c>
      <c r="O67" s="340" t="s">
        <v>598</v>
      </c>
      <c r="P67" s="334">
        <v>44725</v>
      </c>
      <c r="Q67" s="249"/>
      <c r="R67" s="253" t="s">
        <v>863</v>
      </c>
      <c r="S67" s="246"/>
      <c r="T67" s="246"/>
      <c r="U67" s="246"/>
      <c r="V67" s="246"/>
      <c r="W67" s="246"/>
      <c r="X67" s="246"/>
      <c r="Y67" s="246"/>
      <c r="Z67" s="246"/>
      <c r="AA67" s="246"/>
      <c r="AB67" s="246"/>
      <c r="AC67" s="246"/>
      <c r="AD67" s="246"/>
      <c r="AE67" s="246"/>
      <c r="AF67" s="296"/>
      <c r="AG67" s="293"/>
      <c r="AH67" s="249"/>
      <c r="AI67" s="249"/>
      <c r="AJ67" s="296"/>
      <c r="AK67" s="296"/>
      <c r="AL67" s="296"/>
    </row>
    <row r="68" spans="1:38" s="247" customFormat="1" ht="12.75" customHeight="1">
      <c r="A68" s="336">
        <v>15</v>
      </c>
      <c r="B68" s="334">
        <v>44722</v>
      </c>
      <c r="C68" s="352"/>
      <c r="D68" s="335" t="s">
        <v>945</v>
      </c>
      <c r="E68" s="336" t="s">
        <v>588</v>
      </c>
      <c r="F68" s="336">
        <v>726</v>
      </c>
      <c r="G68" s="336">
        <v>717</v>
      </c>
      <c r="H68" s="331">
        <v>717</v>
      </c>
      <c r="I68" s="331" t="s">
        <v>946</v>
      </c>
      <c r="J68" s="330" t="s">
        <v>958</v>
      </c>
      <c r="K68" s="331">
        <f t="shared" si="58"/>
        <v>-9</v>
      </c>
      <c r="L68" s="332">
        <f t="shared" si="59"/>
        <v>690.11250000000007</v>
      </c>
      <c r="M68" s="333">
        <f t="shared" si="60"/>
        <v>-13065.112499999999</v>
      </c>
      <c r="N68" s="331">
        <v>1375</v>
      </c>
      <c r="O68" s="340" t="s">
        <v>598</v>
      </c>
      <c r="P68" s="334">
        <v>44725</v>
      </c>
      <c r="Q68" s="249"/>
      <c r="R68" s="253" t="s">
        <v>587</v>
      </c>
      <c r="S68" s="246"/>
      <c r="T68" s="246"/>
      <c r="U68" s="246"/>
      <c r="V68" s="246"/>
      <c r="W68" s="246"/>
      <c r="X68" s="246"/>
      <c r="Y68" s="246"/>
      <c r="Z68" s="246"/>
      <c r="AA68" s="246"/>
      <c r="AB68" s="246"/>
      <c r="AC68" s="246"/>
      <c r="AD68" s="246"/>
      <c r="AE68" s="246"/>
      <c r="AF68" s="296"/>
      <c r="AG68" s="293"/>
      <c r="AH68" s="249"/>
      <c r="AI68" s="249"/>
      <c r="AJ68" s="296"/>
      <c r="AK68" s="296"/>
      <c r="AL68" s="296"/>
    </row>
    <row r="69" spans="1:38" s="247" customFormat="1" ht="12.75" customHeight="1">
      <c r="A69" s="365">
        <v>16</v>
      </c>
      <c r="B69" s="362">
        <v>166</v>
      </c>
      <c r="C69" s="367"/>
      <c r="D69" s="368" t="s">
        <v>993</v>
      </c>
      <c r="E69" s="365" t="s">
        <v>588</v>
      </c>
      <c r="F69" s="365">
        <v>2550</v>
      </c>
      <c r="G69" s="365">
        <v>2498</v>
      </c>
      <c r="H69" s="369">
        <v>2593</v>
      </c>
      <c r="I69" s="369" t="s">
        <v>994</v>
      </c>
      <c r="J69" s="370" t="s">
        <v>995</v>
      </c>
      <c r="K69" s="369">
        <f t="shared" si="58"/>
        <v>43</v>
      </c>
      <c r="L69" s="371">
        <f t="shared" si="59"/>
        <v>453.77500000000009</v>
      </c>
      <c r="M69" s="372">
        <f t="shared" si="60"/>
        <v>10296.225</v>
      </c>
      <c r="N69" s="369">
        <v>250</v>
      </c>
      <c r="O69" s="458" t="s">
        <v>586</v>
      </c>
      <c r="P69" s="362">
        <v>44726</v>
      </c>
      <c r="Q69" s="249"/>
      <c r="R69" s="253" t="s">
        <v>863</v>
      </c>
      <c r="S69" s="246"/>
      <c r="T69" s="246"/>
      <c r="U69" s="246"/>
      <c r="V69" s="246"/>
      <c r="W69" s="246"/>
      <c r="X69" s="246"/>
      <c r="Y69" s="246"/>
      <c r="Z69" s="246"/>
      <c r="AA69" s="246"/>
      <c r="AB69" s="246"/>
      <c r="AC69" s="246"/>
      <c r="AD69" s="246"/>
      <c r="AE69" s="246"/>
      <c r="AF69" s="296"/>
      <c r="AG69" s="293"/>
      <c r="AH69" s="249"/>
      <c r="AI69" s="249"/>
      <c r="AJ69" s="296"/>
      <c r="AK69" s="296"/>
      <c r="AL69" s="296"/>
    </row>
    <row r="70" spans="1:38" s="247" customFormat="1" ht="12.75" customHeight="1">
      <c r="A70" s="365">
        <v>17</v>
      </c>
      <c r="B70" s="362">
        <v>166</v>
      </c>
      <c r="C70" s="367"/>
      <c r="D70" s="368" t="s">
        <v>928</v>
      </c>
      <c r="E70" s="365" t="s">
        <v>588</v>
      </c>
      <c r="F70" s="365">
        <v>2327.5</v>
      </c>
      <c r="G70" s="365">
        <v>2280</v>
      </c>
      <c r="H70" s="369">
        <v>2360</v>
      </c>
      <c r="I70" s="369" t="s">
        <v>980</v>
      </c>
      <c r="J70" s="370" t="s">
        <v>752</v>
      </c>
      <c r="K70" s="369">
        <f t="shared" ref="K70" si="61">H70-F70</f>
        <v>32.5</v>
      </c>
      <c r="L70" s="371">
        <f t="shared" ref="L70:L72" si="62">(H70*N70)*0.07%</f>
        <v>454.30000000000007</v>
      </c>
      <c r="M70" s="372">
        <f t="shared" ref="M70:M72" si="63">(K70*N70)-L70</f>
        <v>8483.2000000000007</v>
      </c>
      <c r="N70" s="369">
        <v>275</v>
      </c>
      <c r="O70" s="458" t="s">
        <v>586</v>
      </c>
      <c r="P70" s="362">
        <v>44726</v>
      </c>
      <c r="Q70" s="249"/>
      <c r="R70" s="253" t="s">
        <v>863</v>
      </c>
      <c r="S70" s="246"/>
      <c r="T70" s="246"/>
      <c r="U70" s="246"/>
      <c r="V70" s="246"/>
      <c r="W70" s="246"/>
      <c r="X70" s="246"/>
      <c r="Y70" s="246"/>
      <c r="Z70" s="246"/>
      <c r="AA70" s="246"/>
      <c r="AB70" s="246"/>
      <c r="AC70" s="246"/>
      <c r="AD70" s="246"/>
      <c r="AE70" s="246"/>
      <c r="AF70" s="296"/>
      <c r="AG70" s="293"/>
      <c r="AH70" s="249"/>
      <c r="AI70" s="249"/>
      <c r="AJ70" s="296"/>
      <c r="AK70" s="296"/>
      <c r="AL70" s="296"/>
    </row>
    <row r="71" spans="1:38" s="247" customFormat="1" ht="12.75" customHeight="1">
      <c r="A71" s="365">
        <v>18</v>
      </c>
      <c r="B71" s="362">
        <v>166</v>
      </c>
      <c r="C71" s="367"/>
      <c r="D71" s="368" t="s">
        <v>984</v>
      </c>
      <c r="E71" s="365" t="s">
        <v>890</v>
      </c>
      <c r="F71" s="365">
        <v>577</v>
      </c>
      <c r="G71" s="365">
        <v>588</v>
      </c>
      <c r="H71" s="369">
        <v>569</v>
      </c>
      <c r="I71" s="369" t="s">
        <v>985</v>
      </c>
      <c r="J71" s="370" t="s">
        <v>986</v>
      </c>
      <c r="K71" s="369">
        <f>F71-H71</f>
        <v>8</v>
      </c>
      <c r="L71" s="371">
        <f t="shared" si="62"/>
        <v>438.13000000000005</v>
      </c>
      <c r="M71" s="372">
        <f t="shared" si="63"/>
        <v>8361.8700000000008</v>
      </c>
      <c r="N71" s="369">
        <v>1100</v>
      </c>
      <c r="O71" s="458" t="s">
        <v>586</v>
      </c>
      <c r="P71" s="362">
        <v>44726</v>
      </c>
      <c r="Q71" s="249"/>
      <c r="R71" s="253" t="s">
        <v>863</v>
      </c>
      <c r="S71" s="246"/>
      <c r="T71" s="246"/>
      <c r="U71" s="246"/>
      <c r="V71" s="246"/>
      <c r="W71" s="246"/>
      <c r="X71" s="246"/>
      <c r="Y71" s="246"/>
      <c r="Z71" s="246"/>
      <c r="AA71" s="246"/>
      <c r="AB71" s="246"/>
      <c r="AC71" s="246"/>
      <c r="AD71" s="246"/>
      <c r="AE71" s="246"/>
      <c r="AF71" s="296"/>
      <c r="AG71" s="293"/>
      <c r="AH71" s="249"/>
      <c r="AI71" s="249"/>
      <c r="AJ71" s="296"/>
      <c r="AK71" s="296"/>
      <c r="AL71" s="296"/>
    </row>
    <row r="72" spans="1:38" s="247" customFormat="1" ht="12.75" customHeight="1">
      <c r="A72" s="336">
        <v>19</v>
      </c>
      <c r="B72" s="334">
        <v>166</v>
      </c>
      <c r="C72" s="352"/>
      <c r="D72" s="335" t="s">
        <v>991</v>
      </c>
      <c r="E72" s="336" t="s">
        <v>588</v>
      </c>
      <c r="F72" s="336">
        <v>362.5</v>
      </c>
      <c r="G72" s="336">
        <v>352</v>
      </c>
      <c r="H72" s="331">
        <v>352</v>
      </c>
      <c r="I72" s="331" t="s">
        <v>992</v>
      </c>
      <c r="J72" s="330" t="s">
        <v>1021</v>
      </c>
      <c r="K72" s="331">
        <f t="shared" ref="K72" si="64">H72-F72</f>
        <v>-10.5</v>
      </c>
      <c r="L72" s="332">
        <f t="shared" si="62"/>
        <v>264.88000000000005</v>
      </c>
      <c r="M72" s="333">
        <f t="shared" si="63"/>
        <v>-11552.38</v>
      </c>
      <c r="N72" s="331">
        <v>1075</v>
      </c>
      <c r="O72" s="340" t="s">
        <v>598</v>
      </c>
      <c r="P72" s="334">
        <v>44728</v>
      </c>
      <c r="Q72" s="249"/>
      <c r="R72" s="253" t="s">
        <v>587</v>
      </c>
      <c r="S72" s="246"/>
      <c r="T72" s="246"/>
      <c r="U72" s="246"/>
      <c r="V72" s="246"/>
      <c r="W72" s="246"/>
      <c r="X72" s="246"/>
      <c r="Y72" s="246"/>
      <c r="Z72" s="246"/>
      <c r="AA72" s="246"/>
      <c r="AB72" s="246"/>
      <c r="AC72" s="246"/>
      <c r="AD72" s="246"/>
      <c r="AE72" s="246"/>
      <c r="AF72" s="296"/>
      <c r="AG72" s="293"/>
      <c r="AH72" s="249"/>
      <c r="AI72" s="249"/>
      <c r="AJ72" s="296"/>
      <c r="AK72" s="296"/>
      <c r="AL72" s="296"/>
    </row>
    <row r="73" spans="1:38" s="247" customFormat="1" ht="12.75" customHeight="1">
      <c r="A73" s="365">
        <v>20</v>
      </c>
      <c r="B73" s="362">
        <v>166</v>
      </c>
      <c r="C73" s="367"/>
      <c r="D73" s="368" t="s">
        <v>993</v>
      </c>
      <c r="E73" s="365" t="s">
        <v>588</v>
      </c>
      <c r="F73" s="365">
        <v>2450</v>
      </c>
      <c r="G73" s="365">
        <v>2498</v>
      </c>
      <c r="H73" s="369">
        <v>2487.5</v>
      </c>
      <c r="I73" s="369" t="s">
        <v>994</v>
      </c>
      <c r="J73" s="370" t="s">
        <v>1016</v>
      </c>
      <c r="K73" s="369">
        <f t="shared" ref="K73" si="65">H73-F73</f>
        <v>37.5</v>
      </c>
      <c r="L73" s="371">
        <f t="shared" ref="L73:L74" si="66">(H73*N73)*0.07%</f>
        <v>435.31250000000006</v>
      </c>
      <c r="M73" s="372">
        <f t="shared" ref="M73:M74" si="67">(K73*N73)-L73</f>
        <v>8939.6875</v>
      </c>
      <c r="N73" s="369">
        <v>250</v>
      </c>
      <c r="O73" s="458" t="s">
        <v>586</v>
      </c>
      <c r="P73" s="362">
        <v>44727</v>
      </c>
      <c r="Q73" s="249"/>
      <c r="R73" s="253" t="s">
        <v>863</v>
      </c>
      <c r="S73" s="246"/>
      <c r="T73" s="246"/>
      <c r="U73" s="246"/>
      <c r="V73" s="246"/>
      <c r="W73" s="246"/>
      <c r="X73" s="246"/>
      <c r="Y73" s="246"/>
      <c r="Z73" s="246"/>
      <c r="AA73" s="246"/>
      <c r="AB73" s="246"/>
      <c r="AC73" s="246"/>
      <c r="AD73" s="246"/>
      <c r="AE73" s="246"/>
      <c r="AF73" s="296"/>
      <c r="AG73" s="293"/>
      <c r="AH73" s="249"/>
      <c r="AI73" s="249"/>
      <c r="AJ73" s="296"/>
      <c r="AK73" s="296"/>
      <c r="AL73" s="296"/>
    </row>
    <row r="74" spans="1:38" s="247" customFormat="1" ht="12.75" customHeight="1">
      <c r="A74" s="365">
        <v>21</v>
      </c>
      <c r="B74" s="474">
        <v>44728</v>
      </c>
      <c r="C74" s="367"/>
      <c r="D74" s="368" t="s">
        <v>984</v>
      </c>
      <c r="E74" s="365" t="s">
        <v>890</v>
      </c>
      <c r="F74" s="365">
        <v>582</v>
      </c>
      <c r="G74" s="365">
        <v>593</v>
      </c>
      <c r="H74" s="369">
        <v>573</v>
      </c>
      <c r="I74" s="369" t="s">
        <v>1022</v>
      </c>
      <c r="J74" s="370" t="s">
        <v>794</v>
      </c>
      <c r="K74" s="369">
        <f>F74-H74</f>
        <v>9</v>
      </c>
      <c r="L74" s="371">
        <f t="shared" si="66"/>
        <v>441.21000000000004</v>
      </c>
      <c r="M74" s="372">
        <f t="shared" si="67"/>
        <v>9458.7900000000009</v>
      </c>
      <c r="N74" s="369">
        <v>1100</v>
      </c>
      <c r="O74" s="458" t="s">
        <v>586</v>
      </c>
      <c r="P74" s="362">
        <v>44728</v>
      </c>
      <c r="Q74" s="249"/>
      <c r="R74" s="253" t="s">
        <v>863</v>
      </c>
      <c r="S74" s="246"/>
      <c r="T74" s="246"/>
      <c r="U74" s="246"/>
      <c r="V74" s="246"/>
      <c r="W74" s="246"/>
      <c r="X74" s="246"/>
      <c r="Y74" s="246"/>
      <c r="Z74" s="246"/>
      <c r="AA74" s="246"/>
      <c r="AB74" s="246"/>
      <c r="AC74" s="246"/>
      <c r="AD74" s="246"/>
      <c r="AE74" s="246"/>
      <c r="AF74" s="296"/>
      <c r="AG74" s="293"/>
      <c r="AH74" s="249"/>
      <c r="AI74" s="249"/>
      <c r="AJ74" s="296"/>
      <c r="AK74" s="296"/>
      <c r="AL74" s="296"/>
    </row>
    <row r="75" spans="1:38" s="247" customFormat="1" ht="12.75" customHeight="1">
      <c r="A75" s="251">
        <v>22</v>
      </c>
      <c r="B75" s="437">
        <v>44728</v>
      </c>
      <c r="C75" s="257"/>
      <c r="D75" s="309" t="s">
        <v>1023</v>
      </c>
      <c r="E75" s="251" t="s">
        <v>588</v>
      </c>
      <c r="F75" s="251" t="s">
        <v>1024</v>
      </c>
      <c r="G75" s="251">
        <v>2065</v>
      </c>
      <c r="H75" s="252"/>
      <c r="I75" s="252" t="s">
        <v>1025</v>
      </c>
      <c r="J75" s="284" t="s">
        <v>589</v>
      </c>
      <c r="K75" s="252"/>
      <c r="L75" s="272"/>
      <c r="M75" s="273"/>
      <c r="N75" s="252"/>
      <c r="O75" s="284"/>
      <c r="P75" s="248"/>
      <c r="Q75" s="249"/>
      <c r="R75" s="253" t="s">
        <v>587</v>
      </c>
      <c r="S75" s="246"/>
      <c r="T75" s="246"/>
      <c r="U75" s="246"/>
      <c r="V75" s="246"/>
      <c r="W75" s="246"/>
      <c r="X75" s="246"/>
      <c r="Y75" s="246"/>
      <c r="Z75" s="246"/>
      <c r="AA75" s="246"/>
      <c r="AB75" s="246"/>
      <c r="AC75" s="246"/>
      <c r="AD75" s="246"/>
      <c r="AE75" s="246"/>
      <c r="AF75" s="296"/>
      <c r="AG75" s="293"/>
      <c r="AH75" s="249"/>
      <c r="AI75" s="249"/>
      <c r="AJ75" s="296"/>
      <c r="AK75" s="296"/>
      <c r="AL75" s="296"/>
    </row>
    <row r="76" spans="1:38" s="247" customFormat="1" ht="13.15" customHeight="1">
      <c r="A76" s="336">
        <v>23</v>
      </c>
      <c r="B76" s="480">
        <v>44728</v>
      </c>
      <c r="C76" s="352"/>
      <c r="D76" s="335" t="s">
        <v>882</v>
      </c>
      <c r="E76" s="336" t="s">
        <v>588</v>
      </c>
      <c r="F76" s="336">
        <v>16610</v>
      </c>
      <c r="G76" s="336">
        <v>16450</v>
      </c>
      <c r="H76" s="331">
        <v>16450</v>
      </c>
      <c r="I76" s="331" t="s">
        <v>1026</v>
      </c>
      <c r="J76" s="330" t="s">
        <v>1027</v>
      </c>
      <c r="K76" s="331">
        <f t="shared" ref="K76" si="68">H76-F76</f>
        <v>-160</v>
      </c>
      <c r="L76" s="332">
        <f t="shared" ref="L76" si="69">(H76*N76)*0.07%</f>
        <v>575.75000000000011</v>
      </c>
      <c r="M76" s="333">
        <f t="shared" ref="M76" si="70">(K76*N76)-L76</f>
        <v>-8575.75</v>
      </c>
      <c r="N76" s="331">
        <v>50</v>
      </c>
      <c r="O76" s="340" t="s">
        <v>598</v>
      </c>
      <c r="P76" s="334">
        <v>44728</v>
      </c>
      <c r="Q76" s="249"/>
      <c r="R76" s="253" t="s">
        <v>587</v>
      </c>
      <c r="S76" s="246"/>
      <c r="T76" s="246"/>
      <c r="U76" s="246"/>
      <c r="V76" s="246"/>
      <c r="W76" s="246"/>
      <c r="X76" s="246"/>
      <c r="Y76" s="246"/>
      <c r="Z76" s="246"/>
      <c r="AA76" s="246"/>
      <c r="AB76" s="246"/>
      <c r="AC76" s="246"/>
      <c r="AD76" s="246"/>
      <c r="AE76" s="246"/>
      <c r="AF76" s="296"/>
      <c r="AG76" s="293"/>
      <c r="AH76" s="249"/>
      <c r="AI76" s="249"/>
      <c r="AJ76" s="296"/>
      <c r="AK76" s="296"/>
      <c r="AL76" s="296"/>
    </row>
    <row r="77" spans="1:38" s="247" customFormat="1" ht="13.15" customHeight="1">
      <c r="A77" s="251"/>
      <c r="B77" s="248"/>
      <c r="C77" s="309"/>
      <c r="D77" s="309"/>
      <c r="E77" s="251"/>
      <c r="F77" s="251"/>
      <c r="G77" s="251"/>
      <c r="H77" s="252"/>
      <c r="I77" s="252"/>
      <c r="J77" s="284"/>
      <c r="K77" s="309"/>
      <c r="L77" s="251"/>
      <c r="M77" s="251"/>
      <c r="N77" s="251"/>
      <c r="O77" s="252"/>
      <c r="P77" s="252"/>
      <c r="Q77" s="249"/>
      <c r="R77" s="253"/>
      <c r="S77" s="246"/>
      <c r="T77" s="246"/>
      <c r="U77" s="246"/>
      <c r="V77" s="246"/>
      <c r="W77" s="246"/>
      <c r="X77" s="246"/>
      <c r="Y77" s="246"/>
      <c r="Z77" s="246"/>
      <c r="AA77" s="246"/>
      <c r="AB77" s="246"/>
      <c r="AC77" s="246"/>
      <c r="AD77" s="246"/>
      <c r="AE77" s="246"/>
      <c r="AF77" s="296"/>
      <c r="AG77" s="293"/>
      <c r="AH77" s="249"/>
      <c r="AI77" s="249"/>
      <c r="AJ77" s="296"/>
      <c r="AK77" s="296"/>
      <c r="AL77" s="296"/>
    </row>
    <row r="78" spans="1:38" ht="13.5" customHeight="1">
      <c r="A78" s="296"/>
      <c r="B78" s="293"/>
      <c r="C78" s="249"/>
      <c r="D78" s="249"/>
      <c r="E78" s="296"/>
      <c r="F78" s="296"/>
      <c r="G78" s="296"/>
      <c r="H78" s="297"/>
      <c r="I78" s="297"/>
      <c r="J78" s="348"/>
      <c r="K78" s="297"/>
      <c r="L78" s="298"/>
      <c r="M78" s="349"/>
      <c r="N78" s="297"/>
      <c r="O78" s="350"/>
      <c r="P78" s="300"/>
      <c r="Q78" s="1"/>
      <c r="R78" s="6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</row>
    <row r="79" spans="1:38" ht="12.75" customHeight="1">
      <c r="A79" s="107"/>
      <c r="B79" s="108"/>
      <c r="C79" s="142"/>
      <c r="D79" s="150"/>
      <c r="E79" s="151"/>
      <c r="F79" s="107"/>
      <c r="G79" s="107"/>
      <c r="H79" s="107"/>
      <c r="I79" s="143"/>
      <c r="J79" s="143"/>
      <c r="K79" s="143"/>
      <c r="L79" s="143"/>
      <c r="M79" s="143"/>
      <c r="N79" s="143"/>
      <c r="O79" s="143"/>
      <c r="P79" s="143"/>
      <c r="Q79" s="41"/>
      <c r="R79" s="6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41"/>
      <c r="AG79" s="41"/>
      <c r="AH79" s="41"/>
      <c r="AI79" s="41"/>
      <c r="AJ79" s="41"/>
      <c r="AK79" s="41"/>
      <c r="AL79" s="41"/>
    </row>
    <row r="80" spans="1:38" ht="12.75" customHeight="1">
      <c r="A80" s="152"/>
      <c r="B80" s="108"/>
      <c r="C80" s="109"/>
      <c r="D80" s="153"/>
      <c r="E80" s="112"/>
      <c r="F80" s="112"/>
      <c r="G80" s="112"/>
      <c r="H80" s="112"/>
      <c r="I80" s="112"/>
      <c r="J80" s="6"/>
      <c r="K80" s="112"/>
      <c r="L80" s="112"/>
      <c r="M80" s="6"/>
      <c r="N80" s="1"/>
      <c r="O80" s="109"/>
      <c r="P80" s="41"/>
      <c r="Q80" s="41"/>
      <c r="R80" s="6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41"/>
      <c r="AG80" s="41"/>
      <c r="AH80" s="41"/>
      <c r="AI80" s="41"/>
      <c r="AJ80" s="41"/>
      <c r="AK80" s="41"/>
      <c r="AL80" s="41"/>
    </row>
    <row r="81" spans="1:38" ht="38.25" customHeight="1">
      <c r="A81" s="154" t="s">
        <v>608</v>
      </c>
      <c r="B81" s="154"/>
      <c r="C81" s="154"/>
      <c r="D81" s="154"/>
      <c r="E81" s="155"/>
      <c r="F81" s="112"/>
      <c r="G81" s="112"/>
      <c r="H81" s="112"/>
      <c r="I81" s="112"/>
      <c r="J81" s="1"/>
      <c r="K81" s="6"/>
      <c r="L81" s="6"/>
      <c r="M81" s="6"/>
      <c r="N81" s="1"/>
      <c r="O81" s="1"/>
      <c r="P81" s="41"/>
      <c r="Q81" s="41"/>
      <c r="R81" s="6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41"/>
      <c r="AG81" s="41"/>
      <c r="AH81" s="41"/>
      <c r="AI81" s="41"/>
      <c r="AJ81" s="41"/>
      <c r="AK81" s="41"/>
      <c r="AL81" s="41"/>
    </row>
    <row r="82" spans="1:38" ht="14.45" customHeight="1">
      <c r="A82" s="96" t="s">
        <v>16</v>
      </c>
      <c r="B82" s="96" t="s">
        <v>563</v>
      </c>
      <c r="C82" s="96"/>
      <c r="D82" s="97" t="s">
        <v>574</v>
      </c>
      <c r="E82" s="96" t="s">
        <v>575</v>
      </c>
      <c r="F82" s="96" t="s">
        <v>576</v>
      </c>
      <c r="G82" s="96" t="s">
        <v>596</v>
      </c>
      <c r="H82" s="96" t="s">
        <v>578</v>
      </c>
      <c r="I82" s="96" t="s">
        <v>579</v>
      </c>
      <c r="J82" s="95" t="s">
        <v>580</v>
      </c>
      <c r="K82" s="95" t="s">
        <v>609</v>
      </c>
      <c r="L82" s="98" t="s">
        <v>582</v>
      </c>
      <c r="M82" s="149" t="s">
        <v>605</v>
      </c>
      <c r="N82" s="96" t="s">
        <v>606</v>
      </c>
      <c r="O82" s="96" t="s">
        <v>584</v>
      </c>
      <c r="P82" s="97" t="s">
        <v>585</v>
      </c>
      <c r="Q82" s="41"/>
      <c r="R82" s="6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41"/>
      <c r="AG82" s="41"/>
      <c r="AH82" s="41"/>
      <c r="AI82" s="41"/>
      <c r="AJ82" s="41"/>
      <c r="AK82" s="41"/>
      <c r="AL82" s="41"/>
    </row>
    <row r="83" spans="1:38" s="247" customFormat="1" ht="12.75" customHeight="1">
      <c r="A83" s="413">
        <v>1</v>
      </c>
      <c r="B83" s="414">
        <v>44719</v>
      </c>
      <c r="C83" s="415"/>
      <c r="D83" s="415" t="s">
        <v>908</v>
      </c>
      <c r="E83" s="413" t="s">
        <v>588</v>
      </c>
      <c r="F83" s="413">
        <v>220</v>
      </c>
      <c r="G83" s="413">
        <v>110</v>
      </c>
      <c r="H83" s="416">
        <v>225</v>
      </c>
      <c r="I83" s="416" t="s">
        <v>909</v>
      </c>
      <c r="J83" s="403" t="s">
        <v>917</v>
      </c>
      <c r="K83" s="400">
        <f>H83-F83</f>
        <v>5</v>
      </c>
      <c r="L83" s="404">
        <v>100</v>
      </c>
      <c r="M83" s="417">
        <f t="shared" ref="M83" si="71">(K83*N83)-L83</f>
        <v>25</v>
      </c>
      <c r="N83" s="400">
        <v>25</v>
      </c>
      <c r="O83" s="406" t="s">
        <v>708</v>
      </c>
      <c r="P83" s="401">
        <v>44720</v>
      </c>
      <c r="Q83" s="249"/>
      <c r="R83" s="6" t="s">
        <v>863</v>
      </c>
      <c r="S83" s="246"/>
      <c r="T83" s="246"/>
      <c r="U83" s="246"/>
      <c r="V83" s="246"/>
      <c r="W83" s="246"/>
      <c r="X83" s="246"/>
      <c r="Y83" s="246"/>
      <c r="Z83" s="246"/>
      <c r="AA83" s="246"/>
      <c r="AB83" s="246"/>
      <c r="AC83" s="246"/>
      <c r="AD83" s="246"/>
      <c r="AE83" s="246"/>
      <c r="AF83" s="246"/>
      <c r="AG83" s="246"/>
      <c r="AH83" s="246"/>
      <c r="AI83" s="246"/>
      <c r="AJ83" s="246"/>
      <c r="AK83" s="246"/>
      <c r="AL83" s="246"/>
    </row>
    <row r="84" spans="1:38" s="247" customFormat="1" ht="12.75" customHeight="1">
      <c r="A84" s="400">
        <v>2</v>
      </c>
      <c r="B84" s="401">
        <v>44719</v>
      </c>
      <c r="C84" s="402"/>
      <c r="D84" s="402" t="s">
        <v>910</v>
      </c>
      <c r="E84" s="400" t="s">
        <v>588</v>
      </c>
      <c r="F84" s="400">
        <v>72</v>
      </c>
      <c r="G84" s="400">
        <v>48</v>
      </c>
      <c r="H84" s="400">
        <v>72</v>
      </c>
      <c r="I84" s="400" t="s">
        <v>911</v>
      </c>
      <c r="J84" s="403" t="s">
        <v>917</v>
      </c>
      <c r="K84" s="400">
        <v>0</v>
      </c>
      <c r="L84" s="404">
        <v>100</v>
      </c>
      <c r="M84" s="405">
        <v>-100</v>
      </c>
      <c r="N84" s="400">
        <v>50</v>
      </c>
      <c r="O84" s="406" t="s">
        <v>708</v>
      </c>
      <c r="P84" s="401">
        <v>44719</v>
      </c>
      <c r="Q84" s="249"/>
      <c r="R84" s="250" t="s">
        <v>587</v>
      </c>
      <c r="S84" s="246"/>
      <c r="T84" s="246"/>
      <c r="U84" s="246"/>
      <c r="V84" s="246"/>
      <c r="W84" s="246"/>
      <c r="X84" s="246"/>
      <c r="Y84" s="246"/>
      <c r="Z84" s="246"/>
      <c r="AA84" s="246"/>
      <c r="AB84" s="246"/>
      <c r="AC84" s="246"/>
      <c r="AD84" s="246"/>
      <c r="AE84" s="246"/>
      <c r="AF84" s="246"/>
      <c r="AG84" s="246"/>
      <c r="AH84" s="246"/>
      <c r="AI84" s="246"/>
      <c r="AJ84" s="246"/>
      <c r="AK84" s="246"/>
      <c r="AL84" s="246"/>
    </row>
    <row r="85" spans="1:38" s="247" customFormat="1" ht="12.75" customHeight="1">
      <c r="A85" s="418">
        <v>3</v>
      </c>
      <c r="B85" s="419">
        <v>44720</v>
      </c>
      <c r="C85" s="420"/>
      <c r="D85" s="368" t="s">
        <v>918</v>
      </c>
      <c r="E85" s="365" t="s">
        <v>588</v>
      </c>
      <c r="F85" s="365">
        <v>85</v>
      </c>
      <c r="G85" s="365">
        <v>48</v>
      </c>
      <c r="H85" s="418">
        <v>105</v>
      </c>
      <c r="I85" s="418" t="s">
        <v>919</v>
      </c>
      <c r="J85" s="370" t="s">
        <v>923</v>
      </c>
      <c r="K85" s="369">
        <f t="shared" ref="K85" si="72">H85-F85</f>
        <v>20</v>
      </c>
      <c r="L85" s="371">
        <v>100</v>
      </c>
      <c r="M85" s="372">
        <f t="shared" ref="M85" si="73">(K85*N85)-L85</f>
        <v>900</v>
      </c>
      <c r="N85" s="369">
        <v>50</v>
      </c>
      <c r="O85" s="322" t="s">
        <v>586</v>
      </c>
      <c r="P85" s="362">
        <v>44720</v>
      </c>
      <c r="Q85" s="249"/>
      <c r="R85" s="250" t="s">
        <v>587</v>
      </c>
      <c r="S85" s="246"/>
      <c r="T85" s="246"/>
      <c r="U85" s="246"/>
      <c r="V85" s="246"/>
      <c r="W85" s="246"/>
      <c r="X85" s="246"/>
      <c r="Y85" s="246"/>
      <c r="Z85" s="246"/>
      <c r="AA85" s="246"/>
      <c r="AB85" s="246"/>
      <c r="AC85" s="246"/>
      <c r="AD85" s="246"/>
      <c r="AE85" s="246"/>
      <c r="AF85" s="246"/>
      <c r="AG85" s="246"/>
      <c r="AH85" s="246"/>
      <c r="AI85" s="246"/>
      <c r="AJ85" s="246"/>
      <c r="AK85" s="246"/>
      <c r="AL85" s="246"/>
    </row>
    <row r="86" spans="1:38" s="247" customFormat="1" ht="12.75" customHeight="1">
      <c r="A86" s="418">
        <v>4</v>
      </c>
      <c r="B86" s="419">
        <v>44720</v>
      </c>
      <c r="C86" s="420"/>
      <c r="D86" s="420" t="s">
        <v>920</v>
      </c>
      <c r="E86" s="418" t="s">
        <v>588</v>
      </c>
      <c r="F86" s="418">
        <v>26</v>
      </c>
      <c r="G86" s="418">
        <v>17</v>
      </c>
      <c r="H86" s="418">
        <v>33.5</v>
      </c>
      <c r="I86" s="418" t="s">
        <v>921</v>
      </c>
      <c r="J86" s="370" t="s">
        <v>924</v>
      </c>
      <c r="K86" s="369">
        <f t="shared" ref="K86:K87" si="74">H86-F86</f>
        <v>7.5</v>
      </c>
      <c r="L86" s="371">
        <v>100</v>
      </c>
      <c r="M86" s="372">
        <f t="shared" ref="M86:M87" si="75">(K86*N86)-L86</f>
        <v>4025</v>
      </c>
      <c r="N86" s="369">
        <v>550</v>
      </c>
      <c r="O86" s="322" t="s">
        <v>586</v>
      </c>
      <c r="P86" s="362">
        <v>44720</v>
      </c>
      <c r="Q86" s="249"/>
      <c r="R86" s="250" t="s">
        <v>587</v>
      </c>
      <c r="S86" s="246"/>
      <c r="T86" s="246"/>
      <c r="U86" s="246"/>
      <c r="V86" s="246"/>
      <c r="W86" s="246"/>
      <c r="X86" s="246"/>
      <c r="Y86" s="246"/>
      <c r="Z86" s="246"/>
      <c r="AA86" s="246"/>
      <c r="AB86" s="246"/>
      <c r="AC86" s="246"/>
      <c r="AD86" s="246"/>
      <c r="AE86" s="246"/>
      <c r="AF86" s="246"/>
      <c r="AG86" s="246"/>
      <c r="AH86" s="246"/>
      <c r="AI86" s="246"/>
      <c r="AJ86" s="246"/>
      <c r="AK86" s="246"/>
      <c r="AL86" s="246"/>
    </row>
    <row r="87" spans="1:38" s="247" customFormat="1" ht="12.75" customHeight="1">
      <c r="A87" s="418">
        <v>5</v>
      </c>
      <c r="B87" s="419">
        <v>44720</v>
      </c>
      <c r="C87" s="420"/>
      <c r="D87" s="420" t="s">
        <v>910</v>
      </c>
      <c r="E87" s="418" t="s">
        <v>588</v>
      </c>
      <c r="F87" s="418">
        <v>52</v>
      </c>
      <c r="G87" s="418">
        <v>18</v>
      </c>
      <c r="H87" s="418">
        <v>71.5</v>
      </c>
      <c r="I87" s="418" t="s">
        <v>922</v>
      </c>
      <c r="J87" s="370" t="s">
        <v>925</v>
      </c>
      <c r="K87" s="369">
        <f t="shared" si="74"/>
        <v>19.5</v>
      </c>
      <c r="L87" s="371">
        <v>100</v>
      </c>
      <c r="M87" s="372">
        <f t="shared" si="75"/>
        <v>875</v>
      </c>
      <c r="N87" s="369">
        <v>50</v>
      </c>
      <c r="O87" s="322" t="s">
        <v>586</v>
      </c>
      <c r="P87" s="362">
        <v>44720</v>
      </c>
      <c r="Q87" s="249"/>
      <c r="R87" s="250" t="s">
        <v>587</v>
      </c>
      <c r="S87" s="246"/>
      <c r="T87" s="246"/>
      <c r="U87" s="246"/>
      <c r="V87" s="246"/>
      <c r="W87" s="246"/>
      <c r="X87" s="246"/>
      <c r="Y87" s="246"/>
      <c r="Z87" s="246"/>
      <c r="AA87" s="246"/>
      <c r="AB87" s="246"/>
      <c r="AC87" s="246"/>
      <c r="AD87" s="246"/>
      <c r="AE87" s="246"/>
      <c r="AF87" s="246"/>
      <c r="AG87" s="246"/>
      <c r="AH87" s="246"/>
      <c r="AI87" s="246"/>
      <c r="AJ87" s="246"/>
      <c r="AK87" s="246"/>
      <c r="AL87" s="246"/>
    </row>
    <row r="88" spans="1:38" s="247" customFormat="1" ht="12.75" customHeight="1">
      <c r="A88" s="418">
        <v>6</v>
      </c>
      <c r="B88" s="419">
        <v>44721</v>
      </c>
      <c r="C88" s="420"/>
      <c r="D88" s="420" t="s">
        <v>933</v>
      </c>
      <c r="E88" s="418" t="s">
        <v>588</v>
      </c>
      <c r="F88" s="418">
        <v>85</v>
      </c>
      <c r="G88" s="418">
        <v>10</v>
      </c>
      <c r="H88" s="418">
        <v>135</v>
      </c>
      <c r="I88" s="418" t="s">
        <v>934</v>
      </c>
      <c r="J88" s="370" t="s">
        <v>935</v>
      </c>
      <c r="K88" s="369">
        <f t="shared" ref="K88" si="76">H88-F88</f>
        <v>50</v>
      </c>
      <c r="L88" s="371">
        <v>100</v>
      </c>
      <c r="M88" s="372">
        <f t="shared" ref="M88" si="77">(K88*N88)-L88</f>
        <v>1150</v>
      </c>
      <c r="N88" s="369">
        <v>25</v>
      </c>
      <c r="O88" s="322" t="s">
        <v>586</v>
      </c>
      <c r="P88" s="362">
        <v>44721</v>
      </c>
      <c r="Q88" s="249"/>
      <c r="R88" s="250" t="s">
        <v>863</v>
      </c>
      <c r="S88" s="246"/>
      <c r="T88" s="246"/>
      <c r="U88" s="246"/>
      <c r="V88" s="246"/>
      <c r="W88" s="246"/>
      <c r="X88" s="246"/>
      <c r="Y88" s="246"/>
      <c r="Z88" s="246"/>
      <c r="AA88" s="246"/>
      <c r="AB88" s="246"/>
      <c r="AC88" s="246"/>
      <c r="AD88" s="246"/>
      <c r="AE88" s="246"/>
      <c r="AF88" s="246"/>
      <c r="AG88" s="246"/>
      <c r="AH88" s="246"/>
      <c r="AI88" s="246"/>
      <c r="AJ88" s="246"/>
      <c r="AK88" s="246"/>
      <c r="AL88" s="246"/>
    </row>
    <row r="89" spans="1:38" s="247" customFormat="1" ht="12.75" customHeight="1">
      <c r="A89" s="418">
        <v>7</v>
      </c>
      <c r="B89" s="419">
        <v>44721</v>
      </c>
      <c r="C89" s="420"/>
      <c r="D89" s="420" t="s">
        <v>936</v>
      </c>
      <c r="E89" s="418" t="s">
        <v>588</v>
      </c>
      <c r="F89" s="418">
        <v>21</v>
      </c>
      <c r="G89" s="418"/>
      <c r="H89" s="418">
        <v>35</v>
      </c>
      <c r="I89" s="418" t="s">
        <v>937</v>
      </c>
      <c r="J89" s="370" t="s">
        <v>938</v>
      </c>
      <c r="K89" s="369">
        <f t="shared" ref="K89" si="78">H89-F89</f>
        <v>14</v>
      </c>
      <c r="L89" s="371">
        <v>100</v>
      </c>
      <c r="M89" s="372">
        <f t="shared" ref="M89" si="79">(K89*N89)-L89</f>
        <v>600</v>
      </c>
      <c r="N89" s="369">
        <v>50</v>
      </c>
      <c r="O89" s="322" t="s">
        <v>586</v>
      </c>
      <c r="P89" s="362">
        <v>44721</v>
      </c>
      <c r="Q89" s="249"/>
      <c r="R89" s="250" t="s">
        <v>863</v>
      </c>
      <c r="S89" s="246"/>
      <c r="T89" s="246"/>
      <c r="U89" s="246"/>
      <c r="V89" s="246"/>
      <c r="W89" s="246"/>
      <c r="X89" s="246"/>
      <c r="Y89" s="246"/>
      <c r="Z89" s="246"/>
      <c r="AA89" s="246"/>
      <c r="AB89" s="246"/>
      <c r="AC89" s="246"/>
      <c r="AD89" s="246"/>
      <c r="AE89" s="246"/>
      <c r="AF89" s="246"/>
      <c r="AG89" s="246"/>
      <c r="AH89" s="246"/>
      <c r="AI89" s="246"/>
      <c r="AJ89" s="246"/>
      <c r="AK89" s="246"/>
      <c r="AL89" s="246"/>
    </row>
    <row r="90" spans="1:38" s="247" customFormat="1" ht="12.75" customHeight="1">
      <c r="A90" s="455">
        <v>8</v>
      </c>
      <c r="B90" s="456">
        <v>44722</v>
      </c>
      <c r="C90" s="457"/>
      <c r="D90" s="457" t="s">
        <v>948</v>
      </c>
      <c r="E90" s="455" t="s">
        <v>588</v>
      </c>
      <c r="F90" s="455">
        <v>24.5</v>
      </c>
      <c r="G90" s="455">
        <v>10</v>
      </c>
      <c r="H90" s="455">
        <v>10</v>
      </c>
      <c r="I90" s="455" t="s">
        <v>947</v>
      </c>
      <c r="J90" s="330" t="s">
        <v>971</v>
      </c>
      <c r="K90" s="331">
        <f t="shared" ref="K90:K91" si="80">H90-F90</f>
        <v>-14.5</v>
      </c>
      <c r="L90" s="332">
        <v>100</v>
      </c>
      <c r="M90" s="333">
        <f t="shared" ref="M90:M91" si="81">(K90*N90)-L90</f>
        <v>-4450</v>
      </c>
      <c r="N90" s="331">
        <v>300</v>
      </c>
      <c r="O90" s="340" t="s">
        <v>598</v>
      </c>
      <c r="P90" s="334">
        <v>44725</v>
      </c>
      <c r="Q90" s="249"/>
      <c r="R90" s="250" t="s">
        <v>863</v>
      </c>
      <c r="S90" s="246"/>
      <c r="T90" s="246"/>
      <c r="U90" s="246"/>
      <c r="V90" s="246"/>
      <c r="W90" s="246"/>
      <c r="X90" s="246"/>
      <c r="Y90" s="246"/>
      <c r="Z90" s="246"/>
      <c r="AA90" s="246"/>
      <c r="AB90" s="246"/>
      <c r="AC90" s="246"/>
      <c r="AD90" s="246"/>
      <c r="AE90" s="246"/>
      <c r="AF90" s="246"/>
      <c r="AG90" s="246"/>
      <c r="AH90" s="246"/>
      <c r="AI90" s="246"/>
      <c r="AJ90" s="246"/>
      <c r="AK90" s="246"/>
      <c r="AL90" s="246"/>
    </row>
    <row r="91" spans="1:38" s="247" customFormat="1" ht="12.75" customHeight="1">
      <c r="A91" s="455">
        <v>9</v>
      </c>
      <c r="B91" s="456">
        <v>44722</v>
      </c>
      <c r="C91" s="457"/>
      <c r="D91" s="457" t="s">
        <v>949</v>
      </c>
      <c r="E91" s="455" t="s">
        <v>588</v>
      </c>
      <c r="F91" s="455">
        <v>27.5</v>
      </c>
      <c r="G91" s="455">
        <v>19</v>
      </c>
      <c r="H91" s="455">
        <v>19</v>
      </c>
      <c r="I91" s="455" t="s">
        <v>950</v>
      </c>
      <c r="J91" s="330" t="s">
        <v>972</v>
      </c>
      <c r="K91" s="331">
        <f t="shared" si="80"/>
        <v>-8.5</v>
      </c>
      <c r="L91" s="332">
        <v>100</v>
      </c>
      <c r="M91" s="333">
        <f t="shared" si="81"/>
        <v>-4775</v>
      </c>
      <c r="N91" s="331">
        <v>550</v>
      </c>
      <c r="O91" s="340" t="s">
        <v>598</v>
      </c>
      <c r="P91" s="334">
        <v>44725</v>
      </c>
      <c r="Q91" s="249"/>
      <c r="R91" s="250" t="s">
        <v>863</v>
      </c>
      <c r="S91" s="246"/>
      <c r="T91" s="246"/>
      <c r="U91" s="246"/>
      <c r="V91" s="246"/>
      <c r="W91" s="246"/>
      <c r="X91" s="246"/>
      <c r="Y91" s="246"/>
      <c r="Z91" s="246"/>
      <c r="AA91" s="246"/>
      <c r="AB91" s="246"/>
      <c r="AC91" s="246"/>
      <c r="AD91" s="246"/>
      <c r="AE91" s="246"/>
      <c r="AF91" s="246"/>
      <c r="AG91" s="246"/>
      <c r="AH91" s="246"/>
      <c r="AI91" s="246"/>
      <c r="AJ91" s="246"/>
      <c r="AK91" s="246"/>
      <c r="AL91" s="246"/>
    </row>
    <row r="92" spans="1:38" s="247" customFormat="1" ht="12.75" customHeight="1">
      <c r="A92" s="452">
        <v>10</v>
      </c>
      <c r="B92" s="453">
        <v>44725</v>
      </c>
      <c r="C92" s="454"/>
      <c r="D92" s="454" t="s">
        <v>970</v>
      </c>
      <c r="E92" s="452" t="s">
        <v>588</v>
      </c>
      <c r="F92" s="452">
        <v>80</v>
      </c>
      <c r="G92" s="452">
        <v>48</v>
      </c>
      <c r="H92" s="452">
        <v>84</v>
      </c>
      <c r="I92" s="452" t="s">
        <v>968</v>
      </c>
      <c r="J92" s="422" t="s">
        <v>969</v>
      </c>
      <c r="K92" s="416">
        <f t="shared" ref="K92:K93" si="82">H92-F92</f>
        <v>4</v>
      </c>
      <c r="L92" s="423">
        <v>100</v>
      </c>
      <c r="M92" s="417">
        <f t="shared" ref="M92:M93" si="83">(K92*N92)-L92</f>
        <v>100</v>
      </c>
      <c r="N92" s="416">
        <v>50</v>
      </c>
      <c r="O92" s="406" t="s">
        <v>708</v>
      </c>
      <c r="P92" s="414">
        <v>44725</v>
      </c>
      <c r="Q92" s="249"/>
      <c r="R92" s="250" t="s">
        <v>587</v>
      </c>
      <c r="S92" s="246"/>
      <c r="T92" s="246"/>
      <c r="U92" s="246"/>
      <c r="V92" s="246"/>
      <c r="W92" s="246"/>
      <c r="X92" s="246"/>
      <c r="Y92" s="246"/>
      <c r="Z92" s="246"/>
      <c r="AA92" s="246"/>
      <c r="AB92" s="246"/>
      <c r="AC92" s="246"/>
      <c r="AD92" s="246"/>
      <c r="AE92" s="246"/>
      <c r="AF92" s="246"/>
      <c r="AG92" s="246"/>
      <c r="AH92" s="246"/>
      <c r="AI92" s="246"/>
      <c r="AJ92" s="246"/>
      <c r="AK92" s="246"/>
      <c r="AL92" s="246"/>
    </row>
    <row r="93" spans="1:38" s="247" customFormat="1" ht="12.75" customHeight="1">
      <c r="A93" s="418">
        <v>11</v>
      </c>
      <c r="B93" s="419">
        <v>44726</v>
      </c>
      <c r="C93" s="420"/>
      <c r="D93" s="420" t="s">
        <v>981</v>
      </c>
      <c r="E93" s="418" t="s">
        <v>588</v>
      </c>
      <c r="F93" s="418">
        <v>21</v>
      </c>
      <c r="G93" s="418">
        <v>12</v>
      </c>
      <c r="H93" s="418">
        <v>25.5</v>
      </c>
      <c r="I93" s="418" t="s">
        <v>982</v>
      </c>
      <c r="J93" s="370" t="s">
        <v>983</v>
      </c>
      <c r="K93" s="369">
        <f t="shared" si="82"/>
        <v>4.5</v>
      </c>
      <c r="L93" s="371">
        <v>100</v>
      </c>
      <c r="M93" s="372">
        <f t="shared" si="83"/>
        <v>2375</v>
      </c>
      <c r="N93" s="369">
        <v>550</v>
      </c>
      <c r="O93" s="322" t="s">
        <v>586</v>
      </c>
      <c r="P93" s="362">
        <v>44726</v>
      </c>
      <c r="Q93" s="249"/>
      <c r="R93" s="250" t="s">
        <v>587</v>
      </c>
      <c r="S93" s="246"/>
      <c r="T93" s="246"/>
      <c r="U93" s="246"/>
      <c r="V93" s="246"/>
      <c r="W93" s="246"/>
      <c r="X93" s="246"/>
      <c r="Y93" s="246"/>
      <c r="Z93" s="246"/>
      <c r="AA93" s="246"/>
      <c r="AB93" s="246"/>
      <c r="AC93" s="246"/>
      <c r="AD93" s="246"/>
      <c r="AE93" s="246"/>
      <c r="AF93" s="246"/>
      <c r="AG93" s="246"/>
      <c r="AH93" s="246"/>
      <c r="AI93" s="246"/>
      <c r="AJ93" s="246"/>
      <c r="AK93" s="246"/>
      <c r="AL93" s="246"/>
    </row>
    <row r="94" spans="1:38" s="247" customFormat="1" ht="12.75" customHeight="1">
      <c r="A94" s="418">
        <v>12</v>
      </c>
      <c r="B94" s="419">
        <v>44726</v>
      </c>
      <c r="C94" s="420"/>
      <c r="D94" s="420" t="s">
        <v>987</v>
      </c>
      <c r="E94" s="418" t="s">
        <v>588</v>
      </c>
      <c r="F94" s="418">
        <v>80</v>
      </c>
      <c r="G94" s="418">
        <v>47</v>
      </c>
      <c r="H94" s="418">
        <v>102</v>
      </c>
      <c r="I94" s="418" t="s">
        <v>968</v>
      </c>
      <c r="J94" s="370" t="s">
        <v>989</v>
      </c>
      <c r="K94" s="369">
        <f t="shared" ref="K94:K95" si="84">H94-F94</f>
        <v>22</v>
      </c>
      <c r="L94" s="371">
        <v>100</v>
      </c>
      <c r="M94" s="372">
        <f t="shared" ref="M94:M95" si="85">(K94*N94)-L94</f>
        <v>1000</v>
      </c>
      <c r="N94" s="369">
        <v>50</v>
      </c>
      <c r="O94" s="322" t="s">
        <v>586</v>
      </c>
      <c r="P94" s="362">
        <v>44726</v>
      </c>
      <c r="Q94" s="249"/>
      <c r="R94" s="250" t="s">
        <v>587</v>
      </c>
      <c r="S94" s="246"/>
      <c r="T94" s="246"/>
      <c r="U94" s="246"/>
      <c r="V94" s="246"/>
      <c r="W94" s="246"/>
      <c r="X94" s="246"/>
      <c r="Y94" s="246"/>
      <c r="Z94" s="246"/>
      <c r="AA94" s="246"/>
      <c r="AB94" s="246"/>
      <c r="AC94" s="246"/>
      <c r="AD94" s="246"/>
      <c r="AE94" s="246"/>
      <c r="AF94" s="246"/>
      <c r="AG94" s="246"/>
      <c r="AH94" s="246"/>
      <c r="AI94" s="246"/>
      <c r="AJ94" s="246"/>
      <c r="AK94" s="246"/>
      <c r="AL94" s="246"/>
    </row>
    <row r="95" spans="1:38" s="247" customFormat="1" ht="12.75" customHeight="1">
      <c r="A95" s="418">
        <v>13</v>
      </c>
      <c r="B95" s="419">
        <v>44726</v>
      </c>
      <c r="C95" s="420"/>
      <c r="D95" s="420" t="s">
        <v>988</v>
      </c>
      <c r="E95" s="418" t="s">
        <v>588</v>
      </c>
      <c r="F95" s="418">
        <v>82.5</v>
      </c>
      <c r="G95" s="418">
        <v>48</v>
      </c>
      <c r="H95" s="418">
        <v>92</v>
      </c>
      <c r="I95" s="418" t="s">
        <v>968</v>
      </c>
      <c r="J95" s="370" t="s">
        <v>990</v>
      </c>
      <c r="K95" s="369">
        <f t="shared" si="84"/>
        <v>9.5</v>
      </c>
      <c r="L95" s="371">
        <v>100</v>
      </c>
      <c r="M95" s="372">
        <f t="shared" si="85"/>
        <v>375</v>
      </c>
      <c r="N95" s="369">
        <v>50</v>
      </c>
      <c r="O95" s="322" t="s">
        <v>586</v>
      </c>
      <c r="P95" s="362">
        <v>44726</v>
      </c>
      <c r="Q95" s="249"/>
      <c r="R95" s="250" t="s">
        <v>587</v>
      </c>
      <c r="S95" s="246"/>
      <c r="T95" s="246"/>
      <c r="U95" s="246"/>
      <c r="V95" s="246"/>
      <c r="W95" s="246"/>
      <c r="X95" s="246"/>
      <c r="Y95" s="246"/>
      <c r="Z95" s="246"/>
      <c r="AA95" s="246"/>
      <c r="AB95" s="246"/>
      <c r="AC95" s="246"/>
      <c r="AD95" s="246"/>
      <c r="AE95" s="246"/>
      <c r="AF95" s="246"/>
      <c r="AG95" s="246"/>
      <c r="AH95" s="246"/>
      <c r="AI95" s="246"/>
      <c r="AJ95" s="246"/>
      <c r="AK95" s="246"/>
      <c r="AL95" s="246"/>
    </row>
    <row r="96" spans="1:38" s="247" customFormat="1" ht="12.75" customHeight="1">
      <c r="A96" s="418">
        <v>14</v>
      </c>
      <c r="B96" s="474">
        <v>44727</v>
      </c>
      <c r="C96" s="420"/>
      <c r="D96" s="420" t="s">
        <v>1000</v>
      </c>
      <c r="E96" s="418" t="s">
        <v>588</v>
      </c>
      <c r="F96" s="418">
        <v>78</v>
      </c>
      <c r="G96" s="418">
        <v>40</v>
      </c>
      <c r="H96" s="418">
        <v>98</v>
      </c>
      <c r="I96" s="418" t="s">
        <v>968</v>
      </c>
      <c r="J96" s="370" t="s">
        <v>923</v>
      </c>
      <c r="K96" s="369">
        <f t="shared" ref="K96" si="86">H96-F96</f>
        <v>20</v>
      </c>
      <c r="L96" s="371">
        <v>100</v>
      </c>
      <c r="M96" s="372">
        <f t="shared" ref="M96" si="87">(K96*N96)-L96</f>
        <v>900</v>
      </c>
      <c r="N96" s="369">
        <v>50</v>
      </c>
      <c r="O96" s="322" t="s">
        <v>586</v>
      </c>
      <c r="P96" s="362">
        <v>44727</v>
      </c>
      <c r="Q96" s="249"/>
      <c r="R96" s="250"/>
      <c r="S96" s="246"/>
      <c r="T96" s="246"/>
      <c r="U96" s="246"/>
      <c r="V96" s="246"/>
      <c r="W96" s="246"/>
      <c r="X96" s="246"/>
      <c r="Y96" s="246"/>
      <c r="Z96" s="246"/>
      <c r="AA96" s="246"/>
      <c r="AB96" s="246"/>
      <c r="AC96" s="246"/>
      <c r="AD96" s="246"/>
      <c r="AE96" s="246"/>
      <c r="AF96" s="246"/>
      <c r="AG96" s="246"/>
      <c r="AH96" s="246"/>
      <c r="AI96" s="246"/>
      <c r="AJ96" s="246"/>
      <c r="AK96" s="246"/>
      <c r="AL96" s="246"/>
    </row>
    <row r="97" spans="1:38" s="247" customFormat="1" ht="12.75" customHeight="1">
      <c r="A97" s="418">
        <v>15</v>
      </c>
      <c r="B97" s="474">
        <v>44727</v>
      </c>
      <c r="C97" s="420"/>
      <c r="D97" s="420" t="s">
        <v>1005</v>
      </c>
      <c r="E97" s="418" t="s">
        <v>588</v>
      </c>
      <c r="F97" s="418">
        <v>72</v>
      </c>
      <c r="G97" s="418">
        <v>35</v>
      </c>
      <c r="H97" s="418">
        <v>92</v>
      </c>
      <c r="I97" s="418" t="s">
        <v>968</v>
      </c>
      <c r="J97" s="370" t="s">
        <v>923</v>
      </c>
      <c r="K97" s="369">
        <f t="shared" ref="K97" si="88">H97-F97</f>
        <v>20</v>
      </c>
      <c r="L97" s="371">
        <v>100</v>
      </c>
      <c r="M97" s="372">
        <f t="shared" ref="M97" si="89">(K97*N97)-L97</f>
        <v>900</v>
      </c>
      <c r="N97" s="369">
        <v>50</v>
      </c>
      <c r="O97" s="322" t="s">
        <v>586</v>
      </c>
      <c r="P97" s="362">
        <v>44727</v>
      </c>
      <c r="Q97" s="249"/>
      <c r="R97" s="250"/>
      <c r="S97" s="246"/>
      <c r="T97" s="246"/>
      <c r="U97" s="246"/>
      <c r="V97" s="246"/>
      <c r="W97" s="246"/>
      <c r="X97" s="246"/>
      <c r="Y97" s="246"/>
      <c r="Z97" s="246"/>
      <c r="AA97" s="246"/>
      <c r="AB97" s="246"/>
      <c r="AC97" s="246"/>
      <c r="AD97" s="246"/>
      <c r="AE97" s="246"/>
      <c r="AF97" s="246"/>
      <c r="AG97" s="246"/>
      <c r="AH97" s="246"/>
      <c r="AI97" s="246"/>
      <c r="AJ97" s="246"/>
      <c r="AK97" s="246"/>
      <c r="AL97" s="246"/>
    </row>
    <row r="98" spans="1:38" s="247" customFormat="1" ht="12.75" customHeight="1">
      <c r="A98" s="407">
        <v>16</v>
      </c>
      <c r="B98" s="437">
        <v>44727</v>
      </c>
      <c r="C98" s="409"/>
      <c r="D98" s="409" t="s">
        <v>981</v>
      </c>
      <c r="E98" s="407" t="s">
        <v>588</v>
      </c>
      <c r="F98" s="407" t="s">
        <v>1035</v>
      </c>
      <c r="G98" s="407">
        <v>9</v>
      </c>
      <c r="H98" s="407"/>
      <c r="I98" s="407" t="s">
        <v>1036</v>
      </c>
      <c r="J98" s="410" t="s">
        <v>589</v>
      </c>
      <c r="K98" s="407"/>
      <c r="L98" s="411"/>
      <c r="M98" s="412"/>
      <c r="N98" s="407"/>
      <c r="O98" s="410"/>
      <c r="P98" s="408"/>
      <c r="Q98" s="249"/>
      <c r="R98" s="250"/>
      <c r="S98" s="246"/>
      <c r="T98" s="246"/>
      <c r="U98" s="246"/>
      <c r="V98" s="246"/>
      <c r="W98" s="246"/>
      <c r="X98" s="246"/>
      <c r="Y98" s="246"/>
      <c r="Z98" s="246"/>
      <c r="AA98" s="246"/>
      <c r="AB98" s="246"/>
      <c r="AC98" s="246"/>
      <c r="AD98" s="246"/>
      <c r="AE98" s="246"/>
      <c r="AF98" s="246"/>
      <c r="AG98" s="246"/>
      <c r="AH98" s="246"/>
      <c r="AI98" s="246"/>
      <c r="AJ98" s="246"/>
      <c r="AK98" s="246"/>
      <c r="AL98" s="246"/>
    </row>
    <row r="99" spans="1:38" s="247" customFormat="1" ht="12.75" customHeight="1">
      <c r="A99" s="452">
        <v>17</v>
      </c>
      <c r="B99" s="443">
        <v>44727</v>
      </c>
      <c r="C99" s="454"/>
      <c r="D99" s="454" t="s">
        <v>1006</v>
      </c>
      <c r="E99" s="452" t="s">
        <v>588</v>
      </c>
      <c r="F99" s="452">
        <v>87.5</v>
      </c>
      <c r="G99" s="452">
        <v>55</v>
      </c>
      <c r="H99" s="452">
        <v>92.5</v>
      </c>
      <c r="I99" s="452" t="s">
        <v>968</v>
      </c>
      <c r="J99" s="422" t="s">
        <v>1007</v>
      </c>
      <c r="K99" s="416">
        <f t="shared" ref="K99:K101" si="90">H99-F99</f>
        <v>5</v>
      </c>
      <c r="L99" s="423">
        <v>100</v>
      </c>
      <c r="M99" s="417">
        <f t="shared" ref="M99:M101" si="91">(K99*N99)-L99</f>
        <v>150</v>
      </c>
      <c r="N99" s="416">
        <v>50</v>
      </c>
      <c r="O99" s="406" t="s">
        <v>708</v>
      </c>
      <c r="P99" s="414">
        <v>44727</v>
      </c>
      <c r="Q99" s="249"/>
      <c r="R99" s="250"/>
      <c r="S99" s="246"/>
      <c r="T99" s="246"/>
      <c r="U99" s="246"/>
      <c r="V99" s="246"/>
      <c r="W99" s="246"/>
      <c r="X99" s="246"/>
      <c r="Y99" s="246"/>
      <c r="Z99" s="246"/>
      <c r="AA99" s="246"/>
      <c r="AB99" s="246"/>
      <c r="AC99" s="246"/>
      <c r="AD99" s="246"/>
      <c r="AE99" s="246"/>
      <c r="AF99" s="246"/>
      <c r="AG99" s="246"/>
      <c r="AH99" s="246"/>
      <c r="AI99" s="246"/>
      <c r="AJ99" s="246"/>
      <c r="AK99" s="246"/>
      <c r="AL99" s="246"/>
    </row>
    <row r="100" spans="1:38" s="247" customFormat="1" ht="13.5" customHeight="1">
      <c r="A100" s="455">
        <v>19</v>
      </c>
      <c r="B100" s="480">
        <v>44728</v>
      </c>
      <c r="C100" s="457"/>
      <c r="D100" s="457" t="s">
        <v>1028</v>
      </c>
      <c r="E100" s="455" t="s">
        <v>588</v>
      </c>
      <c r="F100" s="455">
        <v>52</v>
      </c>
      <c r="G100" s="455">
        <v>19</v>
      </c>
      <c r="H100" s="455">
        <v>19</v>
      </c>
      <c r="I100" s="455" t="s">
        <v>922</v>
      </c>
      <c r="J100" s="330" t="s">
        <v>1031</v>
      </c>
      <c r="K100" s="331">
        <f t="shared" si="90"/>
        <v>-33</v>
      </c>
      <c r="L100" s="332">
        <v>100</v>
      </c>
      <c r="M100" s="333">
        <f t="shared" si="91"/>
        <v>-1750</v>
      </c>
      <c r="N100" s="331">
        <v>50</v>
      </c>
      <c r="O100" s="340" t="s">
        <v>598</v>
      </c>
      <c r="P100" s="334">
        <v>44728</v>
      </c>
      <c r="Q100" s="249"/>
      <c r="R100" s="250"/>
      <c r="S100" s="246"/>
      <c r="T100" s="246"/>
      <c r="U100" s="246"/>
      <c r="V100" s="246"/>
      <c r="W100" s="246"/>
      <c r="X100" s="246"/>
      <c r="Y100" s="246"/>
      <c r="Z100" s="246"/>
      <c r="AA100" s="246"/>
      <c r="AB100" s="246"/>
      <c r="AC100" s="246"/>
      <c r="AD100" s="246"/>
      <c r="AE100" s="246"/>
      <c r="AF100" s="246"/>
      <c r="AG100" s="246"/>
      <c r="AH100" s="246"/>
      <c r="AI100" s="246"/>
      <c r="AJ100" s="246"/>
      <c r="AK100" s="246"/>
      <c r="AL100" s="246"/>
    </row>
    <row r="101" spans="1:38" s="247" customFormat="1" ht="12.75" customHeight="1">
      <c r="A101" s="455">
        <v>20</v>
      </c>
      <c r="B101" s="480">
        <v>44728</v>
      </c>
      <c r="C101" s="457"/>
      <c r="D101" s="457" t="s">
        <v>1029</v>
      </c>
      <c r="E101" s="455" t="s">
        <v>588</v>
      </c>
      <c r="F101" s="455">
        <v>85</v>
      </c>
      <c r="G101" s="455">
        <v>19</v>
      </c>
      <c r="H101" s="455">
        <v>19</v>
      </c>
      <c r="I101" s="455" t="s">
        <v>1030</v>
      </c>
      <c r="J101" s="330" t="s">
        <v>1032</v>
      </c>
      <c r="K101" s="331">
        <f t="shared" si="90"/>
        <v>-66</v>
      </c>
      <c r="L101" s="332">
        <v>100</v>
      </c>
      <c r="M101" s="333">
        <f t="shared" si="91"/>
        <v>-1750</v>
      </c>
      <c r="N101" s="331">
        <v>25</v>
      </c>
      <c r="O101" s="340" t="s">
        <v>598</v>
      </c>
      <c r="P101" s="334">
        <v>44728</v>
      </c>
      <c r="Q101" s="249"/>
      <c r="R101" s="250"/>
      <c r="S101" s="246"/>
      <c r="T101" s="246"/>
      <c r="U101" s="246"/>
      <c r="V101" s="246"/>
      <c r="W101" s="246"/>
      <c r="X101" s="246"/>
      <c r="Y101" s="246"/>
      <c r="Z101" s="246"/>
      <c r="AA101" s="246"/>
      <c r="AB101" s="246"/>
      <c r="AC101" s="246"/>
      <c r="AD101" s="246"/>
      <c r="AE101" s="246"/>
      <c r="AF101" s="246"/>
      <c r="AG101" s="246"/>
      <c r="AH101" s="246"/>
      <c r="AI101" s="246"/>
      <c r="AJ101" s="246"/>
      <c r="AK101" s="246"/>
      <c r="AL101" s="246"/>
    </row>
    <row r="102" spans="1:38" ht="14.25" customHeight="1">
      <c r="A102" s="343"/>
      <c r="B102" s="248"/>
      <c r="C102" s="344"/>
      <c r="D102" s="345"/>
      <c r="E102" s="343"/>
      <c r="F102" s="343"/>
      <c r="G102" s="343"/>
      <c r="H102" s="346"/>
      <c r="I102" s="347"/>
      <c r="J102" s="284"/>
      <c r="K102" s="252"/>
      <c r="L102" s="272"/>
      <c r="M102" s="273"/>
      <c r="N102" s="252"/>
      <c r="O102" s="284"/>
      <c r="P102" s="248"/>
      <c r="Q102" s="1"/>
      <c r="R102" s="250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</row>
    <row r="103" spans="1:38" ht="12.75" customHeight="1">
      <c r="A103" s="151"/>
      <c r="B103" s="156"/>
      <c r="C103" s="156"/>
      <c r="D103" s="157"/>
      <c r="E103" s="151"/>
      <c r="F103" s="158"/>
      <c r="G103" s="151"/>
      <c r="H103" s="151"/>
      <c r="I103" s="151"/>
      <c r="J103" s="156"/>
      <c r="K103" s="159"/>
      <c r="L103" s="151"/>
      <c r="M103" s="151"/>
      <c r="N103" s="151"/>
      <c r="O103" s="160"/>
      <c r="P103" s="1"/>
      <c r="Q103" s="1"/>
      <c r="R103" s="6"/>
      <c r="S103" s="1"/>
      <c r="T103" s="1"/>
      <c r="U103" s="1"/>
      <c r="V103" s="1"/>
      <c r="W103" s="1"/>
      <c r="X103" s="1"/>
      <c r="Y103" s="1"/>
      <c r="Z103" s="1"/>
    </row>
    <row r="104" spans="1:38" ht="38.25" customHeight="1">
      <c r="A104" s="94" t="s">
        <v>610</v>
      </c>
      <c r="B104" s="161"/>
      <c r="C104" s="161"/>
      <c r="D104" s="162"/>
      <c r="E104" s="135"/>
      <c r="F104" s="6"/>
      <c r="G104" s="6"/>
      <c r="H104" s="136"/>
      <c r="I104" s="163"/>
      <c r="J104" s="1"/>
      <c r="K104" s="6"/>
      <c r="L104" s="6"/>
      <c r="M104" s="6"/>
      <c r="N104" s="1"/>
      <c r="O104" s="1"/>
      <c r="Q104" s="1"/>
      <c r="R104" s="6"/>
      <c r="S104" s="1"/>
      <c r="T104" s="1"/>
      <c r="U104" s="1"/>
      <c r="V104" s="1"/>
      <c r="W104" s="1"/>
      <c r="X104" s="1"/>
      <c r="Y104" s="1"/>
      <c r="Z104" s="1"/>
    </row>
    <row r="105" spans="1:38" s="247" customFormat="1" ht="14.25" customHeight="1">
      <c r="A105" s="95" t="s">
        <v>16</v>
      </c>
      <c r="B105" s="96" t="s">
        <v>563</v>
      </c>
      <c r="C105" s="96"/>
      <c r="D105" s="97" t="s">
        <v>574</v>
      </c>
      <c r="E105" s="96" t="s">
        <v>575</v>
      </c>
      <c r="F105" s="96" t="s">
        <v>576</v>
      </c>
      <c r="G105" s="96" t="s">
        <v>577</v>
      </c>
      <c r="H105" s="96" t="s">
        <v>578</v>
      </c>
      <c r="I105" s="96" t="s">
        <v>579</v>
      </c>
      <c r="J105" s="95" t="s">
        <v>580</v>
      </c>
      <c r="K105" s="139" t="s">
        <v>597</v>
      </c>
      <c r="L105" s="140" t="s">
        <v>582</v>
      </c>
      <c r="M105" s="98" t="s">
        <v>583</v>
      </c>
      <c r="N105" s="96" t="s">
        <v>584</v>
      </c>
      <c r="O105" s="97" t="s">
        <v>585</v>
      </c>
      <c r="P105" s="96" t="s">
        <v>817</v>
      </c>
      <c r="Q105" s="246"/>
      <c r="R105" s="6"/>
      <c r="S105" s="246"/>
      <c r="T105" s="246"/>
      <c r="U105" s="246"/>
      <c r="V105" s="246"/>
      <c r="W105" s="246"/>
      <c r="X105" s="246"/>
      <c r="Y105" s="246"/>
      <c r="Z105" s="246"/>
      <c r="AA105" s="246"/>
      <c r="AB105" s="246"/>
      <c r="AC105" s="246"/>
      <c r="AD105" s="246"/>
      <c r="AE105" s="246"/>
      <c r="AF105" s="246"/>
      <c r="AG105" s="246"/>
      <c r="AH105" s="246"/>
      <c r="AI105" s="246"/>
      <c r="AJ105" s="246"/>
      <c r="AK105" s="246"/>
      <c r="AL105" s="246"/>
    </row>
    <row r="106" spans="1:38" s="247" customFormat="1" ht="12.75" customHeight="1">
      <c r="A106" s="351">
        <v>1</v>
      </c>
      <c r="B106" s="337">
        <v>44488</v>
      </c>
      <c r="C106" s="337"/>
      <c r="D106" s="338" t="s">
        <v>869</v>
      </c>
      <c r="E106" s="339" t="s">
        <v>860</v>
      </c>
      <c r="F106" s="339">
        <v>235.25</v>
      </c>
      <c r="G106" s="339">
        <v>198</v>
      </c>
      <c r="H106" s="339">
        <v>273</v>
      </c>
      <c r="I106" s="339" t="s">
        <v>822</v>
      </c>
      <c r="J106" s="326" t="s">
        <v>868</v>
      </c>
      <c r="K106" s="326">
        <f t="shared" ref="K106" si="92">H106-F106</f>
        <v>37.75</v>
      </c>
      <c r="L106" s="327">
        <f t="shared" ref="L106" si="93">(F106*-0.7)/100</f>
        <v>-1.6467499999999999</v>
      </c>
      <c r="M106" s="328">
        <f t="shared" ref="M106" si="94">(K106+L106)/F106</f>
        <v>0.15346758767268864</v>
      </c>
      <c r="N106" s="326" t="s">
        <v>586</v>
      </c>
      <c r="O106" s="329">
        <v>44700</v>
      </c>
      <c r="P106" s="326"/>
      <c r="Q106" s="246"/>
      <c r="R106" s="1" t="s">
        <v>587</v>
      </c>
      <c r="S106" s="246"/>
      <c r="T106" s="246"/>
      <c r="U106" s="246"/>
      <c r="V106" s="246"/>
      <c r="W106" s="246"/>
      <c r="X106" s="246"/>
      <c r="Y106" s="246"/>
      <c r="Z106" s="246"/>
      <c r="AA106" s="246"/>
      <c r="AB106" s="246"/>
      <c r="AC106" s="246"/>
      <c r="AD106" s="246"/>
      <c r="AE106" s="246"/>
      <c r="AF106" s="246"/>
      <c r="AG106" s="246"/>
      <c r="AH106" s="246"/>
      <c r="AI106" s="246"/>
      <c r="AJ106" s="246"/>
      <c r="AK106" s="246"/>
      <c r="AL106" s="246"/>
    </row>
    <row r="107" spans="1:38" s="247" customFormat="1" ht="12.75" customHeight="1">
      <c r="A107" s="356">
        <v>2</v>
      </c>
      <c r="B107" s="357">
        <v>44651</v>
      </c>
      <c r="C107" s="358"/>
      <c r="D107" s="359" t="s">
        <v>436</v>
      </c>
      <c r="E107" s="360" t="s">
        <v>588</v>
      </c>
      <c r="F107" s="360">
        <v>379</v>
      </c>
      <c r="G107" s="360">
        <v>348</v>
      </c>
      <c r="H107" s="360">
        <v>403.5</v>
      </c>
      <c r="I107" s="360" t="s">
        <v>862</v>
      </c>
      <c r="J107" s="322" t="s">
        <v>880</v>
      </c>
      <c r="K107" s="322">
        <f t="shared" ref="K107" si="95">H107-F107</f>
        <v>24.5</v>
      </c>
      <c r="L107" s="323">
        <f t="shared" ref="L107" si="96">(F107*-0.7)/100</f>
        <v>-2.653</v>
      </c>
      <c r="M107" s="324">
        <f t="shared" ref="M107" si="97">(K107+L107)/F107</f>
        <v>5.7643799472295518E-2</v>
      </c>
      <c r="N107" s="322" t="s">
        <v>586</v>
      </c>
      <c r="O107" s="325">
        <v>44713</v>
      </c>
      <c r="P107" s="322"/>
      <c r="Q107" s="246"/>
      <c r="R107" s="246" t="s">
        <v>587</v>
      </c>
      <c r="S107" s="246"/>
      <c r="T107" s="246"/>
      <c r="U107" s="246"/>
      <c r="V107" s="246"/>
      <c r="W107" s="246"/>
      <c r="X107" s="246"/>
      <c r="Y107" s="246"/>
      <c r="Z107" s="246"/>
      <c r="AA107" s="246"/>
      <c r="AB107" s="246"/>
      <c r="AC107" s="246"/>
      <c r="AD107" s="246"/>
      <c r="AE107" s="246"/>
      <c r="AF107" s="246"/>
      <c r="AG107" s="246"/>
      <c r="AH107" s="246"/>
      <c r="AI107" s="246"/>
      <c r="AJ107" s="246"/>
      <c r="AK107" s="246"/>
      <c r="AL107" s="246"/>
    </row>
    <row r="108" spans="1:38" ht="14.25" customHeight="1">
      <c r="A108" s="356">
        <v>3</v>
      </c>
      <c r="B108" s="357">
        <v>44687</v>
      </c>
      <c r="C108" s="358"/>
      <c r="D108" s="359" t="s">
        <v>71</v>
      </c>
      <c r="E108" s="360" t="s">
        <v>588</v>
      </c>
      <c r="F108" s="360">
        <v>228</v>
      </c>
      <c r="G108" s="360">
        <v>206</v>
      </c>
      <c r="H108" s="360">
        <v>244</v>
      </c>
      <c r="I108" s="360" t="s">
        <v>865</v>
      </c>
      <c r="J108" s="322" t="s">
        <v>879</v>
      </c>
      <c r="K108" s="322">
        <f t="shared" ref="K108" si="98">H108-F108</f>
        <v>16</v>
      </c>
      <c r="L108" s="323">
        <f t="shared" ref="L108" si="99">(F108*-0.7)/100</f>
        <v>-1.5959999999999999</v>
      </c>
      <c r="M108" s="324">
        <f t="shared" ref="M108" si="100">(K108+L108)/F108</f>
        <v>6.3175438596491232E-2</v>
      </c>
      <c r="N108" s="322" t="s">
        <v>586</v>
      </c>
      <c r="O108" s="325">
        <v>44713</v>
      </c>
      <c r="P108" s="360"/>
      <c r="R108" s="246" t="s">
        <v>587</v>
      </c>
      <c r="S108" s="41"/>
      <c r="T108" s="1"/>
      <c r="U108" s="1"/>
      <c r="V108" s="1"/>
      <c r="W108" s="1"/>
      <c r="X108" s="1"/>
      <c r="Y108" s="1"/>
      <c r="Z108" s="1"/>
      <c r="AA108" s="41"/>
      <c r="AB108" s="41"/>
      <c r="AC108" s="41"/>
      <c r="AD108" s="41"/>
      <c r="AE108" s="41"/>
      <c r="AF108" s="41"/>
      <c r="AG108" s="41"/>
      <c r="AH108" s="41"/>
      <c r="AI108" s="41"/>
      <c r="AJ108" s="41"/>
      <c r="AK108" s="41"/>
      <c r="AL108" s="41"/>
    </row>
    <row r="109" spans="1:38" ht="12.75" customHeight="1">
      <c r="A109" s="164"/>
      <c r="B109" s="141"/>
      <c r="C109" s="165"/>
      <c r="D109" s="100"/>
      <c r="E109" s="166"/>
      <c r="F109" s="166"/>
      <c r="G109" s="166"/>
      <c r="H109" s="166"/>
      <c r="I109" s="166"/>
      <c r="J109" s="166"/>
      <c r="K109" s="167"/>
      <c r="L109" s="168"/>
      <c r="M109" s="166"/>
      <c r="N109" s="169"/>
      <c r="O109" s="170"/>
      <c r="P109" s="170"/>
      <c r="R109" s="6"/>
      <c r="S109" s="1"/>
      <c r="T109" s="1"/>
      <c r="U109" s="1"/>
      <c r="V109" s="1"/>
      <c r="W109" s="1"/>
      <c r="X109" s="1"/>
      <c r="Y109" s="1"/>
    </row>
    <row r="110" spans="1:38" ht="12.75" customHeight="1">
      <c r="A110" s="119" t="s">
        <v>590</v>
      </c>
      <c r="B110" s="119"/>
      <c r="C110" s="119"/>
      <c r="D110" s="119"/>
      <c r="E110" s="41"/>
      <c r="F110" s="127" t="s">
        <v>592</v>
      </c>
      <c r="G110" s="56"/>
      <c r="H110" s="56"/>
      <c r="I110" s="56"/>
      <c r="J110" s="6"/>
      <c r="K110" s="145"/>
      <c r="L110" s="146"/>
      <c r="M110" s="6"/>
      <c r="N110" s="109"/>
      <c r="O110" s="171"/>
      <c r="P110" s="1"/>
      <c r="Q110" s="1"/>
      <c r="R110" s="6"/>
      <c r="S110" s="1"/>
      <c r="T110" s="1"/>
      <c r="U110" s="1"/>
      <c r="V110" s="1"/>
      <c r="W110" s="1"/>
      <c r="X110" s="1"/>
      <c r="Y110" s="1"/>
      <c r="Z110" s="1"/>
    </row>
    <row r="111" spans="1:38" ht="12.75" customHeight="1">
      <c r="A111" s="126" t="s">
        <v>591</v>
      </c>
      <c r="B111" s="119"/>
      <c r="C111" s="119"/>
      <c r="D111" s="119"/>
      <c r="E111" s="6"/>
      <c r="F111" s="127" t="s">
        <v>594</v>
      </c>
      <c r="G111" s="6"/>
      <c r="H111" s="6" t="s">
        <v>813</v>
      </c>
      <c r="I111" s="6"/>
      <c r="J111" s="1"/>
      <c r="K111" s="6"/>
      <c r="L111" s="6"/>
      <c r="M111" s="6"/>
      <c r="N111" s="1"/>
      <c r="O111" s="1"/>
      <c r="Q111" s="1"/>
      <c r="R111" s="6"/>
      <c r="S111" s="1"/>
      <c r="T111" s="1"/>
      <c r="U111" s="1"/>
      <c r="V111" s="1"/>
      <c r="W111" s="1"/>
      <c r="X111" s="1"/>
      <c r="Y111" s="1"/>
      <c r="Z111" s="1"/>
    </row>
    <row r="112" spans="1:38" ht="12.75" customHeight="1">
      <c r="A112" s="126"/>
      <c r="B112" s="119"/>
      <c r="C112" s="119"/>
      <c r="D112" s="119"/>
      <c r="E112" s="6"/>
      <c r="F112" s="127"/>
      <c r="G112" s="6"/>
      <c r="H112" s="6"/>
      <c r="I112" s="6"/>
      <c r="J112" s="1"/>
      <c r="K112" s="6"/>
      <c r="L112" s="6"/>
      <c r="M112" s="6"/>
      <c r="N112" s="1"/>
      <c r="O112" s="1"/>
      <c r="Q112" s="1"/>
      <c r="R112" s="56"/>
      <c r="S112" s="1"/>
      <c r="T112" s="1"/>
      <c r="U112" s="1"/>
      <c r="V112" s="1"/>
      <c r="W112" s="1"/>
      <c r="X112" s="1"/>
      <c r="Y112" s="1"/>
      <c r="Z112" s="1"/>
    </row>
    <row r="113" spans="1:38" ht="38.25" customHeight="1">
      <c r="A113" s="1"/>
      <c r="B113" s="134" t="s">
        <v>611</v>
      </c>
      <c r="C113" s="134"/>
      <c r="D113" s="134"/>
      <c r="E113" s="134"/>
      <c r="F113" s="135"/>
      <c r="G113" s="6"/>
      <c r="H113" s="6"/>
      <c r="I113" s="136"/>
      <c r="J113" s="137"/>
      <c r="K113" s="138"/>
      <c r="L113" s="137"/>
      <c r="M113" s="6"/>
      <c r="N113" s="1"/>
      <c r="O113" s="1"/>
      <c r="Q113" s="1"/>
      <c r="R113" s="56"/>
      <c r="S113" s="1"/>
      <c r="T113" s="1"/>
      <c r="U113" s="1"/>
      <c r="V113" s="1"/>
      <c r="W113" s="1"/>
      <c r="X113" s="1"/>
      <c r="Y113" s="1"/>
      <c r="Z113" s="1"/>
    </row>
    <row r="114" spans="1:38" ht="14.25" customHeight="1">
      <c r="A114" s="95" t="s">
        <v>16</v>
      </c>
      <c r="B114" s="96" t="s">
        <v>563</v>
      </c>
      <c r="C114" s="96"/>
      <c r="D114" s="97" t="s">
        <v>574</v>
      </c>
      <c r="E114" s="96" t="s">
        <v>575</v>
      </c>
      <c r="F114" s="96" t="s">
        <v>576</v>
      </c>
      <c r="G114" s="96" t="s">
        <v>596</v>
      </c>
      <c r="H114" s="96" t="s">
        <v>578</v>
      </c>
      <c r="I114" s="96" t="s">
        <v>579</v>
      </c>
      <c r="J114" s="172" t="s">
        <v>580</v>
      </c>
      <c r="K114" s="139" t="s">
        <v>597</v>
      </c>
      <c r="L114" s="149" t="s">
        <v>605</v>
      </c>
      <c r="M114" s="96" t="s">
        <v>606</v>
      </c>
      <c r="N114" s="140" t="s">
        <v>582</v>
      </c>
      <c r="O114" s="98" t="s">
        <v>583</v>
      </c>
      <c r="P114" s="96" t="s">
        <v>584</v>
      </c>
      <c r="Q114" s="97" t="s">
        <v>585</v>
      </c>
      <c r="R114" s="56"/>
      <c r="S114" s="113"/>
      <c r="T114" s="1"/>
      <c r="U114" s="1"/>
      <c r="V114" s="1"/>
      <c r="W114" s="1"/>
      <c r="X114" s="1"/>
      <c r="Y114" s="1"/>
      <c r="Z114" s="1"/>
      <c r="AA114" s="1"/>
      <c r="AB114" s="1"/>
      <c r="AC114" s="1"/>
    </row>
    <row r="115" spans="1:38" ht="14.25" customHeight="1">
      <c r="A115" s="101"/>
      <c r="B115" s="102"/>
      <c r="C115" s="173"/>
      <c r="D115" s="103"/>
      <c r="E115" s="104"/>
      <c r="F115" s="174"/>
      <c r="G115" s="101"/>
      <c r="H115" s="104"/>
      <c r="I115" s="105"/>
      <c r="J115" s="175"/>
      <c r="K115" s="175"/>
      <c r="L115" s="176"/>
      <c r="M115" s="99"/>
      <c r="N115" s="176"/>
      <c r="O115" s="177"/>
      <c r="P115" s="178"/>
      <c r="Q115" s="179"/>
      <c r="R115" s="144"/>
      <c r="S115" s="113"/>
      <c r="T115" s="1"/>
      <c r="U115" s="1"/>
      <c r="V115" s="1"/>
      <c r="W115" s="1"/>
      <c r="X115" s="1"/>
      <c r="Y115" s="1"/>
      <c r="Z115" s="1"/>
      <c r="AA115" s="1"/>
      <c r="AB115" s="1"/>
      <c r="AC115" s="1"/>
    </row>
    <row r="116" spans="1:38" ht="14.25" customHeight="1">
      <c r="A116" s="101"/>
      <c r="B116" s="102"/>
      <c r="C116" s="173"/>
      <c r="D116" s="103"/>
      <c r="E116" s="104"/>
      <c r="F116" s="174"/>
      <c r="G116" s="101"/>
      <c r="H116" s="104"/>
      <c r="I116" s="105"/>
      <c r="J116" s="175"/>
      <c r="K116" s="175"/>
      <c r="L116" s="176"/>
      <c r="M116" s="99"/>
      <c r="N116" s="176"/>
      <c r="O116" s="177"/>
      <c r="P116" s="178"/>
      <c r="Q116" s="179"/>
      <c r="R116" s="144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</row>
    <row r="117" spans="1:38" ht="14.25" customHeight="1">
      <c r="A117" s="101"/>
      <c r="B117" s="102"/>
      <c r="C117" s="173"/>
      <c r="D117" s="103"/>
      <c r="E117" s="104"/>
      <c r="F117" s="174"/>
      <c r="G117" s="101"/>
      <c r="H117" s="104"/>
      <c r="I117" s="105"/>
      <c r="J117" s="175"/>
      <c r="K117" s="175"/>
      <c r="L117" s="176"/>
      <c r="M117" s="99"/>
      <c r="N117" s="176"/>
      <c r="O117" s="177"/>
      <c r="P117" s="178"/>
      <c r="Q117" s="179"/>
      <c r="R117" s="6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</row>
    <row r="118" spans="1:38" ht="14.25" customHeight="1">
      <c r="A118" s="101"/>
      <c r="B118" s="102"/>
      <c r="C118" s="173"/>
      <c r="D118" s="103"/>
      <c r="E118" s="104"/>
      <c r="F118" s="175"/>
      <c r="G118" s="101"/>
      <c r="H118" s="104"/>
      <c r="I118" s="105"/>
      <c r="J118" s="175"/>
      <c r="K118" s="175"/>
      <c r="L118" s="176"/>
      <c r="M118" s="99"/>
      <c r="N118" s="176"/>
      <c r="O118" s="177"/>
      <c r="P118" s="178"/>
      <c r="Q118" s="179"/>
      <c r="R118" s="6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</row>
    <row r="119" spans="1:38" ht="14.25" customHeight="1">
      <c r="A119" s="101"/>
      <c r="B119" s="102"/>
      <c r="C119" s="173"/>
      <c r="D119" s="103"/>
      <c r="E119" s="104"/>
      <c r="F119" s="175"/>
      <c r="G119" s="101"/>
      <c r="H119" s="104"/>
      <c r="I119" s="105"/>
      <c r="J119" s="175"/>
      <c r="K119" s="175"/>
      <c r="L119" s="176"/>
      <c r="M119" s="99"/>
      <c r="N119" s="176"/>
      <c r="O119" s="177"/>
      <c r="P119" s="178"/>
      <c r="Q119" s="179"/>
      <c r="R119" s="6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</row>
    <row r="120" spans="1:38" ht="14.25" customHeight="1">
      <c r="A120" s="101"/>
      <c r="B120" s="102"/>
      <c r="C120" s="173"/>
      <c r="D120" s="103"/>
      <c r="E120" s="104"/>
      <c r="F120" s="174"/>
      <c r="G120" s="101"/>
      <c r="H120" s="104"/>
      <c r="I120" s="105"/>
      <c r="J120" s="175"/>
      <c r="K120" s="175"/>
      <c r="L120" s="176"/>
      <c r="M120" s="99"/>
      <c r="N120" s="176"/>
      <c r="O120" s="177"/>
      <c r="P120" s="178"/>
      <c r="Q120" s="179"/>
      <c r="R120" s="6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</row>
    <row r="121" spans="1:38" ht="14.25" customHeight="1">
      <c r="A121" s="101"/>
      <c r="B121" s="102"/>
      <c r="C121" s="173"/>
      <c r="D121" s="103"/>
      <c r="E121" s="104"/>
      <c r="F121" s="174"/>
      <c r="G121" s="101"/>
      <c r="H121" s="104"/>
      <c r="I121" s="105"/>
      <c r="J121" s="175"/>
      <c r="K121" s="175"/>
      <c r="L121" s="175"/>
      <c r="M121" s="175"/>
      <c r="N121" s="176"/>
      <c r="O121" s="180"/>
      <c r="P121" s="178"/>
      <c r="Q121" s="179"/>
      <c r="R121" s="6"/>
      <c r="S121" s="113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</row>
    <row r="122" spans="1:38" ht="14.25" customHeight="1">
      <c r="A122" s="101"/>
      <c r="B122" s="102"/>
      <c r="C122" s="173"/>
      <c r="D122" s="103"/>
      <c r="E122" s="104"/>
      <c r="F122" s="175"/>
      <c r="G122" s="101"/>
      <c r="H122" s="104"/>
      <c r="I122" s="105"/>
      <c r="J122" s="175"/>
      <c r="K122" s="175"/>
      <c r="L122" s="176"/>
      <c r="M122" s="99"/>
      <c r="N122" s="176"/>
      <c r="O122" s="177"/>
      <c r="P122" s="178"/>
      <c r="Q122" s="179"/>
      <c r="R122" s="144"/>
      <c r="S122" s="113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</row>
    <row r="123" spans="1:38" ht="12.75" customHeight="1">
      <c r="A123" s="101"/>
      <c r="B123" s="102"/>
      <c r="C123" s="173"/>
      <c r="D123" s="103"/>
      <c r="E123" s="104"/>
      <c r="F123" s="174"/>
      <c r="G123" s="101"/>
      <c r="H123" s="104"/>
      <c r="I123" s="105"/>
      <c r="J123" s="181"/>
      <c r="K123" s="181"/>
      <c r="L123" s="181"/>
      <c r="M123" s="181"/>
      <c r="N123" s="182"/>
      <c r="O123" s="177"/>
      <c r="P123" s="106"/>
      <c r="Q123" s="179"/>
      <c r="R123" s="144"/>
      <c r="S123" s="1"/>
      <c r="T123" s="1"/>
      <c r="U123" s="1"/>
      <c r="V123" s="1"/>
      <c r="W123" s="1"/>
      <c r="X123" s="1"/>
      <c r="Y123" s="1"/>
      <c r="Z123" s="1"/>
    </row>
    <row r="124" spans="1:38" ht="12.75" customHeight="1">
      <c r="A124" s="126"/>
      <c r="B124" s="119"/>
      <c r="C124" s="119"/>
      <c r="D124" s="119"/>
      <c r="E124" s="6"/>
      <c r="F124" s="127"/>
      <c r="G124" s="6"/>
      <c r="H124" s="6"/>
      <c r="I124" s="6"/>
      <c r="J124" s="1"/>
      <c r="K124" s="6"/>
      <c r="L124" s="6"/>
      <c r="M124" s="6"/>
      <c r="N124" s="1"/>
      <c r="O124" s="1"/>
      <c r="P124" s="1"/>
      <c r="Q124" s="1"/>
      <c r="R124" s="6"/>
      <c r="S124" s="1"/>
      <c r="T124" s="1"/>
      <c r="U124" s="1"/>
      <c r="V124" s="1"/>
      <c r="W124" s="1"/>
      <c r="X124" s="1"/>
      <c r="Y124" s="1"/>
      <c r="Z124" s="1"/>
    </row>
    <row r="125" spans="1:38" ht="12.75" customHeight="1">
      <c r="A125" s="126"/>
      <c r="B125" s="119"/>
      <c r="C125" s="119"/>
      <c r="D125" s="119"/>
      <c r="E125" s="6"/>
      <c r="F125" s="127"/>
      <c r="G125" s="56"/>
      <c r="H125" s="41"/>
      <c r="I125" s="56"/>
      <c r="J125" s="6"/>
      <c r="K125" s="145"/>
      <c r="L125" s="146"/>
      <c r="M125" s="6"/>
      <c r="N125" s="109"/>
      <c r="O125" s="147"/>
      <c r="P125" s="1"/>
      <c r="Q125" s="1"/>
      <c r="R125" s="6"/>
      <c r="S125" s="1"/>
      <c r="T125" s="1"/>
      <c r="U125" s="1"/>
      <c r="V125" s="1"/>
      <c r="W125" s="1"/>
      <c r="X125" s="1"/>
      <c r="Y125" s="1"/>
      <c r="Z125" s="1"/>
    </row>
    <row r="126" spans="1:38" ht="12.75" customHeight="1">
      <c r="A126" s="56"/>
      <c r="B126" s="108"/>
      <c r="C126" s="108"/>
      <c r="D126" s="41"/>
      <c r="E126" s="56"/>
      <c r="F126" s="56"/>
      <c r="G126" s="56"/>
      <c r="H126" s="41"/>
      <c r="I126" s="56"/>
      <c r="J126" s="6"/>
      <c r="K126" s="145"/>
      <c r="L126" s="146"/>
      <c r="M126" s="6"/>
      <c r="N126" s="109"/>
      <c r="O126" s="147"/>
      <c r="P126" s="1"/>
      <c r="Q126" s="1"/>
      <c r="R126" s="6"/>
      <c r="S126" s="1"/>
      <c r="T126" s="1"/>
      <c r="U126" s="1"/>
      <c r="V126" s="1"/>
      <c r="W126" s="1"/>
      <c r="X126" s="1"/>
      <c r="Y126" s="1"/>
      <c r="Z126" s="1"/>
    </row>
    <row r="127" spans="1:38" ht="38.25" customHeight="1">
      <c r="A127" s="41"/>
      <c r="B127" s="183" t="s">
        <v>612</v>
      </c>
      <c r="C127" s="183"/>
      <c r="D127" s="183"/>
      <c r="E127" s="183"/>
      <c r="F127" s="6"/>
      <c r="G127" s="6"/>
      <c r="H127" s="137"/>
      <c r="I127" s="6"/>
      <c r="J127" s="137"/>
      <c r="K127" s="138"/>
      <c r="L127" s="6"/>
      <c r="M127" s="6"/>
      <c r="N127" s="1"/>
      <c r="O127" s="1"/>
      <c r="P127" s="1"/>
      <c r="Q127" s="1"/>
      <c r="R127" s="6"/>
      <c r="S127" s="1"/>
      <c r="T127" s="1"/>
      <c r="U127" s="1"/>
      <c r="V127" s="1"/>
      <c r="W127" s="1"/>
      <c r="X127" s="1"/>
      <c r="Y127" s="1"/>
      <c r="Z127" s="1"/>
    </row>
    <row r="128" spans="1:38" ht="12.75" customHeight="1">
      <c r="A128" s="95" t="s">
        <v>16</v>
      </c>
      <c r="B128" s="96" t="s">
        <v>563</v>
      </c>
      <c r="C128" s="96"/>
      <c r="D128" s="97" t="s">
        <v>574</v>
      </c>
      <c r="E128" s="96" t="s">
        <v>575</v>
      </c>
      <c r="F128" s="96" t="s">
        <v>576</v>
      </c>
      <c r="G128" s="96" t="s">
        <v>613</v>
      </c>
      <c r="H128" s="96" t="s">
        <v>614</v>
      </c>
      <c r="I128" s="96" t="s">
        <v>579</v>
      </c>
      <c r="J128" s="184" t="s">
        <v>580</v>
      </c>
      <c r="K128" s="96" t="s">
        <v>581</v>
      </c>
      <c r="L128" s="96" t="s">
        <v>615</v>
      </c>
      <c r="M128" s="96" t="s">
        <v>584</v>
      </c>
      <c r="N128" s="97" t="s">
        <v>585</v>
      </c>
      <c r="O128" s="1"/>
      <c r="P128" s="1"/>
      <c r="Q128" s="1"/>
      <c r="R128" s="6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185">
        <v>1</v>
      </c>
      <c r="B129" s="186">
        <v>41579</v>
      </c>
      <c r="C129" s="186"/>
      <c r="D129" s="187" t="s">
        <v>616</v>
      </c>
      <c r="E129" s="188" t="s">
        <v>617</v>
      </c>
      <c r="F129" s="189">
        <v>82</v>
      </c>
      <c r="G129" s="188" t="s">
        <v>618</v>
      </c>
      <c r="H129" s="188">
        <v>100</v>
      </c>
      <c r="I129" s="190">
        <v>100</v>
      </c>
      <c r="J129" s="191" t="s">
        <v>619</v>
      </c>
      <c r="K129" s="192">
        <f t="shared" ref="K129:K181" si="101">H129-F129</f>
        <v>18</v>
      </c>
      <c r="L129" s="193">
        <f t="shared" ref="L129:L181" si="102">K129/F129</f>
        <v>0.21951219512195122</v>
      </c>
      <c r="M129" s="188" t="s">
        <v>586</v>
      </c>
      <c r="N129" s="194">
        <v>42657</v>
      </c>
      <c r="O129" s="1"/>
      <c r="P129" s="1"/>
      <c r="Q129" s="1"/>
      <c r="R129" s="6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185">
        <v>2</v>
      </c>
      <c r="B130" s="186">
        <v>41794</v>
      </c>
      <c r="C130" s="186"/>
      <c r="D130" s="187" t="s">
        <v>620</v>
      </c>
      <c r="E130" s="188" t="s">
        <v>588</v>
      </c>
      <c r="F130" s="189">
        <v>257</v>
      </c>
      <c r="G130" s="188" t="s">
        <v>618</v>
      </c>
      <c r="H130" s="188">
        <v>300</v>
      </c>
      <c r="I130" s="190">
        <v>300</v>
      </c>
      <c r="J130" s="191" t="s">
        <v>619</v>
      </c>
      <c r="K130" s="192">
        <f t="shared" si="101"/>
        <v>43</v>
      </c>
      <c r="L130" s="193">
        <f t="shared" si="102"/>
        <v>0.16731517509727625</v>
      </c>
      <c r="M130" s="188" t="s">
        <v>586</v>
      </c>
      <c r="N130" s="194">
        <v>41822</v>
      </c>
      <c r="O130" s="1"/>
      <c r="P130" s="1"/>
      <c r="Q130" s="1"/>
      <c r="R130" s="6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185">
        <v>3</v>
      </c>
      <c r="B131" s="186">
        <v>41828</v>
      </c>
      <c r="C131" s="186"/>
      <c r="D131" s="187" t="s">
        <v>621</v>
      </c>
      <c r="E131" s="188" t="s">
        <v>588</v>
      </c>
      <c r="F131" s="189">
        <v>393</v>
      </c>
      <c r="G131" s="188" t="s">
        <v>618</v>
      </c>
      <c r="H131" s="188">
        <v>468</v>
      </c>
      <c r="I131" s="190">
        <v>468</v>
      </c>
      <c r="J131" s="191" t="s">
        <v>619</v>
      </c>
      <c r="K131" s="192">
        <f t="shared" si="101"/>
        <v>75</v>
      </c>
      <c r="L131" s="193">
        <f t="shared" si="102"/>
        <v>0.19083969465648856</v>
      </c>
      <c r="M131" s="188" t="s">
        <v>586</v>
      </c>
      <c r="N131" s="194">
        <v>41863</v>
      </c>
      <c r="O131" s="1"/>
      <c r="P131" s="1"/>
      <c r="Q131" s="1"/>
      <c r="R131" s="6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185">
        <v>4</v>
      </c>
      <c r="B132" s="186">
        <v>41857</v>
      </c>
      <c r="C132" s="186"/>
      <c r="D132" s="187" t="s">
        <v>622</v>
      </c>
      <c r="E132" s="188" t="s">
        <v>588</v>
      </c>
      <c r="F132" s="189">
        <v>205</v>
      </c>
      <c r="G132" s="188" t="s">
        <v>618</v>
      </c>
      <c r="H132" s="188">
        <v>275</v>
      </c>
      <c r="I132" s="190">
        <v>250</v>
      </c>
      <c r="J132" s="191" t="s">
        <v>619</v>
      </c>
      <c r="K132" s="192">
        <f t="shared" si="101"/>
        <v>70</v>
      </c>
      <c r="L132" s="193">
        <f t="shared" si="102"/>
        <v>0.34146341463414637</v>
      </c>
      <c r="M132" s="188" t="s">
        <v>586</v>
      </c>
      <c r="N132" s="194">
        <v>41962</v>
      </c>
      <c r="O132" s="1"/>
      <c r="P132" s="1"/>
      <c r="Q132" s="1"/>
      <c r="R132" s="6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85">
        <v>5</v>
      </c>
      <c r="B133" s="186">
        <v>41886</v>
      </c>
      <c r="C133" s="186"/>
      <c r="D133" s="187" t="s">
        <v>623</v>
      </c>
      <c r="E133" s="188" t="s">
        <v>588</v>
      </c>
      <c r="F133" s="189">
        <v>162</v>
      </c>
      <c r="G133" s="188" t="s">
        <v>618</v>
      </c>
      <c r="H133" s="188">
        <v>190</v>
      </c>
      <c r="I133" s="190">
        <v>190</v>
      </c>
      <c r="J133" s="191" t="s">
        <v>619</v>
      </c>
      <c r="K133" s="192">
        <f t="shared" si="101"/>
        <v>28</v>
      </c>
      <c r="L133" s="193">
        <f t="shared" si="102"/>
        <v>0.1728395061728395</v>
      </c>
      <c r="M133" s="188" t="s">
        <v>586</v>
      </c>
      <c r="N133" s="194">
        <v>42006</v>
      </c>
      <c r="O133" s="1"/>
      <c r="P133" s="1"/>
      <c r="Q133" s="1"/>
      <c r="R133" s="6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185">
        <v>6</v>
      </c>
      <c r="B134" s="186">
        <v>41886</v>
      </c>
      <c r="C134" s="186"/>
      <c r="D134" s="187" t="s">
        <v>624</v>
      </c>
      <c r="E134" s="188" t="s">
        <v>588</v>
      </c>
      <c r="F134" s="189">
        <v>75</v>
      </c>
      <c r="G134" s="188" t="s">
        <v>618</v>
      </c>
      <c r="H134" s="188">
        <v>91.5</v>
      </c>
      <c r="I134" s="190" t="s">
        <v>625</v>
      </c>
      <c r="J134" s="191" t="s">
        <v>626</v>
      </c>
      <c r="K134" s="192">
        <f t="shared" si="101"/>
        <v>16.5</v>
      </c>
      <c r="L134" s="193">
        <f t="shared" si="102"/>
        <v>0.22</v>
      </c>
      <c r="M134" s="188" t="s">
        <v>586</v>
      </c>
      <c r="N134" s="194">
        <v>41954</v>
      </c>
      <c r="O134" s="1"/>
      <c r="P134" s="1"/>
      <c r="Q134" s="1"/>
      <c r="R134" s="6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185">
        <v>7</v>
      </c>
      <c r="B135" s="186">
        <v>41913</v>
      </c>
      <c r="C135" s="186"/>
      <c r="D135" s="187" t="s">
        <v>627</v>
      </c>
      <c r="E135" s="188" t="s">
        <v>588</v>
      </c>
      <c r="F135" s="189">
        <v>850</v>
      </c>
      <c r="G135" s="188" t="s">
        <v>618</v>
      </c>
      <c r="H135" s="188">
        <v>982.5</v>
      </c>
      <c r="I135" s="190">
        <v>1050</v>
      </c>
      <c r="J135" s="191" t="s">
        <v>628</v>
      </c>
      <c r="K135" s="192">
        <f t="shared" si="101"/>
        <v>132.5</v>
      </c>
      <c r="L135" s="193">
        <f t="shared" si="102"/>
        <v>0.15588235294117647</v>
      </c>
      <c r="M135" s="188" t="s">
        <v>586</v>
      </c>
      <c r="N135" s="194">
        <v>42039</v>
      </c>
      <c r="O135" s="1"/>
      <c r="P135" s="1"/>
      <c r="Q135" s="1"/>
      <c r="R135" s="6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185">
        <v>8</v>
      </c>
      <c r="B136" s="186">
        <v>41913</v>
      </c>
      <c r="C136" s="186"/>
      <c r="D136" s="187" t="s">
        <v>629</v>
      </c>
      <c r="E136" s="188" t="s">
        <v>588</v>
      </c>
      <c r="F136" s="189">
        <v>475</v>
      </c>
      <c r="G136" s="188" t="s">
        <v>618</v>
      </c>
      <c r="H136" s="188">
        <v>515</v>
      </c>
      <c r="I136" s="190">
        <v>600</v>
      </c>
      <c r="J136" s="191" t="s">
        <v>630</v>
      </c>
      <c r="K136" s="192">
        <f t="shared" si="101"/>
        <v>40</v>
      </c>
      <c r="L136" s="193">
        <f t="shared" si="102"/>
        <v>8.4210526315789472E-2</v>
      </c>
      <c r="M136" s="188" t="s">
        <v>586</v>
      </c>
      <c r="N136" s="194">
        <v>41939</v>
      </c>
      <c r="O136" s="1"/>
      <c r="P136" s="1"/>
      <c r="Q136" s="1"/>
      <c r="R136" s="6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185">
        <v>9</v>
      </c>
      <c r="B137" s="186">
        <v>41913</v>
      </c>
      <c r="C137" s="186"/>
      <c r="D137" s="187" t="s">
        <v>631</v>
      </c>
      <c r="E137" s="188" t="s">
        <v>588</v>
      </c>
      <c r="F137" s="189">
        <v>86</v>
      </c>
      <c r="G137" s="188" t="s">
        <v>618</v>
      </c>
      <c r="H137" s="188">
        <v>99</v>
      </c>
      <c r="I137" s="190">
        <v>140</v>
      </c>
      <c r="J137" s="191" t="s">
        <v>632</v>
      </c>
      <c r="K137" s="192">
        <f t="shared" si="101"/>
        <v>13</v>
      </c>
      <c r="L137" s="193">
        <f t="shared" si="102"/>
        <v>0.15116279069767441</v>
      </c>
      <c r="M137" s="188" t="s">
        <v>586</v>
      </c>
      <c r="N137" s="194">
        <v>41939</v>
      </c>
      <c r="O137" s="1"/>
      <c r="P137" s="1"/>
      <c r="Q137" s="1"/>
      <c r="R137" s="6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85">
        <v>10</v>
      </c>
      <c r="B138" s="186">
        <v>41926</v>
      </c>
      <c r="C138" s="186"/>
      <c r="D138" s="187" t="s">
        <v>633</v>
      </c>
      <c r="E138" s="188" t="s">
        <v>588</v>
      </c>
      <c r="F138" s="189">
        <v>496.6</v>
      </c>
      <c r="G138" s="188" t="s">
        <v>618</v>
      </c>
      <c r="H138" s="188">
        <v>621</v>
      </c>
      <c r="I138" s="190">
        <v>580</v>
      </c>
      <c r="J138" s="191" t="s">
        <v>619</v>
      </c>
      <c r="K138" s="192">
        <f t="shared" si="101"/>
        <v>124.39999999999998</v>
      </c>
      <c r="L138" s="193">
        <f t="shared" si="102"/>
        <v>0.25050342327829234</v>
      </c>
      <c r="M138" s="188" t="s">
        <v>586</v>
      </c>
      <c r="N138" s="194">
        <v>42605</v>
      </c>
      <c r="O138" s="1"/>
      <c r="P138" s="1"/>
      <c r="Q138" s="1"/>
      <c r="R138" s="6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85">
        <v>11</v>
      </c>
      <c r="B139" s="186">
        <v>41926</v>
      </c>
      <c r="C139" s="186"/>
      <c r="D139" s="187" t="s">
        <v>634</v>
      </c>
      <c r="E139" s="188" t="s">
        <v>588</v>
      </c>
      <c r="F139" s="189">
        <v>2481.9</v>
      </c>
      <c r="G139" s="188" t="s">
        <v>618</v>
      </c>
      <c r="H139" s="188">
        <v>2840</v>
      </c>
      <c r="I139" s="190">
        <v>2870</v>
      </c>
      <c r="J139" s="191" t="s">
        <v>635</v>
      </c>
      <c r="K139" s="192">
        <f t="shared" si="101"/>
        <v>358.09999999999991</v>
      </c>
      <c r="L139" s="193">
        <f t="shared" si="102"/>
        <v>0.14428462065353154</v>
      </c>
      <c r="M139" s="188" t="s">
        <v>586</v>
      </c>
      <c r="N139" s="194">
        <v>42017</v>
      </c>
      <c r="O139" s="1"/>
      <c r="P139" s="1"/>
      <c r="Q139" s="1"/>
      <c r="R139" s="6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185">
        <v>12</v>
      </c>
      <c r="B140" s="186">
        <v>41928</v>
      </c>
      <c r="C140" s="186"/>
      <c r="D140" s="187" t="s">
        <v>636</v>
      </c>
      <c r="E140" s="188" t="s">
        <v>588</v>
      </c>
      <c r="F140" s="189">
        <v>84.5</v>
      </c>
      <c r="G140" s="188" t="s">
        <v>618</v>
      </c>
      <c r="H140" s="188">
        <v>93</v>
      </c>
      <c r="I140" s="190">
        <v>110</v>
      </c>
      <c r="J140" s="191" t="s">
        <v>637</v>
      </c>
      <c r="K140" s="192">
        <f t="shared" si="101"/>
        <v>8.5</v>
      </c>
      <c r="L140" s="193">
        <f t="shared" si="102"/>
        <v>0.10059171597633136</v>
      </c>
      <c r="M140" s="188" t="s">
        <v>586</v>
      </c>
      <c r="N140" s="194">
        <v>41939</v>
      </c>
      <c r="O140" s="1"/>
      <c r="P140" s="1"/>
      <c r="Q140" s="1"/>
      <c r="R140" s="6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185">
        <v>13</v>
      </c>
      <c r="B141" s="186">
        <v>41928</v>
      </c>
      <c r="C141" s="186"/>
      <c r="D141" s="187" t="s">
        <v>638</v>
      </c>
      <c r="E141" s="188" t="s">
        <v>588</v>
      </c>
      <c r="F141" s="189">
        <v>401</v>
      </c>
      <c r="G141" s="188" t="s">
        <v>618</v>
      </c>
      <c r="H141" s="188">
        <v>428</v>
      </c>
      <c r="I141" s="190">
        <v>450</v>
      </c>
      <c r="J141" s="191" t="s">
        <v>639</v>
      </c>
      <c r="K141" s="192">
        <f t="shared" si="101"/>
        <v>27</v>
      </c>
      <c r="L141" s="193">
        <f t="shared" si="102"/>
        <v>6.7331670822942641E-2</v>
      </c>
      <c r="M141" s="188" t="s">
        <v>586</v>
      </c>
      <c r="N141" s="194">
        <v>42020</v>
      </c>
      <c r="O141" s="1"/>
      <c r="P141" s="1"/>
      <c r="Q141" s="1"/>
      <c r="R141" s="6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185">
        <v>14</v>
      </c>
      <c r="B142" s="186">
        <v>41928</v>
      </c>
      <c r="C142" s="186"/>
      <c r="D142" s="187" t="s">
        <v>640</v>
      </c>
      <c r="E142" s="188" t="s">
        <v>588</v>
      </c>
      <c r="F142" s="189">
        <v>101</v>
      </c>
      <c r="G142" s="188" t="s">
        <v>618</v>
      </c>
      <c r="H142" s="188">
        <v>112</v>
      </c>
      <c r="I142" s="190">
        <v>120</v>
      </c>
      <c r="J142" s="191" t="s">
        <v>641</v>
      </c>
      <c r="K142" s="192">
        <f t="shared" si="101"/>
        <v>11</v>
      </c>
      <c r="L142" s="193">
        <f t="shared" si="102"/>
        <v>0.10891089108910891</v>
      </c>
      <c r="M142" s="188" t="s">
        <v>586</v>
      </c>
      <c r="N142" s="194">
        <v>41939</v>
      </c>
      <c r="O142" s="1"/>
      <c r="P142" s="1"/>
      <c r="Q142" s="1"/>
      <c r="R142" s="6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185">
        <v>15</v>
      </c>
      <c r="B143" s="186">
        <v>41954</v>
      </c>
      <c r="C143" s="186"/>
      <c r="D143" s="187" t="s">
        <v>642</v>
      </c>
      <c r="E143" s="188" t="s">
        <v>588</v>
      </c>
      <c r="F143" s="189">
        <v>59</v>
      </c>
      <c r="G143" s="188" t="s">
        <v>618</v>
      </c>
      <c r="H143" s="188">
        <v>76</v>
      </c>
      <c r="I143" s="190">
        <v>76</v>
      </c>
      <c r="J143" s="191" t="s">
        <v>619</v>
      </c>
      <c r="K143" s="192">
        <f t="shared" si="101"/>
        <v>17</v>
      </c>
      <c r="L143" s="193">
        <f t="shared" si="102"/>
        <v>0.28813559322033899</v>
      </c>
      <c r="M143" s="188" t="s">
        <v>586</v>
      </c>
      <c r="N143" s="194">
        <v>43032</v>
      </c>
      <c r="O143" s="1"/>
      <c r="P143" s="1"/>
      <c r="Q143" s="1"/>
      <c r="R143" s="6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185">
        <v>16</v>
      </c>
      <c r="B144" s="186">
        <v>41954</v>
      </c>
      <c r="C144" s="186"/>
      <c r="D144" s="187" t="s">
        <v>631</v>
      </c>
      <c r="E144" s="188" t="s">
        <v>588</v>
      </c>
      <c r="F144" s="189">
        <v>99</v>
      </c>
      <c r="G144" s="188" t="s">
        <v>618</v>
      </c>
      <c r="H144" s="188">
        <v>120</v>
      </c>
      <c r="I144" s="190">
        <v>120</v>
      </c>
      <c r="J144" s="191" t="s">
        <v>599</v>
      </c>
      <c r="K144" s="192">
        <f t="shared" si="101"/>
        <v>21</v>
      </c>
      <c r="L144" s="193">
        <f t="shared" si="102"/>
        <v>0.21212121212121213</v>
      </c>
      <c r="M144" s="188" t="s">
        <v>586</v>
      </c>
      <c r="N144" s="194">
        <v>41960</v>
      </c>
      <c r="O144" s="1"/>
      <c r="P144" s="1"/>
      <c r="Q144" s="1"/>
      <c r="R144" s="6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85">
        <v>17</v>
      </c>
      <c r="B145" s="186">
        <v>41956</v>
      </c>
      <c r="C145" s="186"/>
      <c r="D145" s="187" t="s">
        <v>643</v>
      </c>
      <c r="E145" s="188" t="s">
        <v>588</v>
      </c>
      <c r="F145" s="189">
        <v>22</v>
      </c>
      <c r="G145" s="188" t="s">
        <v>618</v>
      </c>
      <c r="H145" s="188">
        <v>33.549999999999997</v>
      </c>
      <c r="I145" s="190">
        <v>32</v>
      </c>
      <c r="J145" s="191" t="s">
        <v>644</v>
      </c>
      <c r="K145" s="192">
        <f t="shared" si="101"/>
        <v>11.549999999999997</v>
      </c>
      <c r="L145" s="193">
        <f t="shared" si="102"/>
        <v>0.52499999999999991</v>
      </c>
      <c r="M145" s="188" t="s">
        <v>586</v>
      </c>
      <c r="N145" s="194">
        <v>42188</v>
      </c>
      <c r="O145" s="1"/>
      <c r="P145" s="1"/>
      <c r="Q145" s="1"/>
      <c r="R145" s="6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85">
        <v>18</v>
      </c>
      <c r="B146" s="186">
        <v>41976</v>
      </c>
      <c r="C146" s="186"/>
      <c r="D146" s="187" t="s">
        <v>645</v>
      </c>
      <c r="E146" s="188" t="s">
        <v>588</v>
      </c>
      <c r="F146" s="189">
        <v>440</v>
      </c>
      <c r="G146" s="188" t="s">
        <v>618</v>
      </c>
      <c r="H146" s="188">
        <v>520</v>
      </c>
      <c r="I146" s="190">
        <v>520</v>
      </c>
      <c r="J146" s="191" t="s">
        <v>646</v>
      </c>
      <c r="K146" s="192">
        <f t="shared" si="101"/>
        <v>80</v>
      </c>
      <c r="L146" s="193">
        <f t="shared" si="102"/>
        <v>0.18181818181818182</v>
      </c>
      <c r="M146" s="188" t="s">
        <v>586</v>
      </c>
      <c r="N146" s="194">
        <v>42208</v>
      </c>
      <c r="O146" s="1"/>
      <c r="P146" s="1"/>
      <c r="Q146" s="1"/>
      <c r="R146" s="6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85">
        <v>19</v>
      </c>
      <c r="B147" s="186">
        <v>41976</v>
      </c>
      <c r="C147" s="186"/>
      <c r="D147" s="187" t="s">
        <v>647</v>
      </c>
      <c r="E147" s="188" t="s">
        <v>588</v>
      </c>
      <c r="F147" s="189">
        <v>360</v>
      </c>
      <c r="G147" s="188" t="s">
        <v>618</v>
      </c>
      <c r="H147" s="188">
        <v>427</v>
      </c>
      <c r="I147" s="190">
        <v>425</v>
      </c>
      <c r="J147" s="191" t="s">
        <v>648</v>
      </c>
      <c r="K147" s="192">
        <f t="shared" si="101"/>
        <v>67</v>
      </c>
      <c r="L147" s="193">
        <f t="shared" si="102"/>
        <v>0.18611111111111112</v>
      </c>
      <c r="M147" s="188" t="s">
        <v>586</v>
      </c>
      <c r="N147" s="194">
        <v>42058</v>
      </c>
      <c r="O147" s="1"/>
      <c r="P147" s="1"/>
      <c r="Q147" s="1"/>
      <c r="R147" s="6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85">
        <v>20</v>
      </c>
      <c r="B148" s="186">
        <v>42012</v>
      </c>
      <c r="C148" s="186"/>
      <c r="D148" s="187" t="s">
        <v>649</v>
      </c>
      <c r="E148" s="188" t="s">
        <v>588</v>
      </c>
      <c r="F148" s="189">
        <v>360</v>
      </c>
      <c r="G148" s="188" t="s">
        <v>618</v>
      </c>
      <c r="H148" s="188">
        <v>455</v>
      </c>
      <c r="I148" s="190">
        <v>420</v>
      </c>
      <c r="J148" s="191" t="s">
        <v>650</v>
      </c>
      <c r="K148" s="192">
        <f t="shared" si="101"/>
        <v>95</v>
      </c>
      <c r="L148" s="193">
        <f t="shared" si="102"/>
        <v>0.2638888888888889</v>
      </c>
      <c r="M148" s="188" t="s">
        <v>586</v>
      </c>
      <c r="N148" s="194">
        <v>42024</v>
      </c>
      <c r="O148" s="1"/>
      <c r="P148" s="1"/>
      <c r="Q148" s="1"/>
      <c r="R148" s="6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85">
        <v>21</v>
      </c>
      <c r="B149" s="186">
        <v>42012</v>
      </c>
      <c r="C149" s="186"/>
      <c r="D149" s="187" t="s">
        <v>651</v>
      </c>
      <c r="E149" s="188" t="s">
        <v>588</v>
      </c>
      <c r="F149" s="189">
        <v>130</v>
      </c>
      <c r="G149" s="188"/>
      <c r="H149" s="188">
        <v>175.5</v>
      </c>
      <c r="I149" s="190">
        <v>165</v>
      </c>
      <c r="J149" s="191" t="s">
        <v>652</v>
      </c>
      <c r="K149" s="192">
        <f t="shared" si="101"/>
        <v>45.5</v>
      </c>
      <c r="L149" s="193">
        <f t="shared" si="102"/>
        <v>0.35</v>
      </c>
      <c r="M149" s="188" t="s">
        <v>586</v>
      </c>
      <c r="N149" s="194">
        <v>43088</v>
      </c>
      <c r="O149" s="1"/>
      <c r="P149" s="1"/>
      <c r="Q149" s="1"/>
      <c r="R149" s="6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85">
        <v>22</v>
      </c>
      <c r="B150" s="186">
        <v>42040</v>
      </c>
      <c r="C150" s="186"/>
      <c r="D150" s="187" t="s">
        <v>380</v>
      </c>
      <c r="E150" s="188" t="s">
        <v>617</v>
      </c>
      <c r="F150" s="189">
        <v>98</v>
      </c>
      <c r="G150" s="188"/>
      <c r="H150" s="188">
        <v>120</v>
      </c>
      <c r="I150" s="190">
        <v>120</v>
      </c>
      <c r="J150" s="191" t="s">
        <v>619</v>
      </c>
      <c r="K150" s="192">
        <f t="shared" si="101"/>
        <v>22</v>
      </c>
      <c r="L150" s="193">
        <f t="shared" si="102"/>
        <v>0.22448979591836735</v>
      </c>
      <c r="M150" s="188" t="s">
        <v>586</v>
      </c>
      <c r="N150" s="194">
        <v>42753</v>
      </c>
      <c r="O150" s="1"/>
      <c r="P150" s="1"/>
      <c r="Q150" s="1"/>
      <c r="R150" s="6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85">
        <v>23</v>
      </c>
      <c r="B151" s="186">
        <v>42040</v>
      </c>
      <c r="C151" s="186"/>
      <c r="D151" s="187" t="s">
        <v>653</v>
      </c>
      <c r="E151" s="188" t="s">
        <v>617</v>
      </c>
      <c r="F151" s="189">
        <v>196</v>
      </c>
      <c r="G151" s="188"/>
      <c r="H151" s="188">
        <v>262</v>
      </c>
      <c r="I151" s="190">
        <v>255</v>
      </c>
      <c r="J151" s="191" t="s">
        <v>619</v>
      </c>
      <c r="K151" s="192">
        <f t="shared" si="101"/>
        <v>66</v>
      </c>
      <c r="L151" s="193">
        <f t="shared" si="102"/>
        <v>0.33673469387755101</v>
      </c>
      <c r="M151" s="188" t="s">
        <v>586</v>
      </c>
      <c r="N151" s="194">
        <v>42599</v>
      </c>
      <c r="O151" s="1"/>
      <c r="P151" s="1"/>
      <c r="Q151" s="1"/>
      <c r="R151" s="6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95">
        <v>24</v>
      </c>
      <c r="B152" s="196">
        <v>42067</v>
      </c>
      <c r="C152" s="196"/>
      <c r="D152" s="197" t="s">
        <v>379</v>
      </c>
      <c r="E152" s="198" t="s">
        <v>617</v>
      </c>
      <c r="F152" s="199">
        <v>235</v>
      </c>
      <c r="G152" s="199"/>
      <c r="H152" s="200">
        <v>77</v>
      </c>
      <c r="I152" s="200" t="s">
        <v>654</v>
      </c>
      <c r="J152" s="201" t="s">
        <v>655</v>
      </c>
      <c r="K152" s="202">
        <f t="shared" si="101"/>
        <v>-158</v>
      </c>
      <c r="L152" s="203">
        <f t="shared" si="102"/>
        <v>-0.67234042553191486</v>
      </c>
      <c r="M152" s="199" t="s">
        <v>598</v>
      </c>
      <c r="N152" s="196">
        <v>43522</v>
      </c>
      <c r="O152" s="1"/>
      <c r="P152" s="1"/>
      <c r="Q152" s="1"/>
      <c r="R152" s="6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85">
        <v>25</v>
      </c>
      <c r="B153" s="186">
        <v>42067</v>
      </c>
      <c r="C153" s="186"/>
      <c r="D153" s="187" t="s">
        <v>656</v>
      </c>
      <c r="E153" s="188" t="s">
        <v>617</v>
      </c>
      <c r="F153" s="189">
        <v>185</v>
      </c>
      <c r="G153" s="188"/>
      <c r="H153" s="188">
        <v>224</v>
      </c>
      <c r="I153" s="190" t="s">
        <v>657</v>
      </c>
      <c r="J153" s="191" t="s">
        <v>619</v>
      </c>
      <c r="K153" s="192">
        <f t="shared" si="101"/>
        <v>39</v>
      </c>
      <c r="L153" s="193">
        <f t="shared" si="102"/>
        <v>0.21081081081081082</v>
      </c>
      <c r="M153" s="188" t="s">
        <v>586</v>
      </c>
      <c r="N153" s="194">
        <v>42647</v>
      </c>
      <c r="O153" s="1"/>
      <c r="P153" s="1"/>
      <c r="Q153" s="1"/>
      <c r="R153" s="6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95">
        <v>26</v>
      </c>
      <c r="B154" s="196">
        <v>42090</v>
      </c>
      <c r="C154" s="196"/>
      <c r="D154" s="204" t="s">
        <v>658</v>
      </c>
      <c r="E154" s="199" t="s">
        <v>617</v>
      </c>
      <c r="F154" s="199">
        <v>49.5</v>
      </c>
      <c r="G154" s="200"/>
      <c r="H154" s="200">
        <v>15.85</v>
      </c>
      <c r="I154" s="200">
        <v>67</v>
      </c>
      <c r="J154" s="201" t="s">
        <v>659</v>
      </c>
      <c r="K154" s="200">
        <f t="shared" si="101"/>
        <v>-33.65</v>
      </c>
      <c r="L154" s="205">
        <f t="shared" si="102"/>
        <v>-0.67979797979797973</v>
      </c>
      <c r="M154" s="199" t="s">
        <v>598</v>
      </c>
      <c r="N154" s="206">
        <v>43627</v>
      </c>
      <c r="O154" s="1"/>
      <c r="P154" s="1"/>
      <c r="Q154" s="1"/>
      <c r="R154" s="6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85">
        <v>27</v>
      </c>
      <c r="B155" s="186">
        <v>42093</v>
      </c>
      <c r="C155" s="186"/>
      <c r="D155" s="187" t="s">
        <v>660</v>
      </c>
      <c r="E155" s="188" t="s">
        <v>617</v>
      </c>
      <c r="F155" s="189">
        <v>183.5</v>
      </c>
      <c r="G155" s="188"/>
      <c r="H155" s="188">
        <v>219</v>
      </c>
      <c r="I155" s="190">
        <v>218</v>
      </c>
      <c r="J155" s="191" t="s">
        <v>661</v>
      </c>
      <c r="K155" s="192">
        <f t="shared" si="101"/>
        <v>35.5</v>
      </c>
      <c r="L155" s="193">
        <f t="shared" si="102"/>
        <v>0.19346049046321526</v>
      </c>
      <c r="M155" s="188" t="s">
        <v>586</v>
      </c>
      <c r="N155" s="194">
        <v>42103</v>
      </c>
      <c r="O155" s="1"/>
      <c r="P155" s="1"/>
      <c r="Q155" s="1"/>
      <c r="R155" s="6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85">
        <v>28</v>
      </c>
      <c r="B156" s="186">
        <v>42114</v>
      </c>
      <c r="C156" s="186"/>
      <c r="D156" s="187" t="s">
        <v>662</v>
      </c>
      <c r="E156" s="188" t="s">
        <v>617</v>
      </c>
      <c r="F156" s="189">
        <f>(227+237)/2</f>
        <v>232</v>
      </c>
      <c r="G156" s="188"/>
      <c r="H156" s="188">
        <v>298</v>
      </c>
      <c r="I156" s="190">
        <v>298</v>
      </c>
      <c r="J156" s="191" t="s">
        <v>619</v>
      </c>
      <c r="K156" s="192">
        <f t="shared" si="101"/>
        <v>66</v>
      </c>
      <c r="L156" s="193">
        <f t="shared" si="102"/>
        <v>0.28448275862068967</v>
      </c>
      <c r="M156" s="188" t="s">
        <v>586</v>
      </c>
      <c r="N156" s="194">
        <v>42823</v>
      </c>
      <c r="O156" s="1"/>
      <c r="P156" s="1"/>
      <c r="Q156" s="1"/>
      <c r="R156" s="6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85">
        <v>29</v>
      </c>
      <c r="B157" s="186">
        <v>42128</v>
      </c>
      <c r="C157" s="186"/>
      <c r="D157" s="187" t="s">
        <v>663</v>
      </c>
      <c r="E157" s="188" t="s">
        <v>588</v>
      </c>
      <c r="F157" s="189">
        <v>385</v>
      </c>
      <c r="G157" s="188"/>
      <c r="H157" s="188">
        <f>212.5+331</f>
        <v>543.5</v>
      </c>
      <c r="I157" s="190">
        <v>510</v>
      </c>
      <c r="J157" s="191" t="s">
        <v>664</v>
      </c>
      <c r="K157" s="192">
        <f t="shared" si="101"/>
        <v>158.5</v>
      </c>
      <c r="L157" s="193">
        <f t="shared" si="102"/>
        <v>0.41168831168831171</v>
      </c>
      <c r="M157" s="188" t="s">
        <v>586</v>
      </c>
      <c r="N157" s="194">
        <v>42235</v>
      </c>
      <c r="O157" s="1"/>
      <c r="P157" s="1"/>
      <c r="Q157" s="1"/>
      <c r="R157" s="6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85">
        <v>30</v>
      </c>
      <c r="B158" s="186">
        <v>42128</v>
      </c>
      <c r="C158" s="186"/>
      <c r="D158" s="187" t="s">
        <v>665</v>
      </c>
      <c r="E158" s="188" t="s">
        <v>588</v>
      </c>
      <c r="F158" s="189">
        <v>115.5</v>
      </c>
      <c r="G158" s="188"/>
      <c r="H158" s="188">
        <v>146</v>
      </c>
      <c r="I158" s="190">
        <v>142</v>
      </c>
      <c r="J158" s="191" t="s">
        <v>666</v>
      </c>
      <c r="K158" s="192">
        <f t="shared" si="101"/>
        <v>30.5</v>
      </c>
      <c r="L158" s="193">
        <f t="shared" si="102"/>
        <v>0.26406926406926406</v>
      </c>
      <c r="M158" s="188" t="s">
        <v>586</v>
      </c>
      <c r="N158" s="194">
        <v>42202</v>
      </c>
      <c r="O158" s="1"/>
      <c r="P158" s="1"/>
      <c r="Q158" s="1"/>
      <c r="R158" s="6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85">
        <v>31</v>
      </c>
      <c r="B159" s="186">
        <v>42151</v>
      </c>
      <c r="C159" s="186"/>
      <c r="D159" s="187" t="s">
        <v>667</v>
      </c>
      <c r="E159" s="188" t="s">
        <v>588</v>
      </c>
      <c r="F159" s="189">
        <v>237.5</v>
      </c>
      <c r="G159" s="188"/>
      <c r="H159" s="188">
        <v>279.5</v>
      </c>
      <c r="I159" s="190">
        <v>278</v>
      </c>
      <c r="J159" s="191" t="s">
        <v>619</v>
      </c>
      <c r="K159" s="192">
        <f t="shared" si="101"/>
        <v>42</v>
      </c>
      <c r="L159" s="193">
        <f t="shared" si="102"/>
        <v>0.17684210526315788</v>
      </c>
      <c r="M159" s="188" t="s">
        <v>586</v>
      </c>
      <c r="N159" s="194">
        <v>42222</v>
      </c>
      <c r="O159" s="1"/>
      <c r="P159" s="1"/>
      <c r="Q159" s="1"/>
      <c r="R159" s="6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85">
        <v>32</v>
      </c>
      <c r="B160" s="186">
        <v>42174</v>
      </c>
      <c r="C160" s="186"/>
      <c r="D160" s="187" t="s">
        <v>638</v>
      </c>
      <c r="E160" s="188" t="s">
        <v>617</v>
      </c>
      <c r="F160" s="189">
        <v>340</v>
      </c>
      <c r="G160" s="188"/>
      <c r="H160" s="188">
        <v>448</v>
      </c>
      <c r="I160" s="190">
        <v>448</v>
      </c>
      <c r="J160" s="191" t="s">
        <v>619</v>
      </c>
      <c r="K160" s="192">
        <f t="shared" si="101"/>
        <v>108</v>
      </c>
      <c r="L160" s="193">
        <f t="shared" si="102"/>
        <v>0.31764705882352939</v>
      </c>
      <c r="M160" s="188" t="s">
        <v>586</v>
      </c>
      <c r="N160" s="194">
        <v>43018</v>
      </c>
      <c r="O160" s="1"/>
      <c r="P160" s="1"/>
      <c r="Q160" s="1"/>
      <c r="R160" s="6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85">
        <v>33</v>
      </c>
      <c r="B161" s="186">
        <v>42191</v>
      </c>
      <c r="C161" s="186"/>
      <c r="D161" s="187" t="s">
        <v>668</v>
      </c>
      <c r="E161" s="188" t="s">
        <v>617</v>
      </c>
      <c r="F161" s="189">
        <v>390</v>
      </c>
      <c r="G161" s="188"/>
      <c r="H161" s="188">
        <v>460</v>
      </c>
      <c r="I161" s="190">
        <v>460</v>
      </c>
      <c r="J161" s="191" t="s">
        <v>619</v>
      </c>
      <c r="K161" s="192">
        <f t="shared" si="101"/>
        <v>70</v>
      </c>
      <c r="L161" s="193">
        <f t="shared" si="102"/>
        <v>0.17948717948717949</v>
      </c>
      <c r="M161" s="188" t="s">
        <v>586</v>
      </c>
      <c r="N161" s="194">
        <v>42478</v>
      </c>
      <c r="O161" s="1"/>
      <c r="P161" s="1"/>
      <c r="Q161" s="1"/>
      <c r="R161" s="6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95">
        <v>34</v>
      </c>
      <c r="B162" s="196">
        <v>42195</v>
      </c>
      <c r="C162" s="196"/>
      <c r="D162" s="197" t="s">
        <v>669</v>
      </c>
      <c r="E162" s="198" t="s">
        <v>617</v>
      </c>
      <c r="F162" s="199">
        <v>122.5</v>
      </c>
      <c r="G162" s="199"/>
      <c r="H162" s="200">
        <v>61</v>
      </c>
      <c r="I162" s="200">
        <v>172</v>
      </c>
      <c r="J162" s="201" t="s">
        <v>670</v>
      </c>
      <c r="K162" s="202">
        <f t="shared" si="101"/>
        <v>-61.5</v>
      </c>
      <c r="L162" s="203">
        <f t="shared" si="102"/>
        <v>-0.50204081632653064</v>
      </c>
      <c r="M162" s="199" t="s">
        <v>598</v>
      </c>
      <c r="N162" s="196">
        <v>43333</v>
      </c>
      <c r="O162" s="1"/>
      <c r="P162" s="1"/>
      <c r="Q162" s="1"/>
      <c r="R162" s="6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85">
        <v>35</v>
      </c>
      <c r="B163" s="186">
        <v>42219</v>
      </c>
      <c r="C163" s="186"/>
      <c r="D163" s="187" t="s">
        <v>671</v>
      </c>
      <c r="E163" s="188" t="s">
        <v>617</v>
      </c>
      <c r="F163" s="189">
        <v>297.5</v>
      </c>
      <c r="G163" s="188"/>
      <c r="H163" s="188">
        <v>350</v>
      </c>
      <c r="I163" s="190">
        <v>360</v>
      </c>
      <c r="J163" s="191" t="s">
        <v>672</v>
      </c>
      <c r="K163" s="192">
        <f t="shared" si="101"/>
        <v>52.5</v>
      </c>
      <c r="L163" s="193">
        <f t="shared" si="102"/>
        <v>0.17647058823529413</v>
      </c>
      <c r="M163" s="188" t="s">
        <v>586</v>
      </c>
      <c r="N163" s="194">
        <v>42232</v>
      </c>
      <c r="O163" s="1"/>
      <c r="P163" s="1"/>
      <c r="Q163" s="1"/>
      <c r="R163" s="6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85">
        <v>36</v>
      </c>
      <c r="B164" s="186">
        <v>42219</v>
      </c>
      <c r="C164" s="186"/>
      <c r="D164" s="187" t="s">
        <v>673</v>
      </c>
      <c r="E164" s="188" t="s">
        <v>617</v>
      </c>
      <c r="F164" s="189">
        <v>115.5</v>
      </c>
      <c r="G164" s="188"/>
      <c r="H164" s="188">
        <v>149</v>
      </c>
      <c r="I164" s="190">
        <v>140</v>
      </c>
      <c r="J164" s="191" t="s">
        <v>674</v>
      </c>
      <c r="K164" s="192">
        <f t="shared" si="101"/>
        <v>33.5</v>
      </c>
      <c r="L164" s="193">
        <f t="shared" si="102"/>
        <v>0.29004329004329005</v>
      </c>
      <c r="M164" s="188" t="s">
        <v>586</v>
      </c>
      <c r="N164" s="194">
        <v>42740</v>
      </c>
      <c r="O164" s="1"/>
      <c r="P164" s="1"/>
      <c r="Q164" s="1"/>
      <c r="R164" s="6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85">
        <v>37</v>
      </c>
      <c r="B165" s="186">
        <v>42251</v>
      </c>
      <c r="C165" s="186"/>
      <c r="D165" s="187" t="s">
        <v>667</v>
      </c>
      <c r="E165" s="188" t="s">
        <v>617</v>
      </c>
      <c r="F165" s="189">
        <v>226</v>
      </c>
      <c r="G165" s="188"/>
      <c r="H165" s="188">
        <v>292</v>
      </c>
      <c r="I165" s="190">
        <v>292</v>
      </c>
      <c r="J165" s="191" t="s">
        <v>675</v>
      </c>
      <c r="K165" s="192">
        <f t="shared" si="101"/>
        <v>66</v>
      </c>
      <c r="L165" s="193">
        <f t="shared" si="102"/>
        <v>0.29203539823008851</v>
      </c>
      <c r="M165" s="188" t="s">
        <v>586</v>
      </c>
      <c r="N165" s="194">
        <v>42286</v>
      </c>
      <c r="O165" s="1"/>
      <c r="P165" s="1"/>
      <c r="Q165" s="1"/>
      <c r="R165" s="6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85">
        <v>38</v>
      </c>
      <c r="B166" s="186">
        <v>42254</v>
      </c>
      <c r="C166" s="186"/>
      <c r="D166" s="187" t="s">
        <v>662</v>
      </c>
      <c r="E166" s="188" t="s">
        <v>617</v>
      </c>
      <c r="F166" s="189">
        <v>232.5</v>
      </c>
      <c r="G166" s="188"/>
      <c r="H166" s="188">
        <v>312.5</v>
      </c>
      <c r="I166" s="190">
        <v>310</v>
      </c>
      <c r="J166" s="191" t="s">
        <v>619</v>
      </c>
      <c r="K166" s="192">
        <f t="shared" si="101"/>
        <v>80</v>
      </c>
      <c r="L166" s="193">
        <f t="shared" si="102"/>
        <v>0.34408602150537637</v>
      </c>
      <c r="M166" s="188" t="s">
        <v>586</v>
      </c>
      <c r="N166" s="194">
        <v>42823</v>
      </c>
      <c r="O166" s="1"/>
      <c r="P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85">
        <v>39</v>
      </c>
      <c r="B167" s="186">
        <v>42268</v>
      </c>
      <c r="C167" s="186"/>
      <c r="D167" s="187" t="s">
        <v>676</v>
      </c>
      <c r="E167" s="188" t="s">
        <v>617</v>
      </c>
      <c r="F167" s="189">
        <v>196.5</v>
      </c>
      <c r="G167" s="188"/>
      <c r="H167" s="188">
        <v>238</v>
      </c>
      <c r="I167" s="190">
        <v>238</v>
      </c>
      <c r="J167" s="191" t="s">
        <v>675</v>
      </c>
      <c r="K167" s="192">
        <f t="shared" si="101"/>
        <v>41.5</v>
      </c>
      <c r="L167" s="193">
        <f t="shared" si="102"/>
        <v>0.21119592875318066</v>
      </c>
      <c r="M167" s="188" t="s">
        <v>586</v>
      </c>
      <c r="N167" s="194">
        <v>42291</v>
      </c>
      <c r="O167" s="1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85">
        <v>40</v>
      </c>
      <c r="B168" s="186">
        <v>42271</v>
      </c>
      <c r="C168" s="186"/>
      <c r="D168" s="187" t="s">
        <v>616</v>
      </c>
      <c r="E168" s="188" t="s">
        <v>617</v>
      </c>
      <c r="F168" s="189">
        <v>65</v>
      </c>
      <c r="G168" s="188"/>
      <c r="H168" s="188">
        <v>82</v>
      </c>
      <c r="I168" s="190">
        <v>82</v>
      </c>
      <c r="J168" s="191" t="s">
        <v>675</v>
      </c>
      <c r="K168" s="192">
        <f t="shared" si="101"/>
        <v>17</v>
      </c>
      <c r="L168" s="193">
        <f t="shared" si="102"/>
        <v>0.26153846153846155</v>
      </c>
      <c r="M168" s="188" t="s">
        <v>586</v>
      </c>
      <c r="N168" s="194">
        <v>42578</v>
      </c>
      <c r="O168" s="1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85">
        <v>41</v>
      </c>
      <c r="B169" s="186">
        <v>42291</v>
      </c>
      <c r="C169" s="186"/>
      <c r="D169" s="187" t="s">
        <v>677</v>
      </c>
      <c r="E169" s="188" t="s">
        <v>617</v>
      </c>
      <c r="F169" s="189">
        <v>144</v>
      </c>
      <c r="G169" s="188"/>
      <c r="H169" s="188">
        <v>182.5</v>
      </c>
      <c r="I169" s="190">
        <v>181</v>
      </c>
      <c r="J169" s="191" t="s">
        <v>675</v>
      </c>
      <c r="K169" s="192">
        <f t="shared" si="101"/>
        <v>38.5</v>
      </c>
      <c r="L169" s="193">
        <f t="shared" si="102"/>
        <v>0.2673611111111111</v>
      </c>
      <c r="M169" s="188" t="s">
        <v>586</v>
      </c>
      <c r="N169" s="194">
        <v>42817</v>
      </c>
      <c r="O169" s="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85">
        <v>42</v>
      </c>
      <c r="B170" s="186">
        <v>42291</v>
      </c>
      <c r="C170" s="186"/>
      <c r="D170" s="187" t="s">
        <v>678</v>
      </c>
      <c r="E170" s="188" t="s">
        <v>617</v>
      </c>
      <c r="F170" s="189">
        <v>264</v>
      </c>
      <c r="G170" s="188"/>
      <c r="H170" s="188">
        <v>311</v>
      </c>
      <c r="I170" s="190">
        <v>311</v>
      </c>
      <c r="J170" s="191" t="s">
        <v>675</v>
      </c>
      <c r="K170" s="192">
        <f t="shared" si="101"/>
        <v>47</v>
      </c>
      <c r="L170" s="193">
        <f t="shared" si="102"/>
        <v>0.17803030303030304</v>
      </c>
      <c r="M170" s="188" t="s">
        <v>586</v>
      </c>
      <c r="N170" s="194">
        <v>42604</v>
      </c>
      <c r="O170" s="1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85">
        <v>43</v>
      </c>
      <c r="B171" s="186">
        <v>42318</v>
      </c>
      <c r="C171" s="186"/>
      <c r="D171" s="187" t="s">
        <v>679</v>
      </c>
      <c r="E171" s="188" t="s">
        <v>588</v>
      </c>
      <c r="F171" s="189">
        <v>549.5</v>
      </c>
      <c r="G171" s="188"/>
      <c r="H171" s="188">
        <v>630</v>
      </c>
      <c r="I171" s="190">
        <v>630</v>
      </c>
      <c r="J171" s="191" t="s">
        <v>675</v>
      </c>
      <c r="K171" s="192">
        <f t="shared" si="101"/>
        <v>80.5</v>
      </c>
      <c r="L171" s="193">
        <f t="shared" si="102"/>
        <v>0.1464968152866242</v>
      </c>
      <c r="M171" s="188" t="s">
        <v>586</v>
      </c>
      <c r="N171" s="194">
        <v>42419</v>
      </c>
      <c r="O171" s="1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85">
        <v>44</v>
      </c>
      <c r="B172" s="186">
        <v>42342</v>
      </c>
      <c r="C172" s="186"/>
      <c r="D172" s="187" t="s">
        <v>680</v>
      </c>
      <c r="E172" s="188" t="s">
        <v>617</v>
      </c>
      <c r="F172" s="189">
        <v>1027.5</v>
      </c>
      <c r="G172" s="188"/>
      <c r="H172" s="188">
        <v>1315</v>
      </c>
      <c r="I172" s="190">
        <v>1250</v>
      </c>
      <c r="J172" s="191" t="s">
        <v>675</v>
      </c>
      <c r="K172" s="192">
        <f t="shared" si="101"/>
        <v>287.5</v>
      </c>
      <c r="L172" s="193">
        <f t="shared" si="102"/>
        <v>0.27980535279805352</v>
      </c>
      <c r="M172" s="188" t="s">
        <v>586</v>
      </c>
      <c r="N172" s="194">
        <v>43244</v>
      </c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85">
        <v>45</v>
      </c>
      <c r="B173" s="186">
        <v>42367</v>
      </c>
      <c r="C173" s="186"/>
      <c r="D173" s="187" t="s">
        <v>681</v>
      </c>
      <c r="E173" s="188" t="s">
        <v>617</v>
      </c>
      <c r="F173" s="189">
        <v>465</v>
      </c>
      <c r="G173" s="188"/>
      <c r="H173" s="188">
        <v>540</v>
      </c>
      <c r="I173" s="190">
        <v>540</v>
      </c>
      <c r="J173" s="191" t="s">
        <v>675</v>
      </c>
      <c r="K173" s="192">
        <f t="shared" si="101"/>
        <v>75</v>
      </c>
      <c r="L173" s="193">
        <f t="shared" si="102"/>
        <v>0.16129032258064516</v>
      </c>
      <c r="M173" s="188" t="s">
        <v>586</v>
      </c>
      <c r="N173" s="194">
        <v>42530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85">
        <v>46</v>
      </c>
      <c r="B174" s="186">
        <v>42380</v>
      </c>
      <c r="C174" s="186"/>
      <c r="D174" s="187" t="s">
        <v>380</v>
      </c>
      <c r="E174" s="188" t="s">
        <v>588</v>
      </c>
      <c r="F174" s="189">
        <v>81</v>
      </c>
      <c r="G174" s="188"/>
      <c r="H174" s="188">
        <v>110</v>
      </c>
      <c r="I174" s="190">
        <v>110</v>
      </c>
      <c r="J174" s="191" t="s">
        <v>675</v>
      </c>
      <c r="K174" s="192">
        <f t="shared" si="101"/>
        <v>29</v>
      </c>
      <c r="L174" s="193">
        <f t="shared" si="102"/>
        <v>0.35802469135802467</v>
      </c>
      <c r="M174" s="188" t="s">
        <v>586</v>
      </c>
      <c r="N174" s="194">
        <v>42745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85">
        <v>47</v>
      </c>
      <c r="B175" s="186">
        <v>42382</v>
      </c>
      <c r="C175" s="186"/>
      <c r="D175" s="187" t="s">
        <v>682</v>
      </c>
      <c r="E175" s="188" t="s">
        <v>588</v>
      </c>
      <c r="F175" s="189">
        <v>417.5</v>
      </c>
      <c r="G175" s="188"/>
      <c r="H175" s="188">
        <v>547</v>
      </c>
      <c r="I175" s="190">
        <v>535</v>
      </c>
      <c r="J175" s="191" t="s">
        <v>675</v>
      </c>
      <c r="K175" s="192">
        <f t="shared" si="101"/>
        <v>129.5</v>
      </c>
      <c r="L175" s="193">
        <f t="shared" si="102"/>
        <v>0.31017964071856285</v>
      </c>
      <c r="M175" s="188" t="s">
        <v>586</v>
      </c>
      <c r="N175" s="194">
        <v>42578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85">
        <v>48</v>
      </c>
      <c r="B176" s="186">
        <v>42408</v>
      </c>
      <c r="C176" s="186"/>
      <c r="D176" s="187" t="s">
        <v>683</v>
      </c>
      <c r="E176" s="188" t="s">
        <v>617</v>
      </c>
      <c r="F176" s="189">
        <v>650</v>
      </c>
      <c r="G176" s="188"/>
      <c r="H176" s="188">
        <v>800</v>
      </c>
      <c r="I176" s="190">
        <v>800</v>
      </c>
      <c r="J176" s="191" t="s">
        <v>675</v>
      </c>
      <c r="K176" s="192">
        <f t="shared" si="101"/>
        <v>150</v>
      </c>
      <c r="L176" s="193">
        <f t="shared" si="102"/>
        <v>0.23076923076923078</v>
      </c>
      <c r="M176" s="188" t="s">
        <v>586</v>
      </c>
      <c r="N176" s="194">
        <v>43154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85">
        <v>49</v>
      </c>
      <c r="B177" s="186">
        <v>42433</v>
      </c>
      <c r="C177" s="186"/>
      <c r="D177" s="187" t="s">
        <v>209</v>
      </c>
      <c r="E177" s="188" t="s">
        <v>617</v>
      </c>
      <c r="F177" s="189">
        <v>437.5</v>
      </c>
      <c r="G177" s="188"/>
      <c r="H177" s="188">
        <v>504.5</v>
      </c>
      <c r="I177" s="190">
        <v>522</v>
      </c>
      <c r="J177" s="191" t="s">
        <v>684</v>
      </c>
      <c r="K177" s="192">
        <f t="shared" si="101"/>
        <v>67</v>
      </c>
      <c r="L177" s="193">
        <f t="shared" si="102"/>
        <v>0.15314285714285714</v>
      </c>
      <c r="M177" s="188" t="s">
        <v>586</v>
      </c>
      <c r="N177" s="194">
        <v>42480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85">
        <v>50</v>
      </c>
      <c r="B178" s="186">
        <v>42438</v>
      </c>
      <c r="C178" s="186"/>
      <c r="D178" s="187" t="s">
        <v>685</v>
      </c>
      <c r="E178" s="188" t="s">
        <v>617</v>
      </c>
      <c r="F178" s="189">
        <v>189.5</v>
      </c>
      <c r="G178" s="188"/>
      <c r="H178" s="188">
        <v>218</v>
      </c>
      <c r="I178" s="190">
        <v>218</v>
      </c>
      <c r="J178" s="191" t="s">
        <v>675</v>
      </c>
      <c r="K178" s="192">
        <f t="shared" si="101"/>
        <v>28.5</v>
      </c>
      <c r="L178" s="193">
        <f t="shared" si="102"/>
        <v>0.15039577836411611</v>
      </c>
      <c r="M178" s="188" t="s">
        <v>586</v>
      </c>
      <c r="N178" s="194">
        <v>43034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95">
        <v>51</v>
      </c>
      <c r="B179" s="196">
        <v>42471</v>
      </c>
      <c r="C179" s="196"/>
      <c r="D179" s="204" t="s">
        <v>686</v>
      </c>
      <c r="E179" s="199" t="s">
        <v>617</v>
      </c>
      <c r="F179" s="199">
        <v>36.5</v>
      </c>
      <c r="G179" s="200"/>
      <c r="H179" s="200">
        <v>15.85</v>
      </c>
      <c r="I179" s="200">
        <v>60</v>
      </c>
      <c r="J179" s="201" t="s">
        <v>687</v>
      </c>
      <c r="K179" s="202">
        <f t="shared" si="101"/>
        <v>-20.65</v>
      </c>
      <c r="L179" s="203">
        <f t="shared" si="102"/>
        <v>-0.5657534246575342</v>
      </c>
      <c r="M179" s="199" t="s">
        <v>598</v>
      </c>
      <c r="N179" s="207">
        <v>43627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85">
        <v>52</v>
      </c>
      <c r="B180" s="186">
        <v>42472</v>
      </c>
      <c r="C180" s="186"/>
      <c r="D180" s="187" t="s">
        <v>688</v>
      </c>
      <c r="E180" s="188" t="s">
        <v>617</v>
      </c>
      <c r="F180" s="189">
        <v>93</v>
      </c>
      <c r="G180" s="188"/>
      <c r="H180" s="188">
        <v>149</v>
      </c>
      <c r="I180" s="190">
        <v>140</v>
      </c>
      <c r="J180" s="191" t="s">
        <v>689</v>
      </c>
      <c r="K180" s="192">
        <f t="shared" si="101"/>
        <v>56</v>
      </c>
      <c r="L180" s="193">
        <f t="shared" si="102"/>
        <v>0.60215053763440862</v>
      </c>
      <c r="M180" s="188" t="s">
        <v>586</v>
      </c>
      <c r="N180" s="194">
        <v>42740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85">
        <v>53</v>
      </c>
      <c r="B181" s="186">
        <v>42472</v>
      </c>
      <c r="C181" s="186"/>
      <c r="D181" s="187" t="s">
        <v>690</v>
      </c>
      <c r="E181" s="188" t="s">
        <v>617</v>
      </c>
      <c r="F181" s="189">
        <v>130</v>
      </c>
      <c r="G181" s="188"/>
      <c r="H181" s="188">
        <v>150</v>
      </c>
      <c r="I181" s="190" t="s">
        <v>691</v>
      </c>
      <c r="J181" s="191" t="s">
        <v>675</v>
      </c>
      <c r="K181" s="192">
        <f t="shared" si="101"/>
        <v>20</v>
      </c>
      <c r="L181" s="193">
        <f t="shared" si="102"/>
        <v>0.15384615384615385</v>
      </c>
      <c r="M181" s="188" t="s">
        <v>586</v>
      </c>
      <c r="N181" s="194">
        <v>42564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85">
        <v>54</v>
      </c>
      <c r="B182" s="186">
        <v>42473</v>
      </c>
      <c r="C182" s="186"/>
      <c r="D182" s="187" t="s">
        <v>692</v>
      </c>
      <c r="E182" s="188" t="s">
        <v>617</v>
      </c>
      <c r="F182" s="189">
        <v>196</v>
      </c>
      <c r="G182" s="188"/>
      <c r="H182" s="188">
        <v>299</v>
      </c>
      <c r="I182" s="190">
        <v>299</v>
      </c>
      <c r="J182" s="191" t="s">
        <v>675</v>
      </c>
      <c r="K182" s="192">
        <v>103</v>
      </c>
      <c r="L182" s="193">
        <v>0.52551020408163296</v>
      </c>
      <c r="M182" s="188" t="s">
        <v>586</v>
      </c>
      <c r="N182" s="194">
        <v>42620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85">
        <v>55</v>
      </c>
      <c r="B183" s="186">
        <v>42473</v>
      </c>
      <c r="C183" s="186"/>
      <c r="D183" s="187" t="s">
        <v>693</v>
      </c>
      <c r="E183" s="188" t="s">
        <v>617</v>
      </c>
      <c r="F183" s="189">
        <v>88</v>
      </c>
      <c r="G183" s="188"/>
      <c r="H183" s="188">
        <v>103</v>
      </c>
      <c r="I183" s="190">
        <v>103</v>
      </c>
      <c r="J183" s="191" t="s">
        <v>675</v>
      </c>
      <c r="K183" s="192">
        <v>15</v>
      </c>
      <c r="L183" s="193">
        <v>0.170454545454545</v>
      </c>
      <c r="M183" s="188" t="s">
        <v>586</v>
      </c>
      <c r="N183" s="194">
        <v>42530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85">
        <v>56</v>
      </c>
      <c r="B184" s="186">
        <v>42492</v>
      </c>
      <c r="C184" s="186"/>
      <c r="D184" s="187" t="s">
        <v>694</v>
      </c>
      <c r="E184" s="188" t="s">
        <v>617</v>
      </c>
      <c r="F184" s="189">
        <v>127.5</v>
      </c>
      <c r="G184" s="188"/>
      <c r="H184" s="188">
        <v>148</v>
      </c>
      <c r="I184" s="190" t="s">
        <v>695</v>
      </c>
      <c r="J184" s="191" t="s">
        <v>675</v>
      </c>
      <c r="K184" s="192">
        <f>H184-F184</f>
        <v>20.5</v>
      </c>
      <c r="L184" s="193">
        <f>K184/F184</f>
        <v>0.16078431372549021</v>
      </c>
      <c r="M184" s="188" t="s">
        <v>586</v>
      </c>
      <c r="N184" s="194">
        <v>42564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85">
        <v>57</v>
      </c>
      <c r="B185" s="186">
        <v>42493</v>
      </c>
      <c r="C185" s="186"/>
      <c r="D185" s="187" t="s">
        <v>696</v>
      </c>
      <c r="E185" s="188" t="s">
        <v>617</v>
      </c>
      <c r="F185" s="189">
        <v>675</v>
      </c>
      <c r="G185" s="188"/>
      <c r="H185" s="188">
        <v>815</v>
      </c>
      <c r="I185" s="190" t="s">
        <v>697</v>
      </c>
      <c r="J185" s="191" t="s">
        <v>675</v>
      </c>
      <c r="K185" s="192">
        <f>H185-F185</f>
        <v>140</v>
      </c>
      <c r="L185" s="193">
        <f>K185/F185</f>
        <v>0.2074074074074074</v>
      </c>
      <c r="M185" s="188" t="s">
        <v>586</v>
      </c>
      <c r="N185" s="194">
        <v>43154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95">
        <v>58</v>
      </c>
      <c r="B186" s="196">
        <v>42522</v>
      </c>
      <c r="C186" s="196"/>
      <c r="D186" s="197" t="s">
        <v>698</v>
      </c>
      <c r="E186" s="198" t="s">
        <v>617</v>
      </c>
      <c r="F186" s="199">
        <v>500</v>
      </c>
      <c r="G186" s="199"/>
      <c r="H186" s="200">
        <v>232.5</v>
      </c>
      <c r="I186" s="200" t="s">
        <v>699</v>
      </c>
      <c r="J186" s="201" t="s">
        <v>700</v>
      </c>
      <c r="K186" s="202">
        <f>H186-F186</f>
        <v>-267.5</v>
      </c>
      <c r="L186" s="203">
        <f>K186/F186</f>
        <v>-0.53500000000000003</v>
      </c>
      <c r="M186" s="199" t="s">
        <v>598</v>
      </c>
      <c r="N186" s="196">
        <v>43735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85">
        <v>59</v>
      </c>
      <c r="B187" s="186">
        <v>42527</v>
      </c>
      <c r="C187" s="186"/>
      <c r="D187" s="187" t="s">
        <v>538</v>
      </c>
      <c r="E187" s="188" t="s">
        <v>617</v>
      </c>
      <c r="F187" s="189">
        <v>110</v>
      </c>
      <c r="G187" s="188"/>
      <c r="H187" s="188">
        <v>126.5</v>
      </c>
      <c r="I187" s="190">
        <v>125</v>
      </c>
      <c r="J187" s="191" t="s">
        <v>626</v>
      </c>
      <c r="K187" s="192">
        <f>H187-F187</f>
        <v>16.5</v>
      </c>
      <c r="L187" s="193">
        <f>K187/F187</f>
        <v>0.15</v>
      </c>
      <c r="M187" s="188" t="s">
        <v>586</v>
      </c>
      <c r="N187" s="194">
        <v>42552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85">
        <v>60</v>
      </c>
      <c r="B188" s="186">
        <v>42538</v>
      </c>
      <c r="C188" s="186"/>
      <c r="D188" s="187" t="s">
        <v>701</v>
      </c>
      <c r="E188" s="188" t="s">
        <v>617</v>
      </c>
      <c r="F188" s="189">
        <v>44</v>
      </c>
      <c r="G188" s="188"/>
      <c r="H188" s="188">
        <v>69.5</v>
      </c>
      <c r="I188" s="190">
        <v>69.5</v>
      </c>
      <c r="J188" s="191" t="s">
        <v>702</v>
      </c>
      <c r="K188" s="192">
        <f>H188-F188</f>
        <v>25.5</v>
      </c>
      <c r="L188" s="193">
        <f>K188/F188</f>
        <v>0.57954545454545459</v>
      </c>
      <c r="M188" s="188" t="s">
        <v>586</v>
      </c>
      <c r="N188" s="194">
        <v>42977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85">
        <v>61</v>
      </c>
      <c r="B189" s="186">
        <v>42549</v>
      </c>
      <c r="C189" s="186"/>
      <c r="D189" s="187" t="s">
        <v>703</v>
      </c>
      <c r="E189" s="188" t="s">
        <v>617</v>
      </c>
      <c r="F189" s="189">
        <v>262.5</v>
      </c>
      <c r="G189" s="188"/>
      <c r="H189" s="188">
        <v>340</v>
      </c>
      <c r="I189" s="190">
        <v>333</v>
      </c>
      <c r="J189" s="191" t="s">
        <v>704</v>
      </c>
      <c r="K189" s="192">
        <v>77.5</v>
      </c>
      <c r="L189" s="193">
        <v>0.29523809523809502</v>
      </c>
      <c r="M189" s="188" t="s">
        <v>586</v>
      </c>
      <c r="N189" s="194">
        <v>43017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85">
        <v>62</v>
      </c>
      <c r="B190" s="186">
        <v>42549</v>
      </c>
      <c r="C190" s="186"/>
      <c r="D190" s="187" t="s">
        <v>705</v>
      </c>
      <c r="E190" s="188" t="s">
        <v>617</v>
      </c>
      <c r="F190" s="189">
        <v>840</v>
      </c>
      <c r="G190" s="188"/>
      <c r="H190" s="188">
        <v>1230</v>
      </c>
      <c r="I190" s="190">
        <v>1230</v>
      </c>
      <c r="J190" s="191" t="s">
        <v>675</v>
      </c>
      <c r="K190" s="192">
        <v>390</v>
      </c>
      <c r="L190" s="193">
        <v>0.46428571428571402</v>
      </c>
      <c r="M190" s="188" t="s">
        <v>586</v>
      </c>
      <c r="N190" s="194">
        <v>42649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208">
        <v>63</v>
      </c>
      <c r="B191" s="209">
        <v>42556</v>
      </c>
      <c r="C191" s="209"/>
      <c r="D191" s="210" t="s">
        <v>706</v>
      </c>
      <c r="E191" s="211" t="s">
        <v>617</v>
      </c>
      <c r="F191" s="211">
        <v>395</v>
      </c>
      <c r="G191" s="212"/>
      <c r="H191" s="212">
        <f>(468.5+342.5)/2</f>
        <v>405.5</v>
      </c>
      <c r="I191" s="212">
        <v>510</v>
      </c>
      <c r="J191" s="213" t="s">
        <v>707</v>
      </c>
      <c r="K191" s="214">
        <f t="shared" ref="K191:K197" si="103">H191-F191</f>
        <v>10.5</v>
      </c>
      <c r="L191" s="215">
        <f t="shared" ref="L191:L197" si="104">K191/F191</f>
        <v>2.6582278481012658E-2</v>
      </c>
      <c r="M191" s="211" t="s">
        <v>708</v>
      </c>
      <c r="N191" s="209">
        <v>43606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95">
        <v>64</v>
      </c>
      <c r="B192" s="196">
        <v>42584</v>
      </c>
      <c r="C192" s="196"/>
      <c r="D192" s="197" t="s">
        <v>709</v>
      </c>
      <c r="E192" s="198" t="s">
        <v>588</v>
      </c>
      <c r="F192" s="199">
        <f>169.5-12.8</f>
        <v>156.69999999999999</v>
      </c>
      <c r="G192" s="199"/>
      <c r="H192" s="200">
        <v>77</v>
      </c>
      <c r="I192" s="200" t="s">
        <v>710</v>
      </c>
      <c r="J192" s="201" t="s">
        <v>711</v>
      </c>
      <c r="K192" s="202">
        <f t="shared" si="103"/>
        <v>-79.699999999999989</v>
      </c>
      <c r="L192" s="203">
        <f t="shared" si="104"/>
        <v>-0.50861518825781749</v>
      </c>
      <c r="M192" s="199" t="s">
        <v>598</v>
      </c>
      <c r="N192" s="196">
        <v>43522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95">
        <v>65</v>
      </c>
      <c r="B193" s="196">
        <v>42586</v>
      </c>
      <c r="C193" s="196"/>
      <c r="D193" s="197" t="s">
        <v>712</v>
      </c>
      <c r="E193" s="198" t="s">
        <v>617</v>
      </c>
      <c r="F193" s="199">
        <v>400</v>
      </c>
      <c r="G193" s="199"/>
      <c r="H193" s="200">
        <v>305</v>
      </c>
      <c r="I193" s="200">
        <v>475</v>
      </c>
      <c r="J193" s="201" t="s">
        <v>713</v>
      </c>
      <c r="K193" s="202">
        <f t="shared" si="103"/>
        <v>-95</v>
      </c>
      <c r="L193" s="203">
        <f t="shared" si="104"/>
        <v>-0.23749999999999999</v>
      </c>
      <c r="M193" s="199" t="s">
        <v>598</v>
      </c>
      <c r="N193" s="196">
        <v>43606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85">
        <v>66</v>
      </c>
      <c r="B194" s="186">
        <v>42593</v>
      </c>
      <c r="C194" s="186"/>
      <c r="D194" s="187" t="s">
        <v>714</v>
      </c>
      <c r="E194" s="188" t="s">
        <v>617</v>
      </c>
      <c r="F194" s="189">
        <v>86.5</v>
      </c>
      <c r="G194" s="188"/>
      <c r="H194" s="188">
        <v>130</v>
      </c>
      <c r="I194" s="190">
        <v>130</v>
      </c>
      <c r="J194" s="191" t="s">
        <v>715</v>
      </c>
      <c r="K194" s="192">
        <f t="shared" si="103"/>
        <v>43.5</v>
      </c>
      <c r="L194" s="193">
        <f t="shared" si="104"/>
        <v>0.50289017341040465</v>
      </c>
      <c r="M194" s="188" t="s">
        <v>586</v>
      </c>
      <c r="N194" s="194">
        <v>43091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95">
        <v>67</v>
      </c>
      <c r="B195" s="196">
        <v>42600</v>
      </c>
      <c r="C195" s="196"/>
      <c r="D195" s="197" t="s">
        <v>109</v>
      </c>
      <c r="E195" s="198" t="s">
        <v>617</v>
      </c>
      <c r="F195" s="199">
        <v>133.5</v>
      </c>
      <c r="G195" s="199"/>
      <c r="H195" s="200">
        <v>126.5</v>
      </c>
      <c r="I195" s="200">
        <v>178</v>
      </c>
      <c r="J195" s="201" t="s">
        <v>716</v>
      </c>
      <c r="K195" s="202">
        <f t="shared" si="103"/>
        <v>-7</v>
      </c>
      <c r="L195" s="203">
        <f t="shared" si="104"/>
        <v>-5.2434456928838954E-2</v>
      </c>
      <c r="M195" s="199" t="s">
        <v>598</v>
      </c>
      <c r="N195" s="196">
        <v>42615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85">
        <v>68</v>
      </c>
      <c r="B196" s="186">
        <v>42613</v>
      </c>
      <c r="C196" s="186"/>
      <c r="D196" s="187" t="s">
        <v>717</v>
      </c>
      <c r="E196" s="188" t="s">
        <v>617</v>
      </c>
      <c r="F196" s="189">
        <v>560</v>
      </c>
      <c r="G196" s="188"/>
      <c r="H196" s="188">
        <v>725</v>
      </c>
      <c r="I196" s="190">
        <v>725</v>
      </c>
      <c r="J196" s="191" t="s">
        <v>619</v>
      </c>
      <c r="K196" s="192">
        <f t="shared" si="103"/>
        <v>165</v>
      </c>
      <c r="L196" s="193">
        <f t="shared" si="104"/>
        <v>0.29464285714285715</v>
      </c>
      <c r="M196" s="188" t="s">
        <v>586</v>
      </c>
      <c r="N196" s="194">
        <v>42456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85">
        <v>69</v>
      </c>
      <c r="B197" s="186">
        <v>42614</v>
      </c>
      <c r="C197" s="186"/>
      <c r="D197" s="187" t="s">
        <v>718</v>
      </c>
      <c r="E197" s="188" t="s">
        <v>617</v>
      </c>
      <c r="F197" s="189">
        <v>160.5</v>
      </c>
      <c r="G197" s="188"/>
      <c r="H197" s="188">
        <v>210</v>
      </c>
      <c r="I197" s="190">
        <v>210</v>
      </c>
      <c r="J197" s="191" t="s">
        <v>619</v>
      </c>
      <c r="K197" s="192">
        <f t="shared" si="103"/>
        <v>49.5</v>
      </c>
      <c r="L197" s="193">
        <f t="shared" si="104"/>
        <v>0.30841121495327101</v>
      </c>
      <c r="M197" s="188" t="s">
        <v>586</v>
      </c>
      <c r="N197" s="194">
        <v>42871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85">
        <v>70</v>
      </c>
      <c r="B198" s="186">
        <v>42646</v>
      </c>
      <c r="C198" s="186"/>
      <c r="D198" s="187" t="s">
        <v>394</v>
      </c>
      <c r="E198" s="188" t="s">
        <v>617</v>
      </c>
      <c r="F198" s="189">
        <v>430</v>
      </c>
      <c r="G198" s="188"/>
      <c r="H198" s="188">
        <v>596</v>
      </c>
      <c r="I198" s="190">
        <v>575</v>
      </c>
      <c r="J198" s="191" t="s">
        <v>719</v>
      </c>
      <c r="K198" s="192">
        <v>166</v>
      </c>
      <c r="L198" s="193">
        <v>0.38604651162790699</v>
      </c>
      <c r="M198" s="188" t="s">
        <v>586</v>
      </c>
      <c r="N198" s="194">
        <v>42769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85">
        <v>71</v>
      </c>
      <c r="B199" s="186">
        <v>42657</v>
      </c>
      <c r="C199" s="186"/>
      <c r="D199" s="187" t="s">
        <v>720</v>
      </c>
      <c r="E199" s="188" t="s">
        <v>617</v>
      </c>
      <c r="F199" s="189">
        <v>280</v>
      </c>
      <c r="G199" s="188"/>
      <c r="H199" s="188">
        <v>345</v>
      </c>
      <c r="I199" s="190">
        <v>345</v>
      </c>
      <c r="J199" s="191" t="s">
        <v>619</v>
      </c>
      <c r="K199" s="192">
        <f t="shared" ref="K199:K204" si="105">H199-F199</f>
        <v>65</v>
      </c>
      <c r="L199" s="193">
        <f>K199/F199</f>
        <v>0.23214285714285715</v>
      </c>
      <c r="M199" s="188" t="s">
        <v>586</v>
      </c>
      <c r="N199" s="194">
        <v>42814</v>
      </c>
      <c r="O199" s="1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85">
        <v>72</v>
      </c>
      <c r="B200" s="186">
        <v>42657</v>
      </c>
      <c r="C200" s="186"/>
      <c r="D200" s="187" t="s">
        <v>721</v>
      </c>
      <c r="E200" s="188" t="s">
        <v>617</v>
      </c>
      <c r="F200" s="189">
        <v>245</v>
      </c>
      <c r="G200" s="188"/>
      <c r="H200" s="188">
        <v>325.5</v>
      </c>
      <c r="I200" s="190">
        <v>330</v>
      </c>
      <c r="J200" s="191" t="s">
        <v>722</v>
      </c>
      <c r="K200" s="192">
        <f t="shared" si="105"/>
        <v>80.5</v>
      </c>
      <c r="L200" s="193">
        <f>K200/F200</f>
        <v>0.32857142857142857</v>
      </c>
      <c r="M200" s="188" t="s">
        <v>586</v>
      </c>
      <c r="N200" s="194">
        <v>42769</v>
      </c>
      <c r="O200" s="1"/>
      <c r="P200" s="1"/>
      <c r="Q200" s="1"/>
      <c r="R200" s="6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85">
        <v>73</v>
      </c>
      <c r="B201" s="186">
        <v>42660</v>
      </c>
      <c r="C201" s="186"/>
      <c r="D201" s="187" t="s">
        <v>344</v>
      </c>
      <c r="E201" s="188" t="s">
        <v>617</v>
      </c>
      <c r="F201" s="189">
        <v>125</v>
      </c>
      <c r="G201" s="188"/>
      <c r="H201" s="188">
        <v>160</v>
      </c>
      <c r="I201" s="190">
        <v>160</v>
      </c>
      <c r="J201" s="191" t="s">
        <v>675</v>
      </c>
      <c r="K201" s="192">
        <f t="shared" si="105"/>
        <v>35</v>
      </c>
      <c r="L201" s="193">
        <v>0.28000000000000003</v>
      </c>
      <c r="M201" s="188" t="s">
        <v>586</v>
      </c>
      <c r="N201" s="194">
        <v>42803</v>
      </c>
      <c r="O201" s="1"/>
      <c r="P201" s="1"/>
      <c r="Q201" s="1"/>
      <c r="R201" s="6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85">
        <v>74</v>
      </c>
      <c r="B202" s="186">
        <v>42660</v>
      </c>
      <c r="C202" s="186"/>
      <c r="D202" s="187" t="s">
        <v>467</v>
      </c>
      <c r="E202" s="188" t="s">
        <v>617</v>
      </c>
      <c r="F202" s="189">
        <v>114</v>
      </c>
      <c r="G202" s="188"/>
      <c r="H202" s="188">
        <v>145</v>
      </c>
      <c r="I202" s="190">
        <v>145</v>
      </c>
      <c r="J202" s="191" t="s">
        <v>675</v>
      </c>
      <c r="K202" s="192">
        <f t="shared" si="105"/>
        <v>31</v>
      </c>
      <c r="L202" s="193">
        <f>K202/F202</f>
        <v>0.27192982456140352</v>
      </c>
      <c r="M202" s="188" t="s">
        <v>586</v>
      </c>
      <c r="N202" s="194">
        <v>42859</v>
      </c>
      <c r="O202" s="1"/>
      <c r="P202" s="1"/>
      <c r="Q202" s="1"/>
      <c r="R202" s="6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85">
        <v>75</v>
      </c>
      <c r="B203" s="186">
        <v>42660</v>
      </c>
      <c r="C203" s="186"/>
      <c r="D203" s="187" t="s">
        <v>723</v>
      </c>
      <c r="E203" s="188" t="s">
        <v>617</v>
      </c>
      <c r="F203" s="189">
        <v>212</v>
      </c>
      <c r="G203" s="188"/>
      <c r="H203" s="188">
        <v>280</v>
      </c>
      <c r="I203" s="190">
        <v>276</v>
      </c>
      <c r="J203" s="191" t="s">
        <v>724</v>
      </c>
      <c r="K203" s="192">
        <f t="shared" si="105"/>
        <v>68</v>
      </c>
      <c r="L203" s="193">
        <f>K203/F203</f>
        <v>0.32075471698113206</v>
      </c>
      <c r="M203" s="188" t="s">
        <v>586</v>
      </c>
      <c r="N203" s="194">
        <v>42858</v>
      </c>
      <c r="O203" s="1"/>
      <c r="P203" s="1"/>
      <c r="Q203" s="1"/>
      <c r="R203" s="6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85">
        <v>76</v>
      </c>
      <c r="B204" s="186">
        <v>42678</v>
      </c>
      <c r="C204" s="186"/>
      <c r="D204" s="187" t="s">
        <v>455</v>
      </c>
      <c r="E204" s="188" t="s">
        <v>617</v>
      </c>
      <c r="F204" s="189">
        <v>155</v>
      </c>
      <c r="G204" s="188"/>
      <c r="H204" s="188">
        <v>210</v>
      </c>
      <c r="I204" s="190">
        <v>210</v>
      </c>
      <c r="J204" s="191" t="s">
        <v>725</v>
      </c>
      <c r="K204" s="192">
        <f t="shared" si="105"/>
        <v>55</v>
      </c>
      <c r="L204" s="193">
        <f>K204/F204</f>
        <v>0.35483870967741937</v>
      </c>
      <c r="M204" s="188" t="s">
        <v>586</v>
      </c>
      <c r="N204" s="194">
        <v>42944</v>
      </c>
      <c r="O204" s="1"/>
      <c r="P204" s="1"/>
      <c r="Q204" s="1"/>
      <c r="R204" s="6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95">
        <v>77</v>
      </c>
      <c r="B205" s="196">
        <v>42710</v>
      </c>
      <c r="C205" s="196"/>
      <c r="D205" s="197" t="s">
        <v>726</v>
      </c>
      <c r="E205" s="198" t="s">
        <v>617</v>
      </c>
      <c r="F205" s="199">
        <v>150.5</v>
      </c>
      <c r="G205" s="199"/>
      <c r="H205" s="200">
        <v>72.5</v>
      </c>
      <c r="I205" s="200">
        <v>174</v>
      </c>
      <c r="J205" s="201" t="s">
        <v>727</v>
      </c>
      <c r="K205" s="202">
        <v>-78</v>
      </c>
      <c r="L205" s="203">
        <v>-0.51827242524916906</v>
      </c>
      <c r="M205" s="199" t="s">
        <v>598</v>
      </c>
      <c r="N205" s="196">
        <v>43333</v>
      </c>
      <c r="O205" s="1"/>
      <c r="P205" s="1"/>
      <c r="Q205" s="1"/>
      <c r="R205" s="6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85">
        <v>78</v>
      </c>
      <c r="B206" s="186">
        <v>42712</v>
      </c>
      <c r="C206" s="186"/>
      <c r="D206" s="187" t="s">
        <v>728</v>
      </c>
      <c r="E206" s="188" t="s">
        <v>617</v>
      </c>
      <c r="F206" s="189">
        <v>380</v>
      </c>
      <c r="G206" s="188"/>
      <c r="H206" s="188">
        <v>478</v>
      </c>
      <c r="I206" s="190">
        <v>468</v>
      </c>
      <c r="J206" s="191" t="s">
        <v>675</v>
      </c>
      <c r="K206" s="192">
        <f>H206-F206</f>
        <v>98</v>
      </c>
      <c r="L206" s="193">
        <f>K206/F206</f>
        <v>0.25789473684210529</v>
      </c>
      <c r="M206" s="188" t="s">
        <v>586</v>
      </c>
      <c r="N206" s="194">
        <v>43025</v>
      </c>
      <c r="O206" s="1"/>
      <c r="P206" s="1"/>
      <c r="Q206" s="1"/>
      <c r="R206" s="6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85">
        <v>79</v>
      </c>
      <c r="B207" s="186">
        <v>42734</v>
      </c>
      <c r="C207" s="186"/>
      <c r="D207" s="187" t="s">
        <v>108</v>
      </c>
      <c r="E207" s="188" t="s">
        <v>617</v>
      </c>
      <c r="F207" s="189">
        <v>305</v>
      </c>
      <c r="G207" s="188"/>
      <c r="H207" s="188">
        <v>375</v>
      </c>
      <c r="I207" s="190">
        <v>375</v>
      </c>
      <c r="J207" s="191" t="s">
        <v>675</v>
      </c>
      <c r="K207" s="192">
        <f>H207-F207</f>
        <v>70</v>
      </c>
      <c r="L207" s="193">
        <f>K207/F207</f>
        <v>0.22950819672131148</v>
      </c>
      <c r="M207" s="188" t="s">
        <v>586</v>
      </c>
      <c r="N207" s="194">
        <v>42768</v>
      </c>
      <c r="O207" s="1"/>
      <c r="P207" s="1"/>
      <c r="Q207" s="1"/>
      <c r="R207" s="6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85">
        <v>80</v>
      </c>
      <c r="B208" s="186">
        <v>42739</v>
      </c>
      <c r="C208" s="186"/>
      <c r="D208" s="187" t="s">
        <v>94</v>
      </c>
      <c r="E208" s="188" t="s">
        <v>617</v>
      </c>
      <c r="F208" s="189">
        <v>99.5</v>
      </c>
      <c r="G208" s="188"/>
      <c r="H208" s="188">
        <v>158</v>
      </c>
      <c r="I208" s="190">
        <v>158</v>
      </c>
      <c r="J208" s="191" t="s">
        <v>675</v>
      </c>
      <c r="K208" s="192">
        <f>H208-F208</f>
        <v>58.5</v>
      </c>
      <c r="L208" s="193">
        <f>K208/F208</f>
        <v>0.5879396984924623</v>
      </c>
      <c r="M208" s="188" t="s">
        <v>586</v>
      </c>
      <c r="N208" s="194">
        <v>42898</v>
      </c>
      <c r="O208" s="1"/>
      <c r="P208" s="1"/>
      <c r="Q208" s="1"/>
      <c r="R208" s="6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85">
        <v>81</v>
      </c>
      <c r="B209" s="186">
        <v>42739</v>
      </c>
      <c r="C209" s="186"/>
      <c r="D209" s="187" t="s">
        <v>94</v>
      </c>
      <c r="E209" s="188" t="s">
        <v>617</v>
      </c>
      <c r="F209" s="189">
        <v>99.5</v>
      </c>
      <c r="G209" s="188"/>
      <c r="H209" s="188">
        <v>158</v>
      </c>
      <c r="I209" s="190">
        <v>158</v>
      </c>
      <c r="J209" s="191" t="s">
        <v>675</v>
      </c>
      <c r="K209" s="192">
        <v>58.5</v>
      </c>
      <c r="L209" s="193">
        <v>0.58793969849246197</v>
      </c>
      <c r="M209" s="188" t="s">
        <v>586</v>
      </c>
      <c r="N209" s="194">
        <v>42898</v>
      </c>
      <c r="O209" s="1"/>
      <c r="P209" s="1"/>
      <c r="Q209" s="1"/>
      <c r="R209" s="6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85">
        <v>82</v>
      </c>
      <c r="B210" s="186">
        <v>42786</v>
      </c>
      <c r="C210" s="186"/>
      <c r="D210" s="187" t="s">
        <v>184</v>
      </c>
      <c r="E210" s="188" t="s">
        <v>617</v>
      </c>
      <c r="F210" s="189">
        <v>140.5</v>
      </c>
      <c r="G210" s="188"/>
      <c r="H210" s="188">
        <v>220</v>
      </c>
      <c r="I210" s="190">
        <v>220</v>
      </c>
      <c r="J210" s="191" t="s">
        <v>675</v>
      </c>
      <c r="K210" s="192">
        <f>H210-F210</f>
        <v>79.5</v>
      </c>
      <c r="L210" s="193">
        <f>K210/F210</f>
        <v>0.5658362989323843</v>
      </c>
      <c r="M210" s="188" t="s">
        <v>586</v>
      </c>
      <c r="N210" s="194">
        <v>42864</v>
      </c>
      <c r="O210" s="1"/>
      <c r="P210" s="1"/>
      <c r="Q210" s="1"/>
      <c r="R210" s="6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85">
        <v>83</v>
      </c>
      <c r="B211" s="186">
        <v>42786</v>
      </c>
      <c r="C211" s="186"/>
      <c r="D211" s="187" t="s">
        <v>729</v>
      </c>
      <c r="E211" s="188" t="s">
        <v>617</v>
      </c>
      <c r="F211" s="189">
        <v>202.5</v>
      </c>
      <c r="G211" s="188"/>
      <c r="H211" s="188">
        <v>234</v>
      </c>
      <c r="I211" s="190">
        <v>234</v>
      </c>
      <c r="J211" s="191" t="s">
        <v>675</v>
      </c>
      <c r="K211" s="192">
        <v>31.5</v>
      </c>
      <c r="L211" s="193">
        <v>0.155555555555556</v>
      </c>
      <c r="M211" s="188" t="s">
        <v>586</v>
      </c>
      <c r="N211" s="194">
        <v>42836</v>
      </c>
      <c r="O211" s="1"/>
      <c r="P211" s="1"/>
      <c r="Q211" s="1"/>
      <c r="R211" s="6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85">
        <v>84</v>
      </c>
      <c r="B212" s="186">
        <v>42818</v>
      </c>
      <c r="C212" s="186"/>
      <c r="D212" s="187" t="s">
        <v>730</v>
      </c>
      <c r="E212" s="188" t="s">
        <v>617</v>
      </c>
      <c r="F212" s="189">
        <v>300.5</v>
      </c>
      <c r="G212" s="188"/>
      <c r="H212" s="188">
        <v>417.5</v>
      </c>
      <c r="I212" s="190">
        <v>420</v>
      </c>
      <c r="J212" s="191" t="s">
        <v>731</v>
      </c>
      <c r="K212" s="192">
        <f>H212-F212</f>
        <v>117</v>
      </c>
      <c r="L212" s="193">
        <f>K212/F212</f>
        <v>0.38935108153078202</v>
      </c>
      <c r="M212" s="188" t="s">
        <v>586</v>
      </c>
      <c r="N212" s="194">
        <v>43070</v>
      </c>
      <c r="O212" s="1"/>
      <c r="P212" s="1"/>
      <c r="Q212" s="1"/>
      <c r="R212" s="6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85">
        <v>85</v>
      </c>
      <c r="B213" s="186">
        <v>42818</v>
      </c>
      <c r="C213" s="186"/>
      <c r="D213" s="187" t="s">
        <v>705</v>
      </c>
      <c r="E213" s="188" t="s">
        <v>617</v>
      </c>
      <c r="F213" s="189">
        <v>850</v>
      </c>
      <c r="G213" s="188"/>
      <c r="H213" s="188">
        <v>1042.5</v>
      </c>
      <c r="I213" s="190">
        <v>1023</v>
      </c>
      <c r="J213" s="191" t="s">
        <v>732</v>
      </c>
      <c r="K213" s="192">
        <v>192.5</v>
      </c>
      <c r="L213" s="193">
        <v>0.22647058823529401</v>
      </c>
      <c r="M213" s="188" t="s">
        <v>586</v>
      </c>
      <c r="N213" s="194">
        <v>42830</v>
      </c>
      <c r="O213" s="1"/>
      <c r="P213" s="1"/>
      <c r="Q213" s="1"/>
      <c r="R213" s="6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85">
        <v>86</v>
      </c>
      <c r="B214" s="186">
        <v>42830</v>
      </c>
      <c r="C214" s="186"/>
      <c r="D214" s="187" t="s">
        <v>486</v>
      </c>
      <c r="E214" s="188" t="s">
        <v>617</v>
      </c>
      <c r="F214" s="189">
        <v>785</v>
      </c>
      <c r="G214" s="188"/>
      <c r="H214" s="188">
        <v>930</v>
      </c>
      <c r="I214" s="190">
        <v>920</v>
      </c>
      <c r="J214" s="191" t="s">
        <v>733</v>
      </c>
      <c r="K214" s="192">
        <f>H214-F214</f>
        <v>145</v>
      </c>
      <c r="L214" s="193">
        <f>K214/F214</f>
        <v>0.18471337579617833</v>
      </c>
      <c r="M214" s="188" t="s">
        <v>586</v>
      </c>
      <c r="N214" s="194">
        <v>42976</v>
      </c>
      <c r="O214" s="1"/>
      <c r="P214" s="1"/>
      <c r="Q214" s="1"/>
      <c r="R214" s="6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95">
        <v>87</v>
      </c>
      <c r="B215" s="196">
        <v>42831</v>
      </c>
      <c r="C215" s="196"/>
      <c r="D215" s="197" t="s">
        <v>734</v>
      </c>
      <c r="E215" s="198" t="s">
        <v>617</v>
      </c>
      <c r="F215" s="199">
        <v>40</v>
      </c>
      <c r="G215" s="199"/>
      <c r="H215" s="200">
        <v>13.1</v>
      </c>
      <c r="I215" s="200">
        <v>60</v>
      </c>
      <c r="J215" s="201" t="s">
        <v>735</v>
      </c>
      <c r="K215" s="202">
        <v>-26.9</v>
      </c>
      <c r="L215" s="203">
        <v>-0.67249999999999999</v>
      </c>
      <c r="M215" s="199" t="s">
        <v>598</v>
      </c>
      <c r="N215" s="196">
        <v>43138</v>
      </c>
      <c r="O215" s="1"/>
      <c r="P215" s="1"/>
      <c r="Q215" s="1"/>
      <c r="R215" s="6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85">
        <v>88</v>
      </c>
      <c r="B216" s="186">
        <v>42837</v>
      </c>
      <c r="C216" s="186"/>
      <c r="D216" s="187" t="s">
        <v>93</v>
      </c>
      <c r="E216" s="188" t="s">
        <v>617</v>
      </c>
      <c r="F216" s="189">
        <v>289.5</v>
      </c>
      <c r="G216" s="188"/>
      <c r="H216" s="188">
        <v>354</v>
      </c>
      <c r="I216" s="190">
        <v>360</v>
      </c>
      <c r="J216" s="191" t="s">
        <v>736</v>
      </c>
      <c r="K216" s="192">
        <f t="shared" ref="K216:K224" si="106">H216-F216</f>
        <v>64.5</v>
      </c>
      <c r="L216" s="193">
        <f t="shared" ref="L216:L224" si="107">K216/F216</f>
        <v>0.22279792746113988</v>
      </c>
      <c r="M216" s="188" t="s">
        <v>586</v>
      </c>
      <c r="N216" s="194">
        <v>43040</v>
      </c>
      <c r="O216" s="1"/>
      <c r="P216" s="1"/>
      <c r="Q216" s="1"/>
      <c r="R216" s="6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85">
        <v>89</v>
      </c>
      <c r="B217" s="186">
        <v>42845</v>
      </c>
      <c r="C217" s="186"/>
      <c r="D217" s="187" t="s">
        <v>425</v>
      </c>
      <c r="E217" s="188" t="s">
        <v>617</v>
      </c>
      <c r="F217" s="189">
        <v>700</v>
      </c>
      <c r="G217" s="188"/>
      <c r="H217" s="188">
        <v>840</v>
      </c>
      <c r="I217" s="190">
        <v>840</v>
      </c>
      <c r="J217" s="191" t="s">
        <v>737</v>
      </c>
      <c r="K217" s="192">
        <f t="shared" si="106"/>
        <v>140</v>
      </c>
      <c r="L217" s="193">
        <f t="shared" si="107"/>
        <v>0.2</v>
      </c>
      <c r="M217" s="188" t="s">
        <v>586</v>
      </c>
      <c r="N217" s="194">
        <v>42893</v>
      </c>
      <c r="O217" s="1"/>
      <c r="P217" s="1"/>
      <c r="Q217" s="1"/>
      <c r="R217" s="6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85">
        <v>90</v>
      </c>
      <c r="B218" s="186">
        <v>42887</v>
      </c>
      <c r="C218" s="186"/>
      <c r="D218" s="187" t="s">
        <v>738</v>
      </c>
      <c r="E218" s="188" t="s">
        <v>617</v>
      </c>
      <c r="F218" s="189">
        <v>130</v>
      </c>
      <c r="G218" s="188"/>
      <c r="H218" s="188">
        <v>144.25</v>
      </c>
      <c r="I218" s="190">
        <v>170</v>
      </c>
      <c r="J218" s="191" t="s">
        <v>739</v>
      </c>
      <c r="K218" s="192">
        <f t="shared" si="106"/>
        <v>14.25</v>
      </c>
      <c r="L218" s="193">
        <f t="shared" si="107"/>
        <v>0.10961538461538461</v>
      </c>
      <c r="M218" s="188" t="s">
        <v>586</v>
      </c>
      <c r="N218" s="194">
        <v>43675</v>
      </c>
      <c r="O218" s="1"/>
      <c r="P218" s="1"/>
      <c r="Q218" s="1"/>
      <c r="R218" s="6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85">
        <v>91</v>
      </c>
      <c r="B219" s="186">
        <v>42901</v>
      </c>
      <c r="C219" s="186"/>
      <c r="D219" s="187" t="s">
        <v>740</v>
      </c>
      <c r="E219" s="188" t="s">
        <v>617</v>
      </c>
      <c r="F219" s="189">
        <v>214.5</v>
      </c>
      <c r="G219" s="188"/>
      <c r="H219" s="188">
        <v>262</v>
      </c>
      <c r="I219" s="190">
        <v>262</v>
      </c>
      <c r="J219" s="191" t="s">
        <v>741</v>
      </c>
      <c r="K219" s="192">
        <f t="shared" si="106"/>
        <v>47.5</v>
      </c>
      <c r="L219" s="193">
        <f t="shared" si="107"/>
        <v>0.22144522144522144</v>
      </c>
      <c r="M219" s="188" t="s">
        <v>586</v>
      </c>
      <c r="N219" s="194">
        <v>42977</v>
      </c>
      <c r="O219" s="1"/>
      <c r="P219" s="1"/>
      <c r="Q219" s="1"/>
      <c r="R219" s="6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216">
        <v>92</v>
      </c>
      <c r="B220" s="217">
        <v>42933</v>
      </c>
      <c r="C220" s="217"/>
      <c r="D220" s="218" t="s">
        <v>742</v>
      </c>
      <c r="E220" s="219" t="s">
        <v>617</v>
      </c>
      <c r="F220" s="220">
        <v>370</v>
      </c>
      <c r="G220" s="219"/>
      <c r="H220" s="219">
        <v>447.5</v>
      </c>
      <c r="I220" s="221">
        <v>450</v>
      </c>
      <c r="J220" s="222" t="s">
        <v>675</v>
      </c>
      <c r="K220" s="192">
        <f t="shared" si="106"/>
        <v>77.5</v>
      </c>
      <c r="L220" s="223">
        <f t="shared" si="107"/>
        <v>0.20945945945945946</v>
      </c>
      <c r="M220" s="219" t="s">
        <v>586</v>
      </c>
      <c r="N220" s="224">
        <v>43035</v>
      </c>
      <c r="O220" s="1"/>
      <c r="P220" s="1"/>
      <c r="Q220" s="1"/>
      <c r="R220" s="6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216">
        <v>93</v>
      </c>
      <c r="B221" s="217">
        <v>42943</v>
      </c>
      <c r="C221" s="217"/>
      <c r="D221" s="218" t="s">
        <v>182</v>
      </c>
      <c r="E221" s="219" t="s">
        <v>617</v>
      </c>
      <c r="F221" s="220">
        <v>657.5</v>
      </c>
      <c r="G221" s="219"/>
      <c r="H221" s="219">
        <v>825</v>
      </c>
      <c r="I221" s="221">
        <v>820</v>
      </c>
      <c r="J221" s="222" t="s">
        <v>675</v>
      </c>
      <c r="K221" s="192">
        <f t="shared" si="106"/>
        <v>167.5</v>
      </c>
      <c r="L221" s="223">
        <f t="shared" si="107"/>
        <v>0.25475285171102663</v>
      </c>
      <c r="M221" s="219" t="s">
        <v>586</v>
      </c>
      <c r="N221" s="224">
        <v>43090</v>
      </c>
      <c r="O221" s="1"/>
      <c r="P221" s="1"/>
      <c r="Q221" s="1"/>
      <c r="R221" s="6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85">
        <v>94</v>
      </c>
      <c r="B222" s="186">
        <v>42964</v>
      </c>
      <c r="C222" s="186"/>
      <c r="D222" s="187" t="s">
        <v>360</v>
      </c>
      <c r="E222" s="188" t="s">
        <v>617</v>
      </c>
      <c r="F222" s="189">
        <v>605</v>
      </c>
      <c r="G222" s="188"/>
      <c r="H222" s="188">
        <v>750</v>
      </c>
      <c r="I222" s="190">
        <v>750</v>
      </c>
      <c r="J222" s="191" t="s">
        <v>733</v>
      </c>
      <c r="K222" s="192">
        <f t="shared" si="106"/>
        <v>145</v>
      </c>
      <c r="L222" s="193">
        <f t="shared" si="107"/>
        <v>0.23966942148760331</v>
      </c>
      <c r="M222" s="188" t="s">
        <v>586</v>
      </c>
      <c r="N222" s="194">
        <v>43027</v>
      </c>
      <c r="O222" s="1"/>
      <c r="P222" s="1"/>
      <c r="Q222" s="1"/>
      <c r="R222" s="6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95">
        <v>95</v>
      </c>
      <c r="B223" s="196">
        <v>42979</v>
      </c>
      <c r="C223" s="196"/>
      <c r="D223" s="204" t="s">
        <v>743</v>
      </c>
      <c r="E223" s="199" t="s">
        <v>617</v>
      </c>
      <c r="F223" s="199">
        <v>255</v>
      </c>
      <c r="G223" s="200"/>
      <c r="H223" s="200">
        <v>217.25</v>
      </c>
      <c r="I223" s="200">
        <v>320</v>
      </c>
      <c r="J223" s="201" t="s">
        <v>744</v>
      </c>
      <c r="K223" s="202">
        <f t="shared" si="106"/>
        <v>-37.75</v>
      </c>
      <c r="L223" s="205">
        <f t="shared" si="107"/>
        <v>-0.14803921568627451</v>
      </c>
      <c r="M223" s="199" t="s">
        <v>598</v>
      </c>
      <c r="N223" s="196">
        <v>43661</v>
      </c>
      <c r="O223" s="1"/>
      <c r="P223" s="1"/>
      <c r="Q223" s="1"/>
      <c r="R223" s="6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85">
        <v>96</v>
      </c>
      <c r="B224" s="186">
        <v>42997</v>
      </c>
      <c r="C224" s="186"/>
      <c r="D224" s="187" t="s">
        <v>745</v>
      </c>
      <c r="E224" s="188" t="s">
        <v>617</v>
      </c>
      <c r="F224" s="189">
        <v>215</v>
      </c>
      <c r="G224" s="188"/>
      <c r="H224" s="188">
        <v>258</v>
      </c>
      <c r="I224" s="190">
        <v>258</v>
      </c>
      <c r="J224" s="191" t="s">
        <v>675</v>
      </c>
      <c r="K224" s="192">
        <f t="shared" si="106"/>
        <v>43</v>
      </c>
      <c r="L224" s="193">
        <f t="shared" si="107"/>
        <v>0.2</v>
      </c>
      <c r="M224" s="188" t="s">
        <v>586</v>
      </c>
      <c r="N224" s="194">
        <v>43040</v>
      </c>
      <c r="O224" s="1"/>
      <c r="P224" s="1"/>
      <c r="Q224" s="1"/>
      <c r="R224" s="6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85">
        <v>97</v>
      </c>
      <c r="B225" s="186">
        <v>42997</v>
      </c>
      <c r="C225" s="186"/>
      <c r="D225" s="187" t="s">
        <v>745</v>
      </c>
      <c r="E225" s="188" t="s">
        <v>617</v>
      </c>
      <c r="F225" s="189">
        <v>215</v>
      </c>
      <c r="G225" s="188"/>
      <c r="H225" s="188">
        <v>258</v>
      </c>
      <c r="I225" s="190">
        <v>258</v>
      </c>
      <c r="J225" s="222" t="s">
        <v>675</v>
      </c>
      <c r="K225" s="192">
        <v>43</v>
      </c>
      <c r="L225" s="193">
        <v>0.2</v>
      </c>
      <c r="M225" s="188" t="s">
        <v>586</v>
      </c>
      <c r="N225" s="194">
        <v>43040</v>
      </c>
      <c r="O225" s="1"/>
      <c r="P225" s="1"/>
      <c r="Q225" s="1"/>
      <c r="R225" s="6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216">
        <v>98</v>
      </c>
      <c r="B226" s="217">
        <v>42998</v>
      </c>
      <c r="C226" s="217"/>
      <c r="D226" s="218" t="s">
        <v>746</v>
      </c>
      <c r="E226" s="219" t="s">
        <v>617</v>
      </c>
      <c r="F226" s="189">
        <v>75</v>
      </c>
      <c r="G226" s="219"/>
      <c r="H226" s="219">
        <v>90</v>
      </c>
      <c r="I226" s="221">
        <v>90</v>
      </c>
      <c r="J226" s="191" t="s">
        <v>747</v>
      </c>
      <c r="K226" s="192">
        <f t="shared" ref="K226:K231" si="108">H226-F226</f>
        <v>15</v>
      </c>
      <c r="L226" s="193">
        <f t="shared" ref="L226:L231" si="109">K226/F226</f>
        <v>0.2</v>
      </c>
      <c r="M226" s="188" t="s">
        <v>586</v>
      </c>
      <c r="N226" s="194">
        <v>43019</v>
      </c>
      <c r="O226" s="1"/>
      <c r="P226" s="1"/>
      <c r="Q226" s="1"/>
      <c r="R226" s="6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216">
        <v>99</v>
      </c>
      <c r="B227" s="217">
        <v>43011</v>
      </c>
      <c r="C227" s="217"/>
      <c r="D227" s="218" t="s">
        <v>600</v>
      </c>
      <c r="E227" s="219" t="s">
        <v>617</v>
      </c>
      <c r="F227" s="220">
        <v>315</v>
      </c>
      <c r="G227" s="219"/>
      <c r="H227" s="219">
        <v>392</v>
      </c>
      <c r="I227" s="221">
        <v>384</v>
      </c>
      <c r="J227" s="222" t="s">
        <v>748</v>
      </c>
      <c r="K227" s="192">
        <f t="shared" si="108"/>
        <v>77</v>
      </c>
      <c r="L227" s="223">
        <f t="shared" si="109"/>
        <v>0.24444444444444444</v>
      </c>
      <c r="M227" s="219" t="s">
        <v>586</v>
      </c>
      <c r="N227" s="224">
        <v>43017</v>
      </c>
      <c r="O227" s="1"/>
      <c r="P227" s="1"/>
      <c r="Q227" s="1"/>
      <c r="R227" s="6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216">
        <v>100</v>
      </c>
      <c r="B228" s="217">
        <v>43013</v>
      </c>
      <c r="C228" s="217"/>
      <c r="D228" s="218" t="s">
        <v>460</v>
      </c>
      <c r="E228" s="219" t="s">
        <v>617</v>
      </c>
      <c r="F228" s="220">
        <v>145</v>
      </c>
      <c r="G228" s="219"/>
      <c r="H228" s="219">
        <v>179</v>
      </c>
      <c r="I228" s="221">
        <v>180</v>
      </c>
      <c r="J228" s="222" t="s">
        <v>749</v>
      </c>
      <c r="K228" s="192">
        <f t="shared" si="108"/>
        <v>34</v>
      </c>
      <c r="L228" s="223">
        <f t="shared" si="109"/>
        <v>0.23448275862068965</v>
      </c>
      <c r="M228" s="219" t="s">
        <v>586</v>
      </c>
      <c r="N228" s="224">
        <v>43025</v>
      </c>
      <c r="O228" s="1"/>
      <c r="P228" s="1"/>
      <c r="Q228" s="1"/>
      <c r="R228" s="6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216">
        <v>101</v>
      </c>
      <c r="B229" s="217">
        <v>43014</v>
      </c>
      <c r="C229" s="217"/>
      <c r="D229" s="218" t="s">
        <v>334</v>
      </c>
      <c r="E229" s="219" t="s">
        <v>617</v>
      </c>
      <c r="F229" s="220">
        <v>256</v>
      </c>
      <c r="G229" s="219"/>
      <c r="H229" s="219">
        <v>323</v>
      </c>
      <c r="I229" s="221">
        <v>320</v>
      </c>
      <c r="J229" s="222" t="s">
        <v>675</v>
      </c>
      <c r="K229" s="192">
        <f t="shared" si="108"/>
        <v>67</v>
      </c>
      <c r="L229" s="223">
        <f t="shared" si="109"/>
        <v>0.26171875</v>
      </c>
      <c r="M229" s="219" t="s">
        <v>586</v>
      </c>
      <c r="N229" s="224">
        <v>43067</v>
      </c>
      <c r="O229" s="1"/>
      <c r="P229" s="1"/>
      <c r="Q229" s="1"/>
      <c r="R229" s="6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216">
        <v>102</v>
      </c>
      <c r="B230" s="217">
        <v>43017</v>
      </c>
      <c r="C230" s="217"/>
      <c r="D230" s="218" t="s">
        <v>350</v>
      </c>
      <c r="E230" s="219" t="s">
        <v>617</v>
      </c>
      <c r="F230" s="220">
        <v>137.5</v>
      </c>
      <c r="G230" s="219"/>
      <c r="H230" s="219">
        <v>184</v>
      </c>
      <c r="I230" s="221">
        <v>183</v>
      </c>
      <c r="J230" s="222" t="s">
        <v>750</v>
      </c>
      <c r="K230" s="192">
        <f t="shared" si="108"/>
        <v>46.5</v>
      </c>
      <c r="L230" s="223">
        <f t="shared" si="109"/>
        <v>0.33818181818181819</v>
      </c>
      <c r="M230" s="219" t="s">
        <v>586</v>
      </c>
      <c r="N230" s="224">
        <v>43108</v>
      </c>
      <c r="O230" s="1"/>
      <c r="P230" s="1"/>
      <c r="Q230" s="1"/>
      <c r="R230" s="6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216">
        <v>103</v>
      </c>
      <c r="B231" s="217">
        <v>43018</v>
      </c>
      <c r="C231" s="217"/>
      <c r="D231" s="218" t="s">
        <v>751</v>
      </c>
      <c r="E231" s="219" t="s">
        <v>617</v>
      </c>
      <c r="F231" s="220">
        <v>125.5</v>
      </c>
      <c r="G231" s="219"/>
      <c r="H231" s="219">
        <v>158</v>
      </c>
      <c r="I231" s="221">
        <v>155</v>
      </c>
      <c r="J231" s="222" t="s">
        <v>752</v>
      </c>
      <c r="K231" s="192">
        <f t="shared" si="108"/>
        <v>32.5</v>
      </c>
      <c r="L231" s="223">
        <f t="shared" si="109"/>
        <v>0.25896414342629481</v>
      </c>
      <c r="M231" s="219" t="s">
        <v>586</v>
      </c>
      <c r="N231" s="224">
        <v>43067</v>
      </c>
      <c r="O231" s="1"/>
      <c r="P231" s="1"/>
      <c r="Q231" s="1"/>
      <c r="R231" s="6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216">
        <v>104</v>
      </c>
      <c r="B232" s="217">
        <v>43018</v>
      </c>
      <c r="C232" s="217"/>
      <c r="D232" s="218" t="s">
        <v>753</v>
      </c>
      <c r="E232" s="219" t="s">
        <v>617</v>
      </c>
      <c r="F232" s="220">
        <v>895</v>
      </c>
      <c r="G232" s="219"/>
      <c r="H232" s="219">
        <v>1122.5</v>
      </c>
      <c r="I232" s="221">
        <v>1078</v>
      </c>
      <c r="J232" s="222" t="s">
        <v>754</v>
      </c>
      <c r="K232" s="192">
        <v>227.5</v>
      </c>
      <c r="L232" s="223">
        <v>0.25418994413407803</v>
      </c>
      <c r="M232" s="219" t="s">
        <v>586</v>
      </c>
      <c r="N232" s="224">
        <v>43117</v>
      </c>
      <c r="O232" s="1"/>
      <c r="P232" s="1"/>
      <c r="Q232" s="1"/>
      <c r="R232" s="6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216">
        <v>105</v>
      </c>
      <c r="B233" s="217">
        <v>43020</v>
      </c>
      <c r="C233" s="217"/>
      <c r="D233" s="218" t="s">
        <v>343</v>
      </c>
      <c r="E233" s="219" t="s">
        <v>617</v>
      </c>
      <c r="F233" s="220">
        <v>525</v>
      </c>
      <c r="G233" s="219"/>
      <c r="H233" s="219">
        <v>629</v>
      </c>
      <c r="I233" s="221">
        <v>629</v>
      </c>
      <c r="J233" s="222" t="s">
        <v>675</v>
      </c>
      <c r="K233" s="192">
        <v>104</v>
      </c>
      <c r="L233" s="223">
        <v>0.19809523809523799</v>
      </c>
      <c r="M233" s="219" t="s">
        <v>586</v>
      </c>
      <c r="N233" s="224">
        <v>43119</v>
      </c>
      <c r="O233" s="1"/>
      <c r="P233" s="1"/>
      <c r="Q233" s="1"/>
      <c r="R233" s="6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216">
        <v>106</v>
      </c>
      <c r="B234" s="217">
        <v>43046</v>
      </c>
      <c r="C234" s="217"/>
      <c r="D234" s="218" t="s">
        <v>385</v>
      </c>
      <c r="E234" s="219" t="s">
        <v>617</v>
      </c>
      <c r="F234" s="220">
        <v>740</v>
      </c>
      <c r="G234" s="219"/>
      <c r="H234" s="219">
        <v>892.5</v>
      </c>
      <c r="I234" s="221">
        <v>900</v>
      </c>
      <c r="J234" s="222" t="s">
        <v>755</v>
      </c>
      <c r="K234" s="192">
        <f>H234-F234</f>
        <v>152.5</v>
      </c>
      <c r="L234" s="223">
        <f>K234/F234</f>
        <v>0.20608108108108109</v>
      </c>
      <c r="M234" s="219" t="s">
        <v>586</v>
      </c>
      <c r="N234" s="224">
        <v>43052</v>
      </c>
      <c r="O234" s="1"/>
      <c r="P234" s="1"/>
      <c r="Q234" s="1"/>
      <c r="R234" s="6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185">
        <v>107</v>
      </c>
      <c r="B235" s="186">
        <v>43073</v>
      </c>
      <c r="C235" s="186"/>
      <c r="D235" s="187" t="s">
        <v>756</v>
      </c>
      <c r="E235" s="188" t="s">
        <v>617</v>
      </c>
      <c r="F235" s="189">
        <v>118.5</v>
      </c>
      <c r="G235" s="188"/>
      <c r="H235" s="188">
        <v>143.5</v>
      </c>
      <c r="I235" s="190">
        <v>145</v>
      </c>
      <c r="J235" s="191" t="s">
        <v>607</v>
      </c>
      <c r="K235" s="192">
        <f>H235-F235</f>
        <v>25</v>
      </c>
      <c r="L235" s="193">
        <f>K235/F235</f>
        <v>0.2109704641350211</v>
      </c>
      <c r="M235" s="188" t="s">
        <v>586</v>
      </c>
      <c r="N235" s="194">
        <v>43097</v>
      </c>
      <c r="O235" s="1"/>
      <c r="P235" s="1"/>
      <c r="Q235" s="1"/>
      <c r="R235" s="6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195">
        <v>108</v>
      </c>
      <c r="B236" s="196">
        <v>43090</v>
      </c>
      <c r="C236" s="196"/>
      <c r="D236" s="197" t="s">
        <v>431</v>
      </c>
      <c r="E236" s="198" t="s">
        <v>617</v>
      </c>
      <c r="F236" s="199">
        <v>715</v>
      </c>
      <c r="G236" s="199"/>
      <c r="H236" s="200">
        <v>500</v>
      </c>
      <c r="I236" s="200">
        <v>872</v>
      </c>
      <c r="J236" s="201" t="s">
        <v>757</v>
      </c>
      <c r="K236" s="202">
        <f>H236-F236</f>
        <v>-215</v>
      </c>
      <c r="L236" s="203">
        <f>K236/F236</f>
        <v>-0.30069930069930068</v>
      </c>
      <c r="M236" s="199" t="s">
        <v>598</v>
      </c>
      <c r="N236" s="196">
        <v>43670</v>
      </c>
      <c r="O236" s="1"/>
      <c r="P236" s="1"/>
      <c r="Q236" s="1"/>
      <c r="R236" s="6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185">
        <v>109</v>
      </c>
      <c r="B237" s="186">
        <v>43098</v>
      </c>
      <c r="C237" s="186"/>
      <c r="D237" s="187" t="s">
        <v>600</v>
      </c>
      <c r="E237" s="188" t="s">
        <v>617</v>
      </c>
      <c r="F237" s="189">
        <v>435</v>
      </c>
      <c r="G237" s="188"/>
      <c r="H237" s="188">
        <v>542.5</v>
      </c>
      <c r="I237" s="190">
        <v>539</v>
      </c>
      <c r="J237" s="191" t="s">
        <v>675</v>
      </c>
      <c r="K237" s="192">
        <v>107.5</v>
      </c>
      <c r="L237" s="193">
        <v>0.247126436781609</v>
      </c>
      <c r="M237" s="188" t="s">
        <v>586</v>
      </c>
      <c r="N237" s="194">
        <v>43206</v>
      </c>
      <c r="O237" s="1"/>
      <c r="P237" s="1"/>
      <c r="Q237" s="1"/>
      <c r="R237" s="6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185">
        <v>110</v>
      </c>
      <c r="B238" s="186">
        <v>43098</v>
      </c>
      <c r="C238" s="186"/>
      <c r="D238" s="187" t="s">
        <v>558</v>
      </c>
      <c r="E238" s="188" t="s">
        <v>617</v>
      </c>
      <c r="F238" s="189">
        <v>885</v>
      </c>
      <c r="G238" s="188"/>
      <c r="H238" s="188">
        <v>1090</v>
      </c>
      <c r="I238" s="190">
        <v>1084</v>
      </c>
      <c r="J238" s="191" t="s">
        <v>675</v>
      </c>
      <c r="K238" s="192">
        <v>205</v>
      </c>
      <c r="L238" s="193">
        <v>0.23163841807909599</v>
      </c>
      <c r="M238" s="188" t="s">
        <v>586</v>
      </c>
      <c r="N238" s="194">
        <v>43213</v>
      </c>
      <c r="O238" s="1"/>
      <c r="P238" s="1"/>
      <c r="Q238" s="1"/>
      <c r="R238" s="6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225">
        <v>111</v>
      </c>
      <c r="B239" s="226">
        <v>43192</v>
      </c>
      <c r="C239" s="226"/>
      <c r="D239" s="204" t="s">
        <v>758</v>
      </c>
      <c r="E239" s="199" t="s">
        <v>617</v>
      </c>
      <c r="F239" s="227">
        <v>478.5</v>
      </c>
      <c r="G239" s="199"/>
      <c r="H239" s="199">
        <v>442</v>
      </c>
      <c r="I239" s="200">
        <v>613</v>
      </c>
      <c r="J239" s="201" t="s">
        <v>759</v>
      </c>
      <c r="K239" s="202">
        <f>H239-F239</f>
        <v>-36.5</v>
      </c>
      <c r="L239" s="203">
        <f>K239/F239</f>
        <v>-7.6280041797283177E-2</v>
      </c>
      <c r="M239" s="199" t="s">
        <v>598</v>
      </c>
      <c r="N239" s="196">
        <v>43762</v>
      </c>
      <c r="O239" s="1"/>
      <c r="P239" s="1"/>
      <c r="Q239" s="1"/>
      <c r="R239" s="6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195">
        <v>112</v>
      </c>
      <c r="B240" s="196">
        <v>43194</v>
      </c>
      <c r="C240" s="196"/>
      <c r="D240" s="197" t="s">
        <v>760</v>
      </c>
      <c r="E240" s="198" t="s">
        <v>617</v>
      </c>
      <c r="F240" s="199">
        <f>141.5-7.3</f>
        <v>134.19999999999999</v>
      </c>
      <c r="G240" s="199"/>
      <c r="H240" s="200">
        <v>77</v>
      </c>
      <c r="I240" s="200">
        <v>180</v>
      </c>
      <c r="J240" s="201" t="s">
        <v>761</v>
      </c>
      <c r="K240" s="202">
        <f>H240-F240</f>
        <v>-57.199999999999989</v>
      </c>
      <c r="L240" s="203">
        <f>K240/F240</f>
        <v>-0.42622950819672129</v>
      </c>
      <c r="M240" s="199" t="s">
        <v>598</v>
      </c>
      <c r="N240" s="196">
        <v>43522</v>
      </c>
      <c r="O240" s="1"/>
      <c r="P240" s="1"/>
      <c r="Q240" s="1"/>
      <c r="R240" s="6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195">
        <v>113</v>
      </c>
      <c r="B241" s="196">
        <v>43209</v>
      </c>
      <c r="C241" s="196"/>
      <c r="D241" s="197" t="s">
        <v>762</v>
      </c>
      <c r="E241" s="198" t="s">
        <v>617</v>
      </c>
      <c r="F241" s="199">
        <v>430</v>
      </c>
      <c r="G241" s="199"/>
      <c r="H241" s="200">
        <v>220</v>
      </c>
      <c r="I241" s="200">
        <v>537</v>
      </c>
      <c r="J241" s="201" t="s">
        <v>763</v>
      </c>
      <c r="K241" s="202">
        <f>H241-F241</f>
        <v>-210</v>
      </c>
      <c r="L241" s="203">
        <f>K241/F241</f>
        <v>-0.48837209302325579</v>
      </c>
      <c r="M241" s="199" t="s">
        <v>598</v>
      </c>
      <c r="N241" s="196">
        <v>43252</v>
      </c>
      <c r="O241" s="1"/>
      <c r="P241" s="1"/>
      <c r="Q241" s="1"/>
      <c r="R241" s="6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216">
        <v>114</v>
      </c>
      <c r="B242" s="217">
        <v>43220</v>
      </c>
      <c r="C242" s="217"/>
      <c r="D242" s="218" t="s">
        <v>386</v>
      </c>
      <c r="E242" s="219" t="s">
        <v>617</v>
      </c>
      <c r="F242" s="219">
        <v>153.5</v>
      </c>
      <c r="G242" s="219"/>
      <c r="H242" s="219">
        <v>196</v>
      </c>
      <c r="I242" s="221">
        <v>196</v>
      </c>
      <c r="J242" s="191" t="s">
        <v>764</v>
      </c>
      <c r="K242" s="192">
        <f>H242-F242</f>
        <v>42.5</v>
      </c>
      <c r="L242" s="193">
        <f>K242/F242</f>
        <v>0.27687296416938112</v>
      </c>
      <c r="M242" s="188" t="s">
        <v>586</v>
      </c>
      <c r="N242" s="194">
        <v>43605</v>
      </c>
      <c r="O242" s="1"/>
      <c r="P242" s="1"/>
      <c r="Q242" s="1"/>
      <c r="R242" s="6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195">
        <v>115</v>
      </c>
      <c r="B243" s="196">
        <v>43306</v>
      </c>
      <c r="C243" s="196"/>
      <c r="D243" s="197" t="s">
        <v>734</v>
      </c>
      <c r="E243" s="198" t="s">
        <v>617</v>
      </c>
      <c r="F243" s="199">
        <v>27.5</v>
      </c>
      <c r="G243" s="199"/>
      <c r="H243" s="200">
        <v>13.1</v>
      </c>
      <c r="I243" s="200">
        <v>60</v>
      </c>
      <c r="J243" s="201" t="s">
        <v>765</v>
      </c>
      <c r="K243" s="202">
        <v>-14.4</v>
      </c>
      <c r="L243" s="203">
        <v>-0.52363636363636401</v>
      </c>
      <c r="M243" s="199" t="s">
        <v>598</v>
      </c>
      <c r="N243" s="196">
        <v>43138</v>
      </c>
      <c r="O243" s="1"/>
      <c r="P243" s="1"/>
      <c r="Q243" s="1"/>
      <c r="R243" s="6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225">
        <v>116</v>
      </c>
      <c r="B244" s="226">
        <v>43318</v>
      </c>
      <c r="C244" s="226"/>
      <c r="D244" s="204" t="s">
        <v>766</v>
      </c>
      <c r="E244" s="199" t="s">
        <v>617</v>
      </c>
      <c r="F244" s="199">
        <v>148.5</v>
      </c>
      <c r="G244" s="199"/>
      <c r="H244" s="199">
        <v>102</v>
      </c>
      <c r="I244" s="200">
        <v>182</v>
      </c>
      <c r="J244" s="201" t="s">
        <v>767</v>
      </c>
      <c r="K244" s="202">
        <f>H244-F244</f>
        <v>-46.5</v>
      </c>
      <c r="L244" s="203">
        <f>K244/F244</f>
        <v>-0.31313131313131315</v>
      </c>
      <c r="M244" s="199" t="s">
        <v>598</v>
      </c>
      <c r="N244" s="196">
        <v>43661</v>
      </c>
      <c r="O244" s="1"/>
      <c r="P244" s="1"/>
      <c r="Q244" s="1"/>
      <c r="R244" s="6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185">
        <v>117</v>
      </c>
      <c r="B245" s="186">
        <v>43335</v>
      </c>
      <c r="C245" s="186"/>
      <c r="D245" s="187" t="s">
        <v>768</v>
      </c>
      <c r="E245" s="188" t="s">
        <v>617</v>
      </c>
      <c r="F245" s="219">
        <v>285</v>
      </c>
      <c r="G245" s="188"/>
      <c r="H245" s="188">
        <v>355</v>
      </c>
      <c r="I245" s="190">
        <v>364</v>
      </c>
      <c r="J245" s="191" t="s">
        <v>769</v>
      </c>
      <c r="K245" s="192">
        <v>70</v>
      </c>
      <c r="L245" s="193">
        <v>0.24561403508771901</v>
      </c>
      <c r="M245" s="188" t="s">
        <v>586</v>
      </c>
      <c r="N245" s="194">
        <v>43455</v>
      </c>
      <c r="O245" s="1"/>
      <c r="P245" s="1"/>
      <c r="Q245" s="1"/>
      <c r="R245" s="6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185">
        <v>118</v>
      </c>
      <c r="B246" s="186">
        <v>43341</v>
      </c>
      <c r="C246" s="186"/>
      <c r="D246" s="187" t="s">
        <v>374</v>
      </c>
      <c r="E246" s="188" t="s">
        <v>617</v>
      </c>
      <c r="F246" s="219">
        <v>525</v>
      </c>
      <c r="G246" s="188"/>
      <c r="H246" s="188">
        <v>585</v>
      </c>
      <c r="I246" s="190">
        <v>635</v>
      </c>
      <c r="J246" s="191" t="s">
        <v>770</v>
      </c>
      <c r="K246" s="192">
        <f t="shared" ref="K246:K263" si="110">H246-F246</f>
        <v>60</v>
      </c>
      <c r="L246" s="193">
        <f t="shared" ref="L246:L263" si="111">K246/F246</f>
        <v>0.11428571428571428</v>
      </c>
      <c r="M246" s="188" t="s">
        <v>586</v>
      </c>
      <c r="N246" s="194">
        <v>43662</v>
      </c>
      <c r="O246" s="1"/>
      <c r="P246" s="1"/>
      <c r="Q246" s="1"/>
      <c r="R246" s="6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185">
        <v>119</v>
      </c>
      <c r="B247" s="186">
        <v>43395</v>
      </c>
      <c r="C247" s="186"/>
      <c r="D247" s="187" t="s">
        <v>360</v>
      </c>
      <c r="E247" s="188" t="s">
        <v>617</v>
      </c>
      <c r="F247" s="219">
        <v>475</v>
      </c>
      <c r="G247" s="188"/>
      <c r="H247" s="188">
        <v>574</v>
      </c>
      <c r="I247" s="190">
        <v>570</v>
      </c>
      <c r="J247" s="191" t="s">
        <v>675</v>
      </c>
      <c r="K247" s="192">
        <f t="shared" si="110"/>
        <v>99</v>
      </c>
      <c r="L247" s="193">
        <f t="shared" si="111"/>
        <v>0.20842105263157895</v>
      </c>
      <c r="M247" s="188" t="s">
        <v>586</v>
      </c>
      <c r="N247" s="194">
        <v>43403</v>
      </c>
      <c r="O247" s="1"/>
      <c r="P247" s="1"/>
      <c r="Q247" s="1"/>
      <c r="R247" s="6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216">
        <v>120</v>
      </c>
      <c r="B248" s="217">
        <v>43397</v>
      </c>
      <c r="C248" s="217"/>
      <c r="D248" s="218" t="s">
        <v>381</v>
      </c>
      <c r="E248" s="219" t="s">
        <v>617</v>
      </c>
      <c r="F248" s="219">
        <v>707.5</v>
      </c>
      <c r="G248" s="219"/>
      <c r="H248" s="219">
        <v>872</v>
      </c>
      <c r="I248" s="221">
        <v>872</v>
      </c>
      <c r="J248" s="222" t="s">
        <v>675</v>
      </c>
      <c r="K248" s="192">
        <f t="shared" si="110"/>
        <v>164.5</v>
      </c>
      <c r="L248" s="223">
        <f t="shared" si="111"/>
        <v>0.23250883392226149</v>
      </c>
      <c r="M248" s="219" t="s">
        <v>586</v>
      </c>
      <c r="N248" s="224">
        <v>43482</v>
      </c>
      <c r="O248" s="1"/>
      <c r="P248" s="1"/>
      <c r="Q248" s="1"/>
      <c r="R248" s="6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216">
        <v>121</v>
      </c>
      <c r="B249" s="217">
        <v>43398</v>
      </c>
      <c r="C249" s="217"/>
      <c r="D249" s="218" t="s">
        <v>771</v>
      </c>
      <c r="E249" s="219" t="s">
        <v>617</v>
      </c>
      <c r="F249" s="219">
        <v>162</v>
      </c>
      <c r="G249" s="219"/>
      <c r="H249" s="219">
        <v>204</v>
      </c>
      <c r="I249" s="221">
        <v>209</v>
      </c>
      <c r="J249" s="222" t="s">
        <v>772</v>
      </c>
      <c r="K249" s="192">
        <f t="shared" si="110"/>
        <v>42</v>
      </c>
      <c r="L249" s="223">
        <f t="shared" si="111"/>
        <v>0.25925925925925924</v>
      </c>
      <c r="M249" s="219" t="s">
        <v>586</v>
      </c>
      <c r="N249" s="224">
        <v>43539</v>
      </c>
      <c r="O249" s="1"/>
      <c r="P249" s="1"/>
      <c r="Q249" s="1"/>
      <c r="R249" s="6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216">
        <v>122</v>
      </c>
      <c r="B250" s="217">
        <v>43399</v>
      </c>
      <c r="C250" s="217"/>
      <c r="D250" s="218" t="s">
        <v>479</v>
      </c>
      <c r="E250" s="219" t="s">
        <v>617</v>
      </c>
      <c r="F250" s="219">
        <v>240</v>
      </c>
      <c r="G250" s="219"/>
      <c r="H250" s="219">
        <v>297</v>
      </c>
      <c r="I250" s="221">
        <v>297</v>
      </c>
      <c r="J250" s="222" t="s">
        <v>675</v>
      </c>
      <c r="K250" s="228">
        <f t="shared" si="110"/>
        <v>57</v>
      </c>
      <c r="L250" s="223">
        <f t="shared" si="111"/>
        <v>0.23749999999999999</v>
      </c>
      <c r="M250" s="219" t="s">
        <v>586</v>
      </c>
      <c r="N250" s="224">
        <v>43417</v>
      </c>
      <c r="O250" s="1"/>
      <c r="P250" s="1"/>
      <c r="Q250" s="1"/>
      <c r="R250" s="6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185">
        <v>123</v>
      </c>
      <c r="B251" s="186">
        <v>43439</v>
      </c>
      <c r="C251" s="186"/>
      <c r="D251" s="187" t="s">
        <v>773</v>
      </c>
      <c r="E251" s="188" t="s">
        <v>617</v>
      </c>
      <c r="F251" s="188">
        <v>202.5</v>
      </c>
      <c r="G251" s="188"/>
      <c r="H251" s="188">
        <v>255</v>
      </c>
      <c r="I251" s="190">
        <v>252</v>
      </c>
      <c r="J251" s="191" t="s">
        <v>675</v>
      </c>
      <c r="K251" s="192">
        <f t="shared" si="110"/>
        <v>52.5</v>
      </c>
      <c r="L251" s="193">
        <f t="shared" si="111"/>
        <v>0.25925925925925924</v>
      </c>
      <c r="M251" s="188" t="s">
        <v>586</v>
      </c>
      <c r="N251" s="194">
        <v>43542</v>
      </c>
      <c r="O251" s="1"/>
      <c r="P251" s="1"/>
      <c r="Q251" s="1"/>
      <c r="R251" s="6" t="s">
        <v>774</v>
      </c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216">
        <v>124</v>
      </c>
      <c r="B252" s="217">
        <v>43465</v>
      </c>
      <c r="C252" s="186"/>
      <c r="D252" s="218" t="s">
        <v>413</v>
      </c>
      <c r="E252" s="219" t="s">
        <v>617</v>
      </c>
      <c r="F252" s="219">
        <v>710</v>
      </c>
      <c r="G252" s="219"/>
      <c r="H252" s="219">
        <v>866</v>
      </c>
      <c r="I252" s="221">
        <v>866</v>
      </c>
      <c r="J252" s="222" t="s">
        <v>675</v>
      </c>
      <c r="K252" s="192">
        <f t="shared" si="110"/>
        <v>156</v>
      </c>
      <c r="L252" s="193">
        <f t="shared" si="111"/>
        <v>0.21971830985915494</v>
      </c>
      <c r="M252" s="188" t="s">
        <v>586</v>
      </c>
      <c r="N252" s="194">
        <v>43553</v>
      </c>
      <c r="O252" s="1"/>
      <c r="P252" s="1"/>
      <c r="Q252" s="1"/>
      <c r="R252" s="6" t="s">
        <v>774</v>
      </c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216">
        <v>125</v>
      </c>
      <c r="B253" s="217">
        <v>43522</v>
      </c>
      <c r="C253" s="217"/>
      <c r="D253" s="218" t="s">
        <v>152</v>
      </c>
      <c r="E253" s="219" t="s">
        <v>617</v>
      </c>
      <c r="F253" s="219">
        <v>337.25</v>
      </c>
      <c r="G253" s="219"/>
      <c r="H253" s="219">
        <v>398.5</v>
      </c>
      <c r="I253" s="221">
        <v>411</v>
      </c>
      <c r="J253" s="191" t="s">
        <v>775</v>
      </c>
      <c r="K253" s="192">
        <f t="shared" si="110"/>
        <v>61.25</v>
      </c>
      <c r="L253" s="193">
        <f t="shared" si="111"/>
        <v>0.1816160118606375</v>
      </c>
      <c r="M253" s="188" t="s">
        <v>586</v>
      </c>
      <c r="N253" s="194">
        <v>43760</v>
      </c>
      <c r="O253" s="1"/>
      <c r="P253" s="1"/>
      <c r="Q253" s="1"/>
      <c r="R253" s="6" t="s">
        <v>774</v>
      </c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229">
        <v>126</v>
      </c>
      <c r="B254" s="230">
        <v>43559</v>
      </c>
      <c r="C254" s="230"/>
      <c r="D254" s="231" t="s">
        <v>776</v>
      </c>
      <c r="E254" s="232" t="s">
        <v>617</v>
      </c>
      <c r="F254" s="232">
        <v>130</v>
      </c>
      <c r="G254" s="232"/>
      <c r="H254" s="232">
        <v>65</v>
      </c>
      <c r="I254" s="233">
        <v>158</v>
      </c>
      <c r="J254" s="201" t="s">
        <v>777</v>
      </c>
      <c r="K254" s="202">
        <f t="shared" si="110"/>
        <v>-65</v>
      </c>
      <c r="L254" s="203">
        <f t="shared" si="111"/>
        <v>-0.5</v>
      </c>
      <c r="M254" s="199" t="s">
        <v>598</v>
      </c>
      <c r="N254" s="196">
        <v>43726</v>
      </c>
      <c r="O254" s="1"/>
      <c r="P254" s="1"/>
      <c r="Q254" s="1"/>
      <c r="R254" s="6" t="s">
        <v>778</v>
      </c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216">
        <v>127</v>
      </c>
      <c r="B255" s="217">
        <v>43017</v>
      </c>
      <c r="C255" s="217"/>
      <c r="D255" s="218" t="s">
        <v>184</v>
      </c>
      <c r="E255" s="219" t="s">
        <v>617</v>
      </c>
      <c r="F255" s="219">
        <v>141.5</v>
      </c>
      <c r="G255" s="219"/>
      <c r="H255" s="219">
        <v>183.5</v>
      </c>
      <c r="I255" s="221">
        <v>210</v>
      </c>
      <c r="J255" s="191" t="s">
        <v>772</v>
      </c>
      <c r="K255" s="192">
        <f t="shared" si="110"/>
        <v>42</v>
      </c>
      <c r="L255" s="193">
        <f t="shared" si="111"/>
        <v>0.29681978798586572</v>
      </c>
      <c r="M255" s="188" t="s">
        <v>586</v>
      </c>
      <c r="N255" s="194">
        <v>43042</v>
      </c>
      <c r="O255" s="1"/>
      <c r="P255" s="1"/>
      <c r="Q255" s="1"/>
      <c r="R255" s="6" t="s">
        <v>778</v>
      </c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229">
        <v>128</v>
      </c>
      <c r="B256" s="230">
        <v>43074</v>
      </c>
      <c r="C256" s="230"/>
      <c r="D256" s="231" t="s">
        <v>779</v>
      </c>
      <c r="E256" s="232" t="s">
        <v>617</v>
      </c>
      <c r="F256" s="227">
        <v>172</v>
      </c>
      <c r="G256" s="232"/>
      <c r="H256" s="232">
        <v>155.25</v>
      </c>
      <c r="I256" s="233">
        <v>230</v>
      </c>
      <c r="J256" s="201" t="s">
        <v>780</v>
      </c>
      <c r="K256" s="202">
        <f t="shared" si="110"/>
        <v>-16.75</v>
      </c>
      <c r="L256" s="203">
        <f t="shared" si="111"/>
        <v>-9.7383720930232565E-2</v>
      </c>
      <c r="M256" s="199" t="s">
        <v>598</v>
      </c>
      <c r="N256" s="196">
        <v>43787</v>
      </c>
      <c r="O256" s="1"/>
      <c r="P256" s="1"/>
      <c r="Q256" s="1"/>
      <c r="R256" s="6" t="s">
        <v>778</v>
      </c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216">
        <v>129</v>
      </c>
      <c r="B257" s="217">
        <v>43398</v>
      </c>
      <c r="C257" s="217"/>
      <c r="D257" s="218" t="s">
        <v>107</v>
      </c>
      <c r="E257" s="219" t="s">
        <v>617</v>
      </c>
      <c r="F257" s="219">
        <v>698.5</v>
      </c>
      <c r="G257" s="219"/>
      <c r="H257" s="219">
        <v>890</v>
      </c>
      <c r="I257" s="221">
        <v>890</v>
      </c>
      <c r="J257" s="191" t="s">
        <v>848</v>
      </c>
      <c r="K257" s="192">
        <f t="shared" si="110"/>
        <v>191.5</v>
      </c>
      <c r="L257" s="193">
        <f t="shared" si="111"/>
        <v>0.27415891195418757</v>
      </c>
      <c r="M257" s="188" t="s">
        <v>586</v>
      </c>
      <c r="N257" s="194">
        <v>44328</v>
      </c>
      <c r="O257" s="1"/>
      <c r="P257" s="1"/>
      <c r="Q257" s="1"/>
      <c r="R257" s="6" t="s">
        <v>774</v>
      </c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216">
        <v>130</v>
      </c>
      <c r="B258" s="217">
        <v>42877</v>
      </c>
      <c r="C258" s="217"/>
      <c r="D258" s="218" t="s">
        <v>373</v>
      </c>
      <c r="E258" s="219" t="s">
        <v>617</v>
      </c>
      <c r="F258" s="219">
        <v>127.6</v>
      </c>
      <c r="G258" s="219"/>
      <c r="H258" s="219">
        <v>138</v>
      </c>
      <c r="I258" s="221">
        <v>190</v>
      </c>
      <c r="J258" s="191" t="s">
        <v>781</v>
      </c>
      <c r="K258" s="192">
        <f t="shared" si="110"/>
        <v>10.400000000000006</v>
      </c>
      <c r="L258" s="193">
        <f t="shared" si="111"/>
        <v>8.1504702194357417E-2</v>
      </c>
      <c r="M258" s="188" t="s">
        <v>586</v>
      </c>
      <c r="N258" s="194">
        <v>43774</v>
      </c>
      <c r="O258" s="1"/>
      <c r="P258" s="1"/>
      <c r="Q258" s="1"/>
      <c r="R258" s="6" t="s">
        <v>778</v>
      </c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216">
        <v>131</v>
      </c>
      <c r="B259" s="217">
        <v>43158</v>
      </c>
      <c r="C259" s="217"/>
      <c r="D259" s="218" t="s">
        <v>782</v>
      </c>
      <c r="E259" s="219" t="s">
        <v>617</v>
      </c>
      <c r="F259" s="219">
        <v>317</v>
      </c>
      <c r="G259" s="219"/>
      <c r="H259" s="219">
        <v>382.5</v>
      </c>
      <c r="I259" s="221">
        <v>398</v>
      </c>
      <c r="J259" s="191" t="s">
        <v>783</v>
      </c>
      <c r="K259" s="192">
        <f t="shared" si="110"/>
        <v>65.5</v>
      </c>
      <c r="L259" s="193">
        <f t="shared" si="111"/>
        <v>0.20662460567823343</v>
      </c>
      <c r="M259" s="188" t="s">
        <v>586</v>
      </c>
      <c r="N259" s="194">
        <v>44238</v>
      </c>
      <c r="O259" s="1"/>
      <c r="P259" s="1"/>
      <c r="Q259" s="1"/>
      <c r="R259" s="6" t="s">
        <v>778</v>
      </c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229">
        <v>132</v>
      </c>
      <c r="B260" s="230">
        <v>43164</v>
      </c>
      <c r="C260" s="230"/>
      <c r="D260" s="231" t="s">
        <v>144</v>
      </c>
      <c r="E260" s="232" t="s">
        <v>617</v>
      </c>
      <c r="F260" s="227">
        <f>510-14.4</f>
        <v>495.6</v>
      </c>
      <c r="G260" s="232"/>
      <c r="H260" s="232">
        <v>350</v>
      </c>
      <c r="I260" s="233">
        <v>672</v>
      </c>
      <c r="J260" s="201" t="s">
        <v>784</v>
      </c>
      <c r="K260" s="202">
        <f t="shared" si="110"/>
        <v>-145.60000000000002</v>
      </c>
      <c r="L260" s="203">
        <f t="shared" si="111"/>
        <v>-0.29378531073446329</v>
      </c>
      <c r="M260" s="199" t="s">
        <v>598</v>
      </c>
      <c r="N260" s="196">
        <v>43887</v>
      </c>
      <c r="O260" s="1"/>
      <c r="P260" s="1"/>
      <c r="Q260" s="1"/>
      <c r="R260" s="6" t="s">
        <v>774</v>
      </c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229">
        <v>133</v>
      </c>
      <c r="B261" s="230">
        <v>43237</v>
      </c>
      <c r="C261" s="230"/>
      <c r="D261" s="231" t="s">
        <v>471</v>
      </c>
      <c r="E261" s="232" t="s">
        <v>617</v>
      </c>
      <c r="F261" s="227">
        <v>230.3</v>
      </c>
      <c r="G261" s="232"/>
      <c r="H261" s="232">
        <v>102.5</v>
      </c>
      <c r="I261" s="233">
        <v>348</v>
      </c>
      <c r="J261" s="201" t="s">
        <v>785</v>
      </c>
      <c r="K261" s="202">
        <f t="shared" si="110"/>
        <v>-127.80000000000001</v>
      </c>
      <c r="L261" s="203">
        <f t="shared" si="111"/>
        <v>-0.55492835432045162</v>
      </c>
      <c r="M261" s="199" t="s">
        <v>598</v>
      </c>
      <c r="N261" s="196">
        <v>43896</v>
      </c>
      <c r="O261" s="1"/>
      <c r="P261" s="1"/>
      <c r="Q261" s="1"/>
      <c r="R261" s="6" t="s">
        <v>774</v>
      </c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216">
        <v>134</v>
      </c>
      <c r="B262" s="217">
        <v>43258</v>
      </c>
      <c r="C262" s="217"/>
      <c r="D262" s="218" t="s">
        <v>436</v>
      </c>
      <c r="E262" s="219" t="s">
        <v>617</v>
      </c>
      <c r="F262" s="219">
        <f>342.5-5.1</f>
        <v>337.4</v>
      </c>
      <c r="G262" s="219"/>
      <c r="H262" s="219">
        <v>412.5</v>
      </c>
      <c r="I262" s="221">
        <v>439</v>
      </c>
      <c r="J262" s="191" t="s">
        <v>786</v>
      </c>
      <c r="K262" s="192">
        <f t="shared" si="110"/>
        <v>75.100000000000023</v>
      </c>
      <c r="L262" s="193">
        <f t="shared" si="111"/>
        <v>0.22258446947243635</v>
      </c>
      <c r="M262" s="188" t="s">
        <v>586</v>
      </c>
      <c r="N262" s="194">
        <v>44230</v>
      </c>
      <c r="O262" s="1"/>
      <c r="P262" s="1"/>
      <c r="Q262" s="1"/>
      <c r="R262" s="6" t="s">
        <v>778</v>
      </c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210">
        <v>135</v>
      </c>
      <c r="B263" s="209">
        <v>43285</v>
      </c>
      <c r="C263" s="209"/>
      <c r="D263" s="210" t="s">
        <v>55</v>
      </c>
      <c r="E263" s="211" t="s">
        <v>617</v>
      </c>
      <c r="F263" s="211">
        <f>127.5-5.53</f>
        <v>121.97</v>
      </c>
      <c r="G263" s="212"/>
      <c r="H263" s="212">
        <v>122.5</v>
      </c>
      <c r="I263" s="212">
        <v>170</v>
      </c>
      <c r="J263" s="213" t="s">
        <v>815</v>
      </c>
      <c r="K263" s="214">
        <f t="shared" si="110"/>
        <v>0.53000000000000114</v>
      </c>
      <c r="L263" s="215">
        <f t="shared" si="111"/>
        <v>4.3453308190538747E-3</v>
      </c>
      <c r="M263" s="211" t="s">
        <v>708</v>
      </c>
      <c r="N263" s="209">
        <v>44431</v>
      </c>
      <c r="O263" s="1"/>
      <c r="P263" s="1"/>
      <c r="Q263" s="1"/>
      <c r="R263" s="6" t="s">
        <v>774</v>
      </c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229">
        <v>136</v>
      </c>
      <c r="B264" s="230">
        <v>43294</v>
      </c>
      <c r="C264" s="230"/>
      <c r="D264" s="231" t="s">
        <v>362</v>
      </c>
      <c r="E264" s="232" t="s">
        <v>617</v>
      </c>
      <c r="F264" s="227">
        <v>46.5</v>
      </c>
      <c r="G264" s="232"/>
      <c r="H264" s="232">
        <v>17</v>
      </c>
      <c r="I264" s="233">
        <v>59</v>
      </c>
      <c r="J264" s="201" t="s">
        <v>787</v>
      </c>
      <c r="K264" s="202">
        <f t="shared" ref="K264:K272" si="112">H264-F264</f>
        <v>-29.5</v>
      </c>
      <c r="L264" s="203">
        <f t="shared" ref="L264:L272" si="113">K264/F264</f>
        <v>-0.63440860215053763</v>
      </c>
      <c r="M264" s="199" t="s">
        <v>598</v>
      </c>
      <c r="N264" s="196">
        <v>43887</v>
      </c>
      <c r="O264" s="1"/>
      <c r="P264" s="1"/>
      <c r="Q264" s="1"/>
      <c r="R264" s="6" t="s">
        <v>774</v>
      </c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216">
        <v>137</v>
      </c>
      <c r="B265" s="217">
        <v>43396</v>
      </c>
      <c r="C265" s="217"/>
      <c r="D265" s="218" t="s">
        <v>415</v>
      </c>
      <c r="E265" s="219" t="s">
        <v>617</v>
      </c>
      <c r="F265" s="219">
        <v>156.5</v>
      </c>
      <c r="G265" s="219"/>
      <c r="H265" s="219">
        <v>207.5</v>
      </c>
      <c r="I265" s="221">
        <v>191</v>
      </c>
      <c r="J265" s="191" t="s">
        <v>675</v>
      </c>
      <c r="K265" s="192">
        <f t="shared" si="112"/>
        <v>51</v>
      </c>
      <c r="L265" s="193">
        <f t="shared" si="113"/>
        <v>0.32587859424920129</v>
      </c>
      <c r="M265" s="188" t="s">
        <v>586</v>
      </c>
      <c r="N265" s="194">
        <v>44369</v>
      </c>
      <c r="O265" s="1"/>
      <c r="P265" s="1"/>
      <c r="Q265" s="1"/>
      <c r="R265" s="6" t="s">
        <v>774</v>
      </c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216">
        <v>138</v>
      </c>
      <c r="B266" s="217">
        <v>43439</v>
      </c>
      <c r="C266" s="217"/>
      <c r="D266" s="218" t="s">
        <v>324</v>
      </c>
      <c r="E266" s="219" t="s">
        <v>617</v>
      </c>
      <c r="F266" s="219">
        <v>259.5</v>
      </c>
      <c r="G266" s="219"/>
      <c r="H266" s="219">
        <v>320</v>
      </c>
      <c r="I266" s="221">
        <v>320</v>
      </c>
      <c r="J266" s="191" t="s">
        <v>675</v>
      </c>
      <c r="K266" s="192">
        <f t="shared" si="112"/>
        <v>60.5</v>
      </c>
      <c r="L266" s="193">
        <f t="shared" si="113"/>
        <v>0.23314065510597304</v>
      </c>
      <c r="M266" s="188" t="s">
        <v>586</v>
      </c>
      <c r="N266" s="194">
        <v>44323</v>
      </c>
      <c r="O266" s="1"/>
      <c r="P266" s="1"/>
      <c r="Q266" s="1"/>
      <c r="R266" s="6" t="s">
        <v>774</v>
      </c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229">
        <v>139</v>
      </c>
      <c r="B267" s="230">
        <v>43439</v>
      </c>
      <c r="C267" s="230"/>
      <c r="D267" s="231" t="s">
        <v>788</v>
      </c>
      <c r="E267" s="232" t="s">
        <v>617</v>
      </c>
      <c r="F267" s="232">
        <v>715</v>
      </c>
      <c r="G267" s="232"/>
      <c r="H267" s="232">
        <v>445</v>
      </c>
      <c r="I267" s="233">
        <v>840</v>
      </c>
      <c r="J267" s="201" t="s">
        <v>789</v>
      </c>
      <c r="K267" s="202">
        <f t="shared" si="112"/>
        <v>-270</v>
      </c>
      <c r="L267" s="203">
        <f t="shared" si="113"/>
        <v>-0.3776223776223776</v>
      </c>
      <c r="M267" s="199" t="s">
        <v>598</v>
      </c>
      <c r="N267" s="196">
        <v>43800</v>
      </c>
      <c r="O267" s="1"/>
      <c r="P267" s="1"/>
      <c r="Q267" s="1"/>
      <c r="R267" s="6" t="s">
        <v>774</v>
      </c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216">
        <v>140</v>
      </c>
      <c r="B268" s="217">
        <v>43469</v>
      </c>
      <c r="C268" s="217"/>
      <c r="D268" s="218" t="s">
        <v>157</v>
      </c>
      <c r="E268" s="219" t="s">
        <v>617</v>
      </c>
      <c r="F268" s="219">
        <v>875</v>
      </c>
      <c r="G268" s="219"/>
      <c r="H268" s="219">
        <v>1165</v>
      </c>
      <c r="I268" s="221">
        <v>1185</v>
      </c>
      <c r="J268" s="191" t="s">
        <v>790</v>
      </c>
      <c r="K268" s="192">
        <f t="shared" si="112"/>
        <v>290</v>
      </c>
      <c r="L268" s="193">
        <f t="shared" si="113"/>
        <v>0.33142857142857141</v>
      </c>
      <c r="M268" s="188" t="s">
        <v>586</v>
      </c>
      <c r="N268" s="194">
        <v>43847</v>
      </c>
      <c r="O268" s="1"/>
      <c r="P268" s="1"/>
      <c r="Q268" s="1"/>
      <c r="R268" s="6" t="s">
        <v>774</v>
      </c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216">
        <v>141</v>
      </c>
      <c r="B269" s="217">
        <v>43559</v>
      </c>
      <c r="C269" s="217"/>
      <c r="D269" s="218" t="s">
        <v>340</v>
      </c>
      <c r="E269" s="219" t="s">
        <v>617</v>
      </c>
      <c r="F269" s="219">
        <f>387-14.63</f>
        <v>372.37</v>
      </c>
      <c r="G269" s="219"/>
      <c r="H269" s="219">
        <v>490</v>
      </c>
      <c r="I269" s="221">
        <v>490</v>
      </c>
      <c r="J269" s="191" t="s">
        <v>675</v>
      </c>
      <c r="K269" s="192">
        <f t="shared" si="112"/>
        <v>117.63</v>
      </c>
      <c r="L269" s="193">
        <f t="shared" si="113"/>
        <v>0.31589548030185027</v>
      </c>
      <c r="M269" s="188" t="s">
        <v>586</v>
      </c>
      <c r="N269" s="194">
        <v>43850</v>
      </c>
      <c r="O269" s="1"/>
      <c r="P269" s="1"/>
      <c r="Q269" s="1"/>
      <c r="R269" s="6" t="s">
        <v>774</v>
      </c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229">
        <v>142</v>
      </c>
      <c r="B270" s="230">
        <v>43578</v>
      </c>
      <c r="C270" s="230"/>
      <c r="D270" s="231" t="s">
        <v>791</v>
      </c>
      <c r="E270" s="232" t="s">
        <v>588</v>
      </c>
      <c r="F270" s="232">
        <v>220</v>
      </c>
      <c r="G270" s="232"/>
      <c r="H270" s="232">
        <v>127.5</v>
      </c>
      <c r="I270" s="233">
        <v>284</v>
      </c>
      <c r="J270" s="201" t="s">
        <v>792</v>
      </c>
      <c r="K270" s="202">
        <f t="shared" si="112"/>
        <v>-92.5</v>
      </c>
      <c r="L270" s="203">
        <f t="shared" si="113"/>
        <v>-0.42045454545454547</v>
      </c>
      <c r="M270" s="199" t="s">
        <v>598</v>
      </c>
      <c r="N270" s="196">
        <v>43896</v>
      </c>
      <c r="O270" s="1"/>
      <c r="P270" s="1"/>
      <c r="Q270" s="1"/>
      <c r="R270" s="6" t="s">
        <v>774</v>
      </c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216">
        <v>143</v>
      </c>
      <c r="B271" s="217">
        <v>43622</v>
      </c>
      <c r="C271" s="217"/>
      <c r="D271" s="218" t="s">
        <v>480</v>
      </c>
      <c r="E271" s="219" t="s">
        <v>588</v>
      </c>
      <c r="F271" s="219">
        <v>332.8</v>
      </c>
      <c r="G271" s="219"/>
      <c r="H271" s="219">
        <v>405</v>
      </c>
      <c r="I271" s="221">
        <v>419</v>
      </c>
      <c r="J271" s="191" t="s">
        <v>793</v>
      </c>
      <c r="K271" s="192">
        <f t="shared" si="112"/>
        <v>72.199999999999989</v>
      </c>
      <c r="L271" s="193">
        <f t="shared" si="113"/>
        <v>0.21694711538461534</v>
      </c>
      <c r="M271" s="188" t="s">
        <v>586</v>
      </c>
      <c r="N271" s="194">
        <v>43860</v>
      </c>
      <c r="O271" s="1"/>
      <c r="P271" s="1"/>
      <c r="Q271" s="1"/>
      <c r="R271" s="6" t="s">
        <v>778</v>
      </c>
      <c r="S271" s="1"/>
      <c r="T271" s="1"/>
      <c r="U271" s="1"/>
      <c r="V271" s="1"/>
      <c r="W271" s="1"/>
      <c r="X271" s="1"/>
      <c r="Y271" s="1"/>
      <c r="Z271" s="1"/>
    </row>
    <row r="272" spans="1:26" ht="12.75" customHeight="1">
      <c r="A272" s="210">
        <v>144</v>
      </c>
      <c r="B272" s="209">
        <v>43641</v>
      </c>
      <c r="C272" s="209"/>
      <c r="D272" s="210" t="s">
        <v>150</v>
      </c>
      <c r="E272" s="211" t="s">
        <v>617</v>
      </c>
      <c r="F272" s="211">
        <v>386</v>
      </c>
      <c r="G272" s="212"/>
      <c r="H272" s="212">
        <v>395</v>
      </c>
      <c r="I272" s="212">
        <v>452</v>
      </c>
      <c r="J272" s="213" t="s">
        <v>794</v>
      </c>
      <c r="K272" s="214">
        <f t="shared" si="112"/>
        <v>9</v>
      </c>
      <c r="L272" s="215">
        <f t="shared" si="113"/>
        <v>2.3316062176165803E-2</v>
      </c>
      <c r="M272" s="211" t="s">
        <v>708</v>
      </c>
      <c r="N272" s="209">
        <v>43868</v>
      </c>
      <c r="O272" s="1"/>
      <c r="P272" s="1"/>
      <c r="Q272" s="1"/>
      <c r="R272" s="6" t="s">
        <v>778</v>
      </c>
      <c r="S272" s="1"/>
      <c r="T272" s="1"/>
      <c r="U272" s="1"/>
      <c r="V272" s="1"/>
      <c r="W272" s="1"/>
      <c r="X272" s="1"/>
      <c r="Y272" s="1"/>
      <c r="Z272" s="1"/>
    </row>
    <row r="273" spans="1:26" ht="12.75" customHeight="1">
      <c r="A273" s="210">
        <v>145</v>
      </c>
      <c r="B273" s="209">
        <v>43707</v>
      </c>
      <c r="C273" s="209"/>
      <c r="D273" s="210" t="s">
        <v>130</v>
      </c>
      <c r="E273" s="211" t="s">
        <v>617</v>
      </c>
      <c r="F273" s="211">
        <v>137.5</v>
      </c>
      <c r="G273" s="212"/>
      <c r="H273" s="212">
        <v>138.5</v>
      </c>
      <c r="I273" s="212">
        <v>190</v>
      </c>
      <c r="J273" s="213" t="s">
        <v>814</v>
      </c>
      <c r="K273" s="214">
        <f>H273-F273</f>
        <v>1</v>
      </c>
      <c r="L273" s="215">
        <f>K273/F273</f>
        <v>7.2727272727272727E-3</v>
      </c>
      <c r="M273" s="211" t="s">
        <v>708</v>
      </c>
      <c r="N273" s="209">
        <v>44432</v>
      </c>
      <c r="O273" s="1"/>
      <c r="P273" s="1"/>
      <c r="Q273" s="1"/>
      <c r="R273" s="6" t="s">
        <v>774</v>
      </c>
      <c r="S273" s="1"/>
      <c r="T273" s="1"/>
      <c r="U273" s="1"/>
      <c r="V273" s="1"/>
      <c r="W273" s="1"/>
      <c r="X273" s="1"/>
      <c r="Y273" s="1"/>
      <c r="Z273" s="1"/>
    </row>
    <row r="274" spans="1:26" ht="12.75" customHeight="1">
      <c r="A274" s="216">
        <v>146</v>
      </c>
      <c r="B274" s="217">
        <v>43731</v>
      </c>
      <c r="C274" s="217"/>
      <c r="D274" s="218" t="s">
        <v>427</v>
      </c>
      <c r="E274" s="219" t="s">
        <v>617</v>
      </c>
      <c r="F274" s="219">
        <v>235</v>
      </c>
      <c r="G274" s="219"/>
      <c r="H274" s="219">
        <v>295</v>
      </c>
      <c r="I274" s="221">
        <v>296</v>
      </c>
      <c r="J274" s="191" t="s">
        <v>795</v>
      </c>
      <c r="K274" s="192">
        <f t="shared" ref="K274:K280" si="114">H274-F274</f>
        <v>60</v>
      </c>
      <c r="L274" s="193">
        <f t="shared" ref="L274:L280" si="115">K274/F274</f>
        <v>0.25531914893617019</v>
      </c>
      <c r="M274" s="188" t="s">
        <v>586</v>
      </c>
      <c r="N274" s="194">
        <v>43844</v>
      </c>
      <c r="O274" s="1"/>
      <c r="P274" s="1"/>
      <c r="Q274" s="1"/>
      <c r="R274" s="6" t="s">
        <v>778</v>
      </c>
      <c r="S274" s="1"/>
      <c r="T274" s="1"/>
      <c r="U274" s="1"/>
      <c r="V274" s="1"/>
      <c r="W274" s="1"/>
      <c r="X274" s="1"/>
      <c r="Y274" s="1"/>
      <c r="Z274" s="1"/>
    </row>
    <row r="275" spans="1:26" ht="12.75" customHeight="1">
      <c r="A275" s="216">
        <v>147</v>
      </c>
      <c r="B275" s="217">
        <v>43752</v>
      </c>
      <c r="C275" s="217"/>
      <c r="D275" s="218" t="s">
        <v>796</v>
      </c>
      <c r="E275" s="219" t="s">
        <v>617</v>
      </c>
      <c r="F275" s="219">
        <v>277.5</v>
      </c>
      <c r="G275" s="219"/>
      <c r="H275" s="219">
        <v>333</v>
      </c>
      <c r="I275" s="221">
        <v>333</v>
      </c>
      <c r="J275" s="191" t="s">
        <v>797</v>
      </c>
      <c r="K275" s="192">
        <f t="shared" si="114"/>
        <v>55.5</v>
      </c>
      <c r="L275" s="193">
        <f t="shared" si="115"/>
        <v>0.2</v>
      </c>
      <c r="M275" s="188" t="s">
        <v>586</v>
      </c>
      <c r="N275" s="194">
        <v>43846</v>
      </c>
      <c r="O275" s="1"/>
      <c r="P275" s="1"/>
      <c r="Q275" s="1"/>
      <c r="R275" s="6" t="s">
        <v>774</v>
      </c>
      <c r="S275" s="1"/>
      <c r="T275" s="1"/>
      <c r="U275" s="1"/>
      <c r="V275" s="1"/>
      <c r="W275" s="1"/>
      <c r="X275" s="1"/>
      <c r="Y275" s="1"/>
      <c r="Z275" s="1"/>
    </row>
    <row r="276" spans="1:26" ht="12.75" customHeight="1">
      <c r="A276" s="216">
        <v>148</v>
      </c>
      <c r="B276" s="217">
        <v>43752</v>
      </c>
      <c r="C276" s="217"/>
      <c r="D276" s="218" t="s">
        <v>798</v>
      </c>
      <c r="E276" s="219" t="s">
        <v>617</v>
      </c>
      <c r="F276" s="219">
        <v>930</v>
      </c>
      <c r="G276" s="219"/>
      <c r="H276" s="219">
        <v>1165</v>
      </c>
      <c r="I276" s="221">
        <v>1200</v>
      </c>
      <c r="J276" s="191" t="s">
        <v>799</v>
      </c>
      <c r="K276" s="192">
        <f t="shared" si="114"/>
        <v>235</v>
      </c>
      <c r="L276" s="193">
        <f t="shared" si="115"/>
        <v>0.25268817204301075</v>
      </c>
      <c r="M276" s="188" t="s">
        <v>586</v>
      </c>
      <c r="N276" s="194">
        <v>43847</v>
      </c>
      <c r="O276" s="1"/>
      <c r="P276" s="1"/>
      <c r="Q276" s="1"/>
      <c r="R276" s="6" t="s">
        <v>778</v>
      </c>
      <c r="S276" s="1"/>
      <c r="T276" s="1"/>
      <c r="U276" s="1"/>
      <c r="V276" s="1"/>
      <c r="W276" s="1"/>
      <c r="X276" s="1"/>
      <c r="Y276" s="1"/>
      <c r="Z276" s="1"/>
    </row>
    <row r="277" spans="1:26" ht="12.75" customHeight="1">
      <c r="A277" s="216">
        <v>149</v>
      </c>
      <c r="B277" s="217">
        <v>43753</v>
      </c>
      <c r="C277" s="217"/>
      <c r="D277" s="218" t="s">
        <v>800</v>
      </c>
      <c r="E277" s="219" t="s">
        <v>617</v>
      </c>
      <c r="F277" s="189">
        <v>111</v>
      </c>
      <c r="G277" s="219"/>
      <c r="H277" s="219">
        <v>141</v>
      </c>
      <c r="I277" s="221">
        <v>141</v>
      </c>
      <c r="J277" s="191" t="s">
        <v>601</v>
      </c>
      <c r="K277" s="192">
        <f t="shared" si="114"/>
        <v>30</v>
      </c>
      <c r="L277" s="193">
        <f t="shared" si="115"/>
        <v>0.27027027027027029</v>
      </c>
      <c r="M277" s="188" t="s">
        <v>586</v>
      </c>
      <c r="N277" s="194">
        <v>44328</v>
      </c>
      <c r="O277" s="1"/>
      <c r="P277" s="1"/>
      <c r="Q277" s="1"/>
      <c r="R277" s="6" t="s">
        <v>778</v>
      </c>
      <c r="S277" s="1"/>
      <c r="T277" s="1"/>
      <c r="U277" s="1"/>
      <c r="V277" s="1"/>
      <c r="W277" s="1"/>
      <c r="X277" s="1"/>
      <c r="Y277" s="1"/>
      <c r="Z277" s="1"/>
    </row>
    <row r="278" spans="1:26" ht="12.75" customHeight="1">
      <c r="A278" s="216">
        <v>150</v>
      </c>
      <c r="B278" s="217">
        <v>43753</v>
      </c>
      <c r="C278" s="217"/>
      <c r="D278" s="218" t="s">
        <v>801</v>
      </c>
      <c r="E278" s="219" t="s">
        <v>617</v>
      </c>
      <c r="F278" s="189">
        <v>296</v>
      </c>
      <c r="G278" s="219"/>
      <c r="H278" s="219">
        <v>370</v>
      </c>
      <c r="I278" s="221">
        <v>370</v>
      </c>
      <c r="J278" s="191" t="s">
        <v>675</v>
      </c>
      <c r="K278" s="192">
        <f t="shared" si="114"/>
        <v>74</v>
      </c>
      <c r="L278" s="193">
        <f t="shared" si="115"/>
        <v>0.25</v>
      </c>
      <c r="M278" s="188" t="s">
        <v>586</v>
      </c>
      <c r="N278" s="194">
        <v>43853</v>
      </c>
      <c r="O278" s="1"/>
      <c r="P278" s="1"/>
      <c r="Q278" s="1"/>
      <c r="R278" s="6" t="s">
        <v>778</v>
      </c>
      <c r="S278" s="1"/>
      <c r="T278" s="1"/>
      <c r="U278" s="1"/>
      <c r="V278" s="1"/>
      <c r="W278" s="1"/>
      <c r="X278" s="1"/>
      <c r="Y278" s="1"/>
      <c r="Z278" s="1"/>
    </row>
    <row r="279" spans="1:26" ht="12.75" customHeight="1">
      <c r="A279" s="216">
        <v>151</v>
      </c>
      <c r="B279" s="217">
        <v>43754</v>
      </c>
      <c r="C279" s="217"/>
      <c r="D279" s="218" t="s">
        <v>802</v>
      </c>
      <c r="E279" s="219" t="s">
        <v>617</v>
      </c>
      <c r="F279" s="189">
        <v>300</v>
      </c>
      <c r="G279" s="219"/>
      <c r="H279" s="219">
        <v>382.5</v>
      </c>
      <c r="I279" s="221">
        <v>344</v>
      </c>
      <c r="J279" s="191" t="s">
        <v>852</v>
      </c>
      <c r="K279" s="192">
        <f t="shared" si="114"/>
        <v>82.5</v>
      </c>
      <c r="L279" s="193">
        <f t="shared" si="115"/>
        <v>0.27500000000000002</v>
      </c>
      <c r="M279" s="188" t="s">
        <v>586</v>
      </c>
      <c r="N279" s="194">
        <v>44238</v>
      </c>
      <c r="O279" s="1"/>
      <c r="P279" s="1"/>
      <c r="Q279" s="1"/>
      <c r="R279" s="6" t="s">
        <v>778</v>
      </c>
      <c r="S279" s="1"/>
      <c r="T279" s="1"/>
      <c r="U279" s="1"/>
      <c r="V279" s="1"/>
      <c r="W279" s="1"/>
      <c r="X279" s="1"/>
      <c r="Y279" s="1"/>
      <c r="Z279" s="1"/>
    </row>
    <row r="280" spans="1:26" ht="12.75" customHeight="1">
      <c r="A280" s="216">
        <v>152</v>
      </c>
      <c r="B280" s="217">
        <v>43832</v>
      </c>
      <c r="C280" s="217"/>
      <c r="D280" s="218" t="s">
        <v>803</v>
      </c>
      <c r="E280" s="219" t="s">
        <v>617</v>
      </c>
      <c r="F280" s="189">
        <v>495</v>
      </c>
      <c r="G280" s="219"/>
      <c r="H280" s="219">
        <v>595</v>
      </c>
      <c r="I280" s="221">
        <v>590</v>
      </c>
      <c r="J280" s="191" t="s">
        <v>851</v>
      </c>
      <c r="K280" s="192">
        <f t="shared" si="114"/>
        <v>100</v>
      </c>
      <c r="L280" s="193">
        <f t="shared" si="115"/>
        <v>0.20202020202020202</v>
      </c>
      <c r="M280" s="188" t="s">
        <v>586</v>
      </c>
      <c r="N280" s="194">
        <v>44589</v>
      </c>
      <c r="O280" s="1"/>
      <c r="P280" s="1"/>
      <c r="Q280" s="1"/>
      <c r="R280" s="6" t="s">
        <v>778</v>
      </c>
      <c r="S280" s="1"/>
      <c r="T280" s="1"/>
      <c r="U280" s="1"/>
      <c r="V280" s="1"/>
      <c r="W280" s="1"/>
      <c r="X280" s="1"/>
      <c r="Y280" s="1"/>
      <c r="Z280" s="1"/>
    </row>
    <row r="281" spans="1:26" ht="12.75" customHeight="1">
      <c r="A281" s="216">
        <v>153</v>
      </c>
      <c r="B281" s="217">
        <v>43966</v>
      </c>
      <c r="C281" s="217"/>
      <c r="D281" s="218" t="s">
        <v>71</v>
      </c>
      <c r="E281" s="219" t="s">
        <v>617</v>
      </c>
      <c r="F281" s="189">
        <v>67.5</v>
      </c>
      <c r="G281" s="219"/>
      <c r="H281" s="219">
        <v>86</v>
      </c>
      <c r="I281" s="221">
        <v>86</v>
      </c>
      <c r="J281" s="191" t="s">
        <v>804</v>
      </c>
      <c r="K281" s="192">
        <f t="shared" ref="K281:K288" si="116">H281-F281</f>
        <v>18.5</v>
      </c>
      <c r="L281" s="193">
        <f t="shared" ref="L281:L288" si="117">K281/F281</f>
        <v>0.27407407407407408</v>
      </c>
      <c r="M281" s="188" t="s">
        <v>586</v>
      </c>
      <c r="N281" s="194">
        <v>44008</v>
      </c>
      <c r="O281" s="1"/>
      <c r="P281" s="1"/>
      <c r="Q281" s="1"/>
      <c r="R281" s="6" t="s">
        <v>778</v>
      </c>
      <c r="S281" s="1"/>
      <c r="T281" s="1"/>
      <c r="U281" s="1"/>
      <c r="V281" s="1"/>
      <c r="W281" s="1"/>
      <c r="X281" s="1"/>
      <c r="Y281" s="1"/>
      <c r="Z281" s="1"/>
    </row>
    <row r="282" spans="1:26" ht="12.75" customHeight="1">
      <c r="A282" s="216">
        <v>154</v>
      </c>
      <c r="B282" s="217">
        <v>44035</v>
      </c>
      <c r="C282" s="217"/>
      <c r="D282" s="218" t="s">
        <v>479</v>
      </c>
      <c r="E282" s="219" t="s">
        <v>617</v>
      </c>
      <c r="F282" s="189">
        <v>231</v>
      </c>
      <c r="G282" s="219"/>
      <c r="H282" s="219">
        <v>281</v>
      </c>
      <c r="I282" s="221">
        <v>281</v>
      </c>
      <c r="J282" s="191" t="s">
        <v>675</v>
      </c>
      <c r="K282" s="192">
        <f t="shared" si="116"/>
        <v>50</v>
      </c>
      <c r="L282" s="193">
        <f t="shared" si="117"/>
        <v>0.21645021645021645</v>
      </c>
      <c r="M282" s="188" t="s">
        <v>586</v>
      </c>
      <c r="N282" s="194">
        <v>44358</v>
      </c>
      <c r="O282" s="1"/>
      <c r="P282" s="1"/>
      <c r="Q282" s="1"/>
      <c r="R282" s="6" t="s">
        <v>778</v>
      </c>
      <c r="S282" s="1"/>
      <c r="T282" s="1"/>
      <c r="U282" s="1"/>
      <c r="V282" s="1"/>
      <c r="W282" s="1"/>
      <c r="X282" s="1"/>
      <c r="Y282" s="1"/>
      <c r="Z282" s="1"/>
    </row>
    <row r="283" spans="1:26" ht="12.75" customHeight="1">
      <c r="A283" s="216">
        <v>155</v>
      </c>
      <c r="B283" s="217">
        <v>44092</v>
      </c>
      <c r="C283" s="217"/>
      <c r="D283" s="218" t="s">
        <v>404</v>
      </c>
      <c r="E283" s="219" t="s">
        <v>617</v>
      </c>
      <c r="F283" s="219">
        <v>206</v>
      </c>
      <c r="G283" s="219"/>
      <c r="H283" s="219">
        <v>248</v>
      </c>
      <c r="I283" s="221">
        <v>248</v>
      </c>
      <c r="J283" s="191" t="s">
        <v>675</v>
      </c>
      <c r="K283" s="192">
        <f t="shared" si="116"/>
        <v>42</v>
      </c>
      <c r="L283" s="193">
        <f t="shared" si="117"/>
        <v>0.20388349514563106</v>
      </c>
      <c r="M283" s="188" t="s">
        <v>586</v>
      </c>
      <c r="N283" s="194">
        <v>44214</v>
      </c>
      <c r="O283" s="1"/>
      <c r="P283" s="1"/>
      <c r="Q283" s="1"/>
      <c r="R283" s="6" t="s">
        <v>778</v>
      </c>
      <c r="S283" s="1"/>
      <c r="T283" s="1"/>
      <c r="U283" s="1"/>
      <c r="V283" s="1"/>
      <c r="W283" s="1"/>
      <c r="X283" s="1"/>
      <c r="Y283" s="1"/>
      <c r="Z283" s="1"/>
    </row>
    <row r="284" spans="1:26" ht="12.75" customHeight="1">
      <c r="A284" s="216">
        <v>156</v>
      </c>
      <c r="B284" s="217">
        <v>44140</v>
      </c>
      <c r="C284" s="217"/>
      <c r="D284" s="218" t="s">
        <v>404</v>
      </c>
      <c r="E284" s="219" t="s">
        <v>617</v>
      </c>
      <c r="F284" s="219">
        <v>182.5</v>
      </c>
      <c r="G284" s="219"/>
      <c r="H284" s="219">
        <v>248</v>
      </c>
      <c r="I284" s="221">
        <v>248</v>
      </c>
      <c r="J284" s="191" t="s">
        <v>675</v>
      </c>
      <c r="K284" s="192">
        <f t="shared" si="116"/>
        <v>65.5</v>
      </c>
      <c r="L284" s="193">
        <f t="shared" si="117"/>
        <v>0.35890410958904112</v>
      </c>
      <c r="M284" s="188" t="s">
        <v>586</v>
      </c>
      <c r="N284" s="194">
        <v>44214</v>
      </c>
      <c r="O284" s="1"/>
      <c r="P284" s="1"/>
      <c r="Q284" s="1"/>
      <c r="R284" s="6" t="s">
        <v>778</v>
      </c>
      <c r="S284" s="1"/>
      <c r="T284" s="1"/>
      <c r="U284" s="1"/>
      <c r="V284" s="1"/>
      <c r="W284" s="1"/>
      <c r="X284" s="1"/>
      <c r="Y284" s="1"/>
      <c r="Z284" s="1"/>
    </row>
    <row r="285" spans="1:26" ht="12.75" customHeight="1">
      <c r="A285" s="216">
        <v>157</v>
      </c>
      <c r="B285" s="217">
        <v>44140</v>
      </c>
      <c r="C285" s="217"/>
      <c r="D285" s="218" t="s">
        <v>324</v>
      </c>
      <c r="E285" s="219" t="s">
        <v>617</v>
      </c>
      <c r="F285" s="219">
        <v>247.5</v>
      </c>
      <c r="G285" s="219"/>
      <c r="H285" s="219">
        <v>320</v>
      </c>
      <c r="I285" s="221">
        <v>320</v>
      </c>
      <c r="J285" s="191" t="s">
        <v>675</v>
      </c>
      <c r="K285" s="192">
        <f t="shared" si="116"/>
        <v>72.5</v>
      </c>
      <c r="L285" s="193">
        <f t="shared" si="117"/>
        <v>0.29292929292929293</v>
      </c>
      <c r="M285" s="188" t="s">
        <v>586</v>
      </c>
      <c r="N285" s="194">
        <v>44323</v>
      </c>
      <c r="O285" s="1"/>
      <c r="P285" s="1"/>
      <c r="Q285" s="1"/>
      <c r="R285" s="6" t="s">
        <v>778</v>
      </c>
      <c r="S285" s="1"/>
      <c r="T285" s="1"/>
      <c r="U285" s="1"/>
      <c r="V285" s="1"/>
      <c r="W285" s="1"/>
      <c r="X285" s="1"/>
      <c r="Y285" s="1"/>
      <c r="Z285" s="1"/>
    </row>
    <row r="286" spans="1:26" ht="12.75" customHeight="1">
      <c r="A286" s="216">
        <v>158</v>
      </c>
      <c r="B286" s="217">
        <v>44140</v>
      </c>
      <c r="C286" s="217"/>
      <c r="D286" s="218" t="s">
        <v>270</v>
      </c>
      <c r="E286" s="219" t="s">
        <v>617</v>
      </c>
      <c r="F286" s="189">
        <v>925</v>
      </c>
      <c r="G286" s="219"/>
      <c r="H286" s="219">
        <v>1095</v>
      </c>
      <c r="I286" s="221">
        <v>1093</v>
      </c>
      <c r="J286" s="191" t="s">
        <v>805</v>
      </c>
      <c r="K286" s="192">
        <f t="shared" si="116"/>
        <v>170</v>
      </c>
      <c r="L286" s="193">
        <f t="shared" si="117"/>
        <v>0.18378378378378379</v>
      </c>
      <c r="M286" s="188" t="s">
        <v>586</v>
      </c>
      <c r="N286" s="194">
        <v>44201</v>
      </c>
      <c r="O286" s="1"/>
      <c r="P286" s="1"/>
      <c r="Q286" s="1"/>
      <c r="R286" s="6" t="s">
        <v>778</v>
      </c>
      <c r="S286" s="1"/>
      <c r="T286" s="1"/>
      <c r="U286" s="1"/>
      <c r="V286" s="1"/>
      <c r="W286" s="1"/>
      <c r="X286" s="1"/>
      <c r="Y286" s="1"/>
      <c r="Z286" s="1"/>
    </row>
    <row r="287" spans="1:26" ht="12.75" customHeight="1">
      <c r="A287" s="216">
        <v>159</v>
      </c>
      <c r="B287" s="217">
        <v>44140</v>
      </c>
      <c r="C287" s="217"/>
      <c r="D287" s="218" t="s">
        <v>340</v>
      </c>
      <c r="E287" s="219" t="s">
        <v>617</v>
      </c>
      <c r="F287" s="189">
        <v>332.5</v>
      </c>
      <c r="G287" s="219"/>
      <c r="H287" s="219">
        <v>393</v>
      </c>
      <c r="I287" s="221">
        <v>406</v>
      </c>
      <c r="J287" s="191" t="s">
        <v>806</v>
      </c>
      <c r="K287" s="192">
        <f t="shared" si="116"/>
        <v>60.5</v>
      </c>
      <c r="L287" s="193">
        <f t="shared" si="117"/>
        <v>0.18195488721804512</v>
      </c>
      <c r="M287" s="188" t="s">
        <v>586</v>
      </c>
      <c r="N287" s="194">
        <v>44256</v>
      </c>
      <c r="O287" s="1"/>
      <c r="P287" s="1"/>
      <c r="Q287" s="1"/>
      <c r="R287" s="6" t="s">
        <v>778</v>
      </c>
      <c r="S287" s="1"/>
      <c r="T287" s="1"/>
      <c r="U287" s="1"/>
      <c r="V287" s="1"/>
      <c r="W287" s="1"/>
      <c r="X287" s="1"/>
      <c r="Y287" s="1"/>
      <c r="Z287" s="1"/>
    </row>
    <row r="288" spans="1:26" ht="12.75" customHeight="1">
      <c r="A288" s="216">
        <v>160</v>
      </c>
      <c r="B288" s="217">
        <v>44141</v>
      </c>
      <c r="C288" s="217"/>
      <c r="D288" s="218" t="s">
        <v>479</v>
      </c>
      <c r="E288" s="219" t="s">
        <v>617</v>
      </c>
      <c r="F288" s="189">
        <v>231</v>
      </c>
      <c r="G288" s="219"/>
      <c r="H288" s="219">
        <v>281</v>
      </c>
      <c r="I288" s="221">
        <v>281</v>
      </c>
      <c r="J288" s="191" t="s">
        <v>675</v>
      </c>
      <c r="K288" s="192">
        <f t="shared" si="116"/>
        <v>50</v>
      </c>
      <c r="L288" s="193">
        <f t="shared" si="117"/>
        <v>0.21645021645021645</v>
      </c>
      <c r="M288" s="188" t="s">
        <v>586</v>
      </c>
      <c r="N288" s="194">
        <v>44358</v>
      </c>
      <c r="O288" s="1"/>
      <c r="P288" s="1"/>
      <c r="Q288" s="1"/>
      <c r="R288" s="6" t="s">
        <v>778</v>
      </c>
      <c r="S288" s="1"/>
      <c r="T288" s="1"/>
      <c r="U288" s="1"/>
      <c r="V288" s="1"/>
      <c r="W288" s="1"/>
      <c r="X288" s="1"/>
      <c r="Y288" s="1"/>
      <c r="Z288" s="1"/>
    </row>
    <row r="289" spans="1:26" ht="12.75" customHeight="1">
      <c r="A289" s="242">
        <v>161</v>
      </c>
      <c r="B289" s="235">
        <v>44187</v>
      </c>
      <c r="C289" s="235"/>
      <c r="D289" s="236" t="s">
        <v>452</v>
      </c>
      <c r="E289" s="53" t="s">
        <v>617</v>
      </c>
      <c r="F289" s="237" t="s">
        <v>807</v>
      </c>
      <c r="G289" s="53"/>
      <c r="H289" s="53"/>
      <c r="I289" s="238">
        <v>239</v>
      </c>
      <c r="J289" s="234" t="s">
        <v>589</v>
      </c>
      <c r="K289" s="234"/>
      <c r="L289" s="239"/>
      <c r="M289" s="240"/>
      <c r="N289" s="241"/>
      <c r="O289" s="1"/>
      <c r="P289" s="1"/>
      <c r="Q289" s="1"/>
      <c r="R289" s="6" t="s">
        <v>778</v>
      </c>
    </row>
    <row r="290" spans="1:26" ht="12.75" customHeight="1">
      <c r="A290" s="216">
        <v>162</v>
      </c>
      <c r="B290" s="217">
        <v>44258</v>
      </c>
      <c r="C290" s="217"/>
      <c r="D290" s="218" t="s">
        <v>803</v>
      </c>
      <c r="E290" s="219" t="s">
        <v>617</v>
      </c>
      <c r="F290" s="189">
        <v>495</v>
      </c>
      <c r="G290" s="219"/>
      <c r="H290" s="219">
        <v>595</v>
      </c>
      <c r="I290" s="221">
        <v>590</v>
      </c>
      <c r="J290" s="191" t="s">
        <v>851</v>
      </c>
      <c r="K290" s="192">
        <f>H290-F290</f>
        <v>100</v>
      </c>
      <c r="L290" s="193">
        <f>K290/F290</f>
        <v>0.20202020202020202</v>
      </c>
      <c r="M290" s="188" t="s">
        <v>586</v>
      </c>
      <c r="N290" s="194">
        <v>44589</v>
      </c>
      <c r="O290" s="1"/>
      <c r="P290" s="1"/>
      <c r="R290" s="6" t="s">
        <v>778</v>
      </c>
    </row>
    <row r="291" spans="1:26" ht="12.75" customHeight="1">
      <c r="A291" s="216">
        <v>163</v>
      </c>
      <c r="B291" s="217">
        <v>44274</v>
      </c>
      <c r="C291" s="217"/>
      <c r="D291" s="218" t="s">
        <v>340</v>
      </c>
      <c r="E291" s="219" t="s">
        <v>617</v>
      </c>
      <c r="F291" s="189">
        <v>355</v>
      </c>
      <c r="G291" s="219"/>
      <c r="H291" s="219">
        <v>422.5</v>
      </c>
      <c r="I291" s="221">
        <v>420</v>
      </c>
      <c r="J291" s="191" t="s">
        <v>808</v>
      </c>
      <c r="K291" s="192">
        <f>H291-F291</f>
        <v>67.5</v>
      </c>
      <c r="L291" s="193">
        <f>K291/F291</f>
        <v>0.19014084507042253</v>
      </c>
      <c r="M291" s="188" t="s">
        <v>586</v>
      </c>
      <c r="N291" s="194">
        <v>44361</v>
      </c>
      <c r="O291" s="1"/>
      <c r="R291" s="243" t="s">
        <v>778</v>
      </c>
      <c r="S291" s="1"/>
      <c r="T291" s="1"/>
      <c r="U291" s="1"/>
      <c r="V291" s="1"/>
      <c r="W291" s="1"/>
      <c r="X291" s="1"/>
      <c r="Y291" s="1"/>
      <c r="Z291" s="1"/>
    </row>
    <row r="292" spans="1:26" ht="12.75" customHeight="1">
      <c r="A292" s="216">
        <v>164</v>
      </c>
      <c r="B292" s="217">
        <v>44295</v>
      </c>
      <c r="C292" s="217"/>
      <c r="D292" s="218" t="s">
        <v>809</v>
      </c>
      <c r="E292" s="219" t="s">
        <v>617</v>
      </c>
      <c r="F292" s="189">
        <v>555</v>
      </c>
      <c r="G292" s="219"/>
      <c r="H292" s="219">
        <v>663</v>
      </c>
      <c r="I292" s="221">
        <v>663</v>
      </c>
      <c r="J292" s="191" t="s">
        <v>810</v>
      </c>
      <c r="K292" s="192">
        <f>H292-F292</f>
        <v>108</v>
      </c>
      <c r="L292" s="193">
        <f>K292/F292</f>
        <v>0.19459459459459461</v>
      </c>
      <c r="M292" s="188" t="s">
        <v>586</v>
      </c>
      <c r="N292" s="194">
        <v>44321</v>
      </c>
      <c r="O292" s="1"/>
      <c r="P292" s="1"/>
      <c r="Q292" s="1"/>
      <c r="R292" s="243" t="s">
        <v>778</v>
      </c>
    </row>
    <row r="293" spans="1:26" ht="12.75" customHeight="1">
      <c r="A293" s="216">
        <v>165</v>
      </c>
      <c r="B293" s="217">
        <v>44308</v>
      </c>
      <c r="C293" s="217"/>
      <c r="D293" s="218" t="s">
        <v>373</v>
      </c>
      <c r="E293" s="219" t="s">
        <v>617</v>
      </c>
      <c r="F293" s="189">
        <v>126.5</v>
      </c>
      <c r="G293" s="219"/>
      <c r="H293" s="219">
        <v>155</v>
      </c>
      <c r="I293" s="221">
        <v>155</v>
      </c>
      <c r="J293" s="191" t="s">
        <v>675</v>
      </c>
      <c r="K293" s="192">
        <f>H293-F293</f>
        <v>28.5</v>
      </c>
      <c r="L293" s="193">
        <f>K293/F293</f>
        <v>0.22529644268774704</v>
      </c>
      <c r="M293" s="188" t="s">
        <v>586</v>
      </c>
      <c r="N293" s="194">
        <v>44362</v>
      </c>
      <c r="O293" s="1"/>
      <c r="R293" s="243" t="s">
        <v>778</v>
      </c>
    </row>
    <row r="294" spans="1:26" ht="12.75" customHeight="1">
      <c r="A294" s="274">
        <v>166</v>
      </c>
      <c r="B294" s="275">
        <v>44368</v>
      </c>
      <c r="C294" s="275"/>
      <c r="D294" s="276" t="s">
        <v>391</v>
      </c>
      <c r="E294" s="277" t="s">
        <v>617</v>
      </c>
      <c r="F294" s="278">
        <v>287.5</v>
      </c>
      <c r="G294" s="277"/>
      <c r="H294" s="277">
        <v>245</v>
      </c>
      <c r="I294" s="279">
        <v>344</v>
      </c>
      <c r="J294" s="201" t="s">
        <v>846</v>
      </c>
      <c r="K294" s="202">
        <f>H294-F294</f>
        <v>-42.5</v>
      </c>
      <c r="L294" s="203">
        <f>K294/F294</f>
        <v>-0.14782608695652175</v>
      </c>
      <c r="M294" s="199" t="s">
        <v>598</v>
      </c>
      <c r="N294" s="196">
        <v>44508</v>
      </c>
      <c r="O294" s="1"/>
      <c r="R294" s="243" t="s">
        <v>778</v>
      </c>
    </row>
    <row r="295" spans="1:26" ht="12.75" customHeight="1">
      <c r="A295" s="242">
        <v>167</v>
      </c>
      <c r="B295" s="235">
        <v>44368</v>
      </c>
      <c r="C295" s="235"/>
      <c r="D295" s="236" t="s">
        <v>479</v>
      </c>
      <c r="E295" s="53" t="s">
        <v>617</v>
      </c>
      <c r="F295" s="237" t="s">
        <v>811</v>
      </c>
      <c r="G295" s="53"/>
      <c r="H295" s="53"/>
      <c r="I295" s="238">
        <v>320</v>
      </c>
      <c r="J295" s="234" t="s">
        <v>589</v>
      </c>
      <c r="K295" s="242"/>
      <c r="L295" s="235"/>
      <c r="M295" s="235"/>
      <c r="N295" s="236"/>
      <c r="O295" s="41"/>
      <c r="R295" s="243" t="s">
        <v>778</v>
      </c>
    </row>
    <row r="296" spans="1:26" ht="12.75" customHeight="1">
      <c r="A296" s="216">
        <v>168</v>
      </c>
      <c r="B296" s="217">
        <v>44406</v>
      </c>
      <c r="C296" s="217"/>
      <c r="D296" s="218" t="s">
        <v>373</v>
      </c>
      <c r="E296" s="219" t="s">
        <v>617</v>
      </c>
      <c r="F296" s="189">
        <v>162.5</v>
      </c>
      <c r="G296" s="219"/>
      <c r="H296" s="219">
        <v>200</v>
      </c>
      <c r="I296" s="221">
        <v>200</v>
      </c>
      <c r="J296" s="191" t="s">
        <v>675</v>
      </c>
      <c r="K296" s="192">
        <f>H296-F296</f>
        <v>37.5</v>
      </c>
      <c r="L296" s="193">
        <f>K296/F296</f>
        <v>0.23076923076923078</v>
      </c>
      <c r="M296" s="188" t="s">
        <v>586</v>
      </c>
      <c r="N296" s="194">
        <v>44571</v>
      </c>
      <c r="O296" s="1"/>
      <c r="R296" s="243" t="s">
        <v>778</v>
      </c>
    </row>
    <row r="297" spans="1:26" ht="12.75" customHeight="1">
      <c r="A297" s="216">
        <v>169</v>
      </c>
      <c r="B297" s="217">
        <v>44462</v>
      </c>
      <c r="C297" s="217"/>
      <c r="D297" s="218" t="s">
        <v>816</v>
      </c>
      <c r="E297" s="219" t="s">
        <v>617</v>
      </c>
      <c r="F297" s="189">
        <v>1235</v>
      </c>
      <c r="G297" s="219"/>
      <c r="H297" s="219">
        <v>1505</v>
      </c>
      <c r="I297" s="221">
        <v>1500</v>
      </c>
      <c r="J297" s="191" t="s">
        <v>675</v>
      </c>
      <c r="K297" s="192">
        <f>H297-F297</f>
        <v>270</v>
      </c>
      <c r="L297" s="193">
        <f>K297/F297</f>
        <v>0.21862348178137653</v>
      </c>
      <c r="M297" s="188" t="s">
        <v>586</v>
      </c>
      <c r="N297" s="194">
        <v>44564</v>
      </c>
      <c r="O297" s="1"/>
      <c r="R297" s="243" t="s">
        <v>778</v>
      </c>
    </row>
    <row r="298" spans="1:26" ht="12.75" customHeight="1">
      <c r="A298" s="258">
        <v>170</v>
      </c>
      <c r="B298" s="259">
        <v>44480</v>
      </c>
      <c r="C298" s="259"/>
      <c r="D298" s="260" t="s">
        <v>818</v>
      </c>
      <c r="E298" s="261" t="s">
        <v>617</v>
      </c>
      <c r="F298" s="262" t="s">
        <v>823</v>
      </c>
      <c r="G298" s="261"/>
      <c r="H298" s="261"/>
      <c r="I298" s="261">
        <v>145</v>
      </c>
      <c r="J298" s="263" t="s">
        <v>589</v>
      </c>
      <c r="K298" s="258"/>
      <c r="L298" s="259"/>
      <c r="M298" s="259"/>
      <c r="N298" s="260"/>
      <c r="O298" s="41"/>
      <c r="R298" s="243" t="s">
        <v>778</v>
      </c>
    </row>
    <row r="299" spans="1:26" ht="12.75" customHeight="1">
      <c r="A299" s="264">
        <v>171</v>
      </c>
      <c r="B299" s="265">
        <v>44481</v>
      </c>
      <c r="C299" s="265"/>
      <c r="D299" s="266" t="s">
        <v>259</v>
      </c>
      <c r="E299" s="267" t="s">
        <v>617</v>
      </c>
      <c r="F299" s="268" t="s">
        <v>820</v>
      </c>
      <c r="G299" s="267"/>
      <c r="H299" s="267"/>
      <c r="I299" s="267">
        <v>380</v>
      </c>
      <c r="J299" s="269" t="s">
        <v>589</v>
      </c>
      <c r="K299" s="264"/>
      <c r="L299" s="265"/>
      <c r="M299" s="265"/>
      <c r="N299" s="266"/>
      <c r="O299" s="41"/>
      <c r="R299" s="243" t="s">
        <v>778</v>
      </c>
    </row>
    <row r="300" spans="1:26" ht="12.75" customHeight="1">
      <c r="A300" s="264">
        <v>172</v>
      </c>
      <c r="B300" s="265">
        <v>44481</v>
      </c>
      <c r="C300" s="265"/>
      <c r="D300" s="266" t="s">
        <v>399</v>
      </c>
      <c r="E300" s="267" t="s">
        <v>617</v>
      </c>
      <c r="F300" s="268" t="s">
        <v>821</v>
      </c>
      <c r="G300" s="267"/>
      <c r="H300" s="267"/>
      <c r="I300" s="267">
        <v>56</v>
      </c>
      <c r="J300" s="269" t="s">
        <v>589</v>
      </c>
      <c r="K300" s="264"/>
      <c r="L300" s="265"/>
      <c r="M300" s="265"/>
      <c r="N300" s="266"/>
      <c r="O300" s="41"/>
      <c r="R300" s="243"/>
    </row>
    <row r="301" spans="1:26" ht="12.75" customHeight="1">
      <c r="A301" s="216">
        <v>173</v>
      </c>
      <c r="B301" s="217">
        <v>44551</v>
      </c>
      <c r="C301" s="217"/>
      <c r="D301" s="218" t="s">
        <v>118</v>
      </c>
      <c r="E301" s="219" t="s">
        <v>617</v>
      </c>
      <c r="F301" s="189">
        <v>2300</v>
      </c>
      <c r="G301" s="219"/>
      <c r="H301" s="219">
        <f>(2820+2200)/2</f>
        <v>2510</v>
      </c>
      <c r="I301" s="221">
        <v>3000</v>
      </c>
      <c r="J301" s="191" t="s">
        <v>861</v>
      </c>
      <c r="K301" s="192">
        <f>H301-F301</f>
        <v>210</v>
      </c>
      <c r="L301" s="193">
        <f>K301/F301</f>
        <v>9.1304347826086957E-2</v>
      </c>
      <c r="M301" s="188" t="s">
        <v>586</v>
      </c>
      <c r="N301" s="194">
        <v>44649</v>
      </c>
      <c r="O301" s="1"/>
      <c r="R301" s="243"/>
    </row>
    <row r="302" spans="1:26" ht="12.75" customHeight="1">
      <c r="A302" s="270">
        <v>174</v>
      </c>
      <c r="B302" s="265">
        <v>44606</v>
      </c>
      <c r="C302" s="270"/>
      <c r="D302" s="270" t="s">
        <v>425</v>
      </c>
      <c r="E302" s="267" t="s">
        <v>617</v>
      </c>
      <c r="F302" s="267" t="s">
        <v>854</v>
      </c>
      <c r="G302" s="267"/>
      <c r="H302" s="267"/>
      <c r="I302" s="267">
        <v>764</v>
      </c>
      <c r="J302" s="267" t="s">
        <v>589</v>
      </c>
      <c r="K302" s="267"/>
      <c r="L302" s="267"/>
      <c r="M302" s="267"/>
      <c r="N302" s="270"/>
      <c r="O302" s="41"/>
      <c r="R302" s="243"/>
    </row>
    <row r="303" spans="1:26" ht="12.75" customHeight="1">
      <c r="A303" s="270">
        <v>175</v>
      </c>
      <c r="B303" s="265">
        <v>44613</v>
      </c>
      <c r="C303" s="270"/>
      <c r="D303" s="270" t="s">
        <v>816</v>
      </c>
      <c r="E303" s="267" t="s">
        <v>617</v>
      </c>
      <c r="F303" s="267" t="s">
        <v>855</v>
      </c>
      <c r="G303" s="267"/>
      <c r="H303" s="267"/>
      <c r="I303" s="267">
        <v>1510</v>
      </c>
      <c r="J303" s="267" t="s">
        <v>589</v>
      </c>
      <c r="K303" s="267"/>
      <c r="L303" s="267"/>
      <c r="M303" s="267"/>
      <c r="N303" s="270"/>
      <c r="O303" s="41"/>
      <c r="R303" s="243"/>
    </row>
    <row r="304" spans="1:26" ht="12.75" customHeight="1">
      <c r="A304">
        <v>176</v>
      </c>
      <c r="B304" s="265">
        <v>44670</v>
      </c>
      <c r="C304" s="265"/>
      <c r="D304" s="270" t="s">
        <v>550</v>
      </c>
      <c r="E304" s="341" t="s">
        <v>617</v>
      </c>
      <c r="F304" s="267" t="s">
        <v>864</v>
      </c>
      <c r="G304" s="267"/>
      <c r="H304" s="267"/>
      <c r="I304" s="267">
        <v>553</v>
      </c>
      <c r="J304" s="267" t="s">
        <v>589</v>
      </c>
      <c r="K304" s="267"/>
      <c r="L304" s="267"/>
      <c r="M304" s="267"/>
      <c r="N304" s="267"/>
      <c r="O304" s="41"/>
      <c r="R304" s="243"/>
    </row>
    <row r="305" spans="1:18" ht="12.75" customHeight="1">
      <c r="A305" s="242"/>
      <c r="F305" s="56"/>
      <c r="G305" s="56"/>
      <c r="H305" s="56"/>
      <c r="I305" s="56"/>
      <c r="J305" s="41"/>
      <c r="K305" s="56"/>
      <c r="L305" s="56"/>
      <c r="M305" s="56"/>
      <c r="O305" s="41"/>
      <c r="R305" s="243"/>
    </row>
    <row r="306" spans="1:18" ht="12.75" customHeight="1">
      <c r="F306" s="56"/>
      <c r="G306" s="56"/>
      <c r="H306" s="56"/>
      <c r="I306" s="56"/>
      <c r="J306" s="41"/>
      <c r="K306" s="56"/>
      <c r="L306" s="56"/>
      <c r="M306" s="56"/>
      <c r="O306" s="41"/>
      <c r="R306" s="56"/>
    </row>
    <row r="307" spans="1:18" ht="12.75" customHeight="1">
      <c r="F307" s="56"/>
      <c r="G307" s="56"/>
      <c r="H307" s="56"/>
      <c r="I307" s="56"/>
      <c r="J307" s="41"/>
      <c r="K307" s="56"/>
      <c r="L307" s="56"/>
      <c r="M307" s="56"/>
      <c r="O307" s="41"/>
      <c r="R307" s="56"/>
    </row>
    <row r="308" spans="1:18" ht="12.75" customHeight="1">
      <c r="B308" s="244" t="s">
        <v>812</v>
      </c>
      <c r="F308" s="56"/>
      <c r="G308" s="56"/>
      <c r="H308" s="56"/>
      <c r="I308" s="56"/>
      <c r="J308" s="41"/>
      <c r="K308" s="56"/>
      <c r="L308" s="56"/>
      <c r="M308" s="56"/>
      <c r="O308" s="41"/>
      <c r="R308" s="56"/>
    </row>
    <row r="309" spans="1:18" ht="12.75" customHeight="1">
      <c r="F309" s="56"/>
      <c r="G309" s="56"/>
      <c r="H309" s="56"/>
      <c r="I309" s="56"/>
      <c r="J309" s="41"/>
      <c r="K309" s="56"/>
      <c r="L309" s="56"/>
      <c r="M309" s="56"/>
      <c r="O309" s="41"/>
      <c r="R309" s="56"/>
    </row>
    <row r="310" spans="1:18" ht="12.75" customHeight="1">
      <c r="F310" s="56"/>
      <c r="G310" s="56"/>
      <c r="H310" s="56"/>
      <c r="I310" s="56"/>
      <c r="J310" s="41"/>
      <c r="K310" s="56"/>
      <c r="L310" s="56"/>
      <c r="M310" s="56"/>
      <c r="O310" s="41"/>
      <c r="R310" s="56"/>
    </row>
    <row r="311" spans="1:18" ht="12.75" customHeight="1">
      <c r="F311" s="56"/>
      <c r="G311" s="56"/>
      <c r="H311" s="56"/>
      <c r="I311" s="56"/>
      <c r="J311" s="41"/>
      <c r="K311" s="56"/>
      <c r="L311" s="56"/>
      <c r="M311" s="56"/>
      <c r="O311" s="41"/>
      <c r="R311" s="56"/>
    </row>
    <row r="312" spans="1:18" ht="12.75" customHeight="1">
      <c r="F312" s="56"/>
      <c r="G312" s="56"/>
      <c r="H312" s="56"/>
      <c r="I312" s="56"/>
      <c r="J312" s="41"/>
      <c r="K312" s="56"/>
      <c r="L312" s="56"/>
      <c r="M312" s="56"/>
      <c r="O312" s="41"/>
      <c r="R312" s="56"/>
    </row>
    <row r="313" spans="1:18" ht="12.75" customHeight="1">
      <c r="F313" s="56"/>
      <c r="G313" s="56"/>
      <c r="H313" s="56"/>
      <c r="I313" s="56"/>
      <c r="J313" s="41"/>
      <c r="K313" s="56"/>
      <c r="L313" s="56"/>
      <c r="M313" s="56"/>
      <c r="O313" s="41"/>
      <c r="R313" s="56"/>
    </row>
    <row r="314" spans="1:18" ht="12.75" customHeight="1">
      <c r="F314" s="56"/>
      <c r="G314" s="56"/>
      <c r="H314" s="56"/>
      <c r="I314" s="56"/>
      <c r="J314" s="41"/>
      <c r="K314" s="56"/>
      <c r="L314" s="56"/>
      <c r="M314" s="56"/>
      <c r="O314" s="41"/>
      <c r="R314" s="56"/>
    </row>
    <row r="315" spans="1:18" ht="12.75" customHeight="1">
      <c r="A315" s="245"/>
      <c r="F315" s="56"/>
      <c r="G315" s="56"/>
      <c r="H315" s="56"/>
      <c r="I315" s="56"/>
      <c r="J315" s="41"/>
      <c r="K315" s="56"/>
      <c r="L315" s="56"/>
      <c r="M315" s="56"/>
      <c r="O315" s="41"/>
      <c r="R315" s="56"/>
    </row>
    <row r="316" spans="1:18" ht="12.75" customHeight="1">
      <c r="A316" s="245"/>
      <c r="F316" s="56"/>
      <c r="G316" s="56"/>
      <c r="H316" s="56"/>
      <c r="I316" s="56"/>
      <c r="J316" s="41"/>
      <c r="K316" s="56"/>
      <c r="L316" s="56"/>
      <c r="M316" s="56"/>
      <c r="O316" s="41"/>
      <c r="R316" s="56"/>
    </row>
    <row r="317" spans="1:18" ht="12.75" customHeight="1">
      <c r="A317" s="53"/>
      <c r="F317" s="56"/>
      <c r="G317" s="56"/>
      <c r="H317" s="56"/>
      <c r="I317" s="56"/>
      <c r="J317" s="41"/>
      <c r="K317" s="56"/>
      <c r="L317" s="56"/>
      <c r="M317" s="56"/>
      <c r="O317" s="41"/>
      <c r="R317" s="56"/>
    </row>
    <row r="318" spans="1:18" ht="12.75" customHeight="1">
      <c r="F318" s="56"/>
      <c r="G318" s="56"/>
      <c r="H318" s="56"/>
      <c r="I318" s="56"/>
      <c r="J318" s="41"/>
      <c r="K318" s="56"/>
      <c r="L318" s="56"/>
      <c r="M318" s="56"/>
      <c r="O318" s="41"/>
      <c r="R318" s="56"/>
    </row>
    <row r="319" spans="1:18" ht="12.75" customHeight="1">
      <c r="F319" s="56"/>
      <c r="G319" s="56"/>
      <c r="H319" s="56"/>
      <c r="I319" s="56"/>
      <c r="J319" s="41"/>
      <c r="K319" s="56"/>
      <c r="L319" s="56"/>
      <c r="M319" s="56"/>
      <c r="O319" s="41"/>
      <c r="R319" s="56"/>
    </row>
    <row r="320" spans="1:18" ht="12.75" customHeight="1">
      <c r="F320" s="56"/>
      <c r="G320" s="56"/>
      <c r="H320" s="56"/>
      <c r="I320" s="56"/>
      <c r="J320" s="41"/>
      <c r="K320" s="56"/>
      <c r="L320" s="56"/>
      <c r="M320" s="56"/>
      <c r="O320" s="41"/>
      <c r="R320" s="56"/>
    </row>
    <row r="321" spans="6:18" ht="12.75" customHeight="1">
      <c r="F321" s="56"/>
      <c r="G321" s="56"/>
      <c r="H321" s="56"/>
      <c r="I321" s="56"/>
      <c r="J321" s="41"/>
      <c r="K321" s="56"/>
      <c r="L321" s="56"/>
      <c r="M321" s="56"/>
      <c r="O321" s="41"/>
      <c r="R321" s="56"/>
    </row>
    <row r="322" spans="6:18" ht="12.75" customHeight="1">
      <c r="F322" s="56"/>
      <c r="G322" s="56"/>
      <c r="H322" s="56"/>
      <c r="I322" s="56"/>
      <c r="J322" s="41"/>
      <c r="K322" s="56"/>
      <c r="L322" s="56"/>
      <c r="M322" s="56"/>
      <c r="O322" s="41"/>
      <c r="R322" s="56"/>
    </row>
    <row r="323" spans="6:18" ht="12.75" customHeight="1">
      <c r="F323" s="56"/>
      <c r="G323" s="56"/>
      <c r="H323" s="56"/>
      <c r="I323" s="56"/>
      <c r="J323" s="41"/>
      <c r="K323" s="56"/>
      <c r="L323" s="56"/>
      <c r="M323" s="56"/>
      <c r="O323" s="41"/>
      <c r="R323" s="56"/>
    </row>
    <row r="324" spans="6:18" ht="12.75" customHeight="1">
      <c r="F324" s="56"/>
      <c r="G324" s="56"/>
      <c r="H324" s="56"/>
      <c r="I324" s="56"/>
      <c r="J324" s="41"/>
      <c r="K324" s="56"/>
      <c r="L324" s="56"/>
      <c r="M324" s="56"/>
      <c r="O324" s="41"/>
      <c r="R324" s="56"/>
    </row>
    <row r="325" spans="6:18" ht="12.75" customHeight="1">
      <c r="F325" s="56"/>
      <c r="G325" s="56"/>
      <c r="H325" s="56"/>
      <c r="I325" s="56"/>
      <c r="J325" s="41"/>
      <c r="K325" s="56"/>
      <c r="L325" s="56"/>
      <c r="M325" s="56"/>
      <c r="O325" s="41"/>
      <c r="R325" s="56"/>
    </row>
    <row r="326" spans="6:18" ht="12.75" customHeight="1">
      <c r="F326" s="56"/>
      <c r="G326" s="56"/>
      <c r="H326" s="56"/>
      <c r="I326" s="56"/>
      <c r="J326" s="41"/>
      <c r="K326" s="56"/>
      <c r="L326" s="56"/>
      <c r="M326" s="56"/>
      <c r="O326" s="41"/>
      <c r="R326" s="56"/>
    </row>
    <row r="327" spans="6:18" ht="12.75" customHeight="1">
      <c r="F327" s="56"/>
      <c r="G327" s="56"/>
      <c r="H327" s="56"/>
      <c r="I327" s="56"/>
      <c r="J327" s="41"/>
      <c r="K327" s="56"/>
      <c r="L327" s="56"/>
      <c r="M327" s="56"/>
      <c r="O327" s="41"/>
      <c r="R327" s="56"/>
    </row>
    <row r="328" spans="6:18" ht="12.75" customHeight="1">
      <c r="F328" s="56"/>
      <c r="G328" s="56"/>
      <c r="H328" s="56"/>
      <c r="I328" s="56"/>
      <c r="J328" s="41"/>
      <c r="K328" s="56"/>
      <c r="L328" s="56"/>
      <c r="M328" s="56"/>
      <c r="O328" s="41"/>
      <c r="R328" s="56"/>
    </row>
    <row r="329" spans="6:18" ht="12.75" customHeight="1">
      <c r="F329" s="56"/>
      <c r="G329" s="56"/>
      <c r="H329" s="56"/>
      <c r="I329" s="56"/>
      <c r="J329" s="41"/>
      <c r="K329" s="56"/>
      <c r="L329" s="56"/>
      <c r="M329" s="56"/>
      <c r="O329" s="41"/>
      <c r="R329" s="56"/>
    </row>
    <row r="330" spans="6:18" ht="12.75" customHeight="1">
      <c r="F330" s="56"/>
      <c r="G330" s="56"/>
      <c r="H330" s="56"/>
      <c r="I330" s="56"/>
      <c r="J330" s="41"/>
      <c r="K330" s="56"/>
      <c r="L330" s="56"/>
      <c r="M330" s="56"/>
      <c r="O330" s="41"/>
      <c r="R330" s="56"/>
    </row>
    <row r="331" spans="6:18" ht="12.75" customHeight="1">
      <c r="F331" s="56"/>
      <c r="G331" s="56"/>
      <c r="H331" s="56"/>
      <c r="I331" s="56"/>
      <c r="J331" s="41"/>
      <c r="K331" s="56"/>
      <c r="L331" s="56"/>
      <c r="M331" s="56"/>
      <c r="O331" s="41"/>
      <c r="R331" s="56"/>
    </row>
    <row r="332" spans="6:18" ht="12.75" customHeight="1">
      <c r="F332" s="56"/>
      <c r="G332" s="56"/>
      <c r="H332" s="56"/>
      <c r="I332" s="56"/>
      <c r="J332" s="41"/>
      <c r="K332" s="56"/>
      <c r="L332" s="56"/>
      <c r="M332" s="56"/>
      <c r="O332" s="41"/>
      <c r="R332" s="56"/>
    </row>
    <row r="333" spans="6:18" ht="12.75" customHeight="1">
      <c r="F333" s="56"/>
      <c r="G333" s="56"/>
      <c r="H333" s="56"/>
      <c r="I333" s="56"/>
      <c r="J333" s="41"/>
      <c r="K333" s="56"/>
      <c r="L333" s="56"/>
      <c r="M333" s="56"/>
      <c r="O333" s="41"/>
      <c r="R333" s="56"/>
    </row>
    <row r="334" spans="6:18" ht="12.75" customHeight="1">
      <c r="F334" s="56"/>
      <c r="G334" s="56"/>
      <c r="H334" s="56"/>
      <c r="I334" s="56"/>
      <c r="J334" s="41"/>
      <c r="K334" s="56"/>
      <c r="L334" s="56"/>
      <c r="M334" s="56"/>
      <c r="O334" s="41"/>
      <c r="R334" s="56"/>
    </row>
    <row r="335" spans="6:18" ht="12.75" customHeight="1">
      <c r="F335" s="56"/>
      <c r="G335" s="56"/>
      <c r="H335" s="56"/>
      <c r="I335" s="56"/>
      <c r="J335" s="41"/>
      <c r="K335" s="56"/>
      <c r="L335" s="56"/>
      <c r="M335" s="56"/>
      <c r="O335" s="41"/>
      <c r="R335" s="56"/>
    </row>
    <row r="336" spans="6:18" ht="12.75" customHeight="1">
      <c r="F336" s="56"/>
      <c r="G336" s="56"/>
      <c r="H336" s="56"/>
      <c r="I336" s="56"/>
      <c r="J336" s="41"/>
      <c r="K336" s="56"/>
      <c r="L336" s="56"/>
      <c r="M336" s="56"/>
      <c r="O336" s="41"/>
      <c r="R336" s="56"/>
    </row>
    <row r="337" spans="6:18" ht="12.75" customHeight="1">
      <c r="F337" s="56"/>
      <c r="G337" s="56"/>
      <c r="H337" s="56"/>
      <c r="I337" s="56"/>
      <c r="J337" s="41"/>
      <c r="K337" s="56"/>
      <c r="L337" s="56"/>
      <c r="M337" s="56"/>
      <c r="O337" s="41"/>
      <c r="R337" s="56"/>
    </row>
    <row r="338" spans="6:18" ht="12.75" customHeight="1">
      <c r="F338" s="56"/>
      <c r="G338" s="56"/>
      <c r="H338" s="56"/>
      <c r="I338" s="56"/>
      <c r="J338" s="41"/>
      <c r="K338" s="56"/>
      <c r="L338" s="56"/>
      <c r="M338" s="56"/>
      <c r="O338" s="41"/>
      <c r="R338" s="56"/>
    </row>
    <row r="339" spans="6:18" ht="12.75" customHeight="1">
      <c r="F339" s="56"/>
      <c r="G339" s="56"/>
      <c r="H339" s="56"/>
      <c r="I339" s="56"/>
      <c r="J339" s="41"/>
      <c r="K339" s="56"/>
      <c r="L339" s="56"/>
      <c r="M339" s="56"/>
      <c r="O339" s="41"/>
      <c r="R339" s="56"/>
    </row>
    <row r="340" spans="6:18" ht="12.75" customHeight="1">
      <c r="F340" s="56"/>
      <c r="G340" s="56"/>
      <c r="H340" s="56"/>
      <c r="I340" s="56"/>
      <c r="J340" s="41"/>
      <c r="K340" s="56"/>
      <c r="L340" s="56"/>
      <c r="M340" s="56"/>
      <c r="O340" s="41"/>
      <c r="R340" s="56"/>
    </row>
    <row r="341" spans="6:18" ht="12.75" customHeight="1">
      <c r="F341" s="56"/>
      <c r="G341" s="56"/>
      <c r="H341" s="56"/>
      <c r="I341" s="56"/>
      <c r="J341" s="41"/>
      <c r="K341" s="56"/>
      <c r="L341" s="56"/>
      <c r="M341" s="56"/>
      <c r="O341" s="41"/>
      <c r="R341" s="56"/>
    </row>
    <row r="342" spans="6:18" ht="12.75" customHeight="1">
      <c r="F342" s="56"/>
      <c r="G342" s="56"/>
      <c r="H342" s="56"/>
      <c r="I342" s="56"/>
      <c r="J342" s="41"/>
      <c r="K342" s="56"/>
      <c r="L342" s="56"/>
      <c r="M342" s="56"/>
      <c r="O342" s="41"/>
      <c r="R342" s="56"/>
    </row>
    <row r="343" spans="6:18" ht="12.75" customHeight="1">
      <c r="F343" s="56"/>
      <c r="G343" s="56"/>
      <c r="H343" s="56"/>
      <c r="I343" s="56"/>
      <c r="J343" s="41"/>
      <c r="K343" s="56"/>
      <c r="L343" s="56"/>
      <c r="M343" s="56"/>
      <c r="O343" s="41"/>
      <c r="R343" s="56"/>
    </row>
    <row r="344" spans="6:18" ht="12.75" customHeight="1">
      <c r="F344" s="56"/>
      <c r="G344" s="56"/>
      <c r="H344" s="56"/>
      <c r="I344" s="56"/>
      <c r="J344" s="41"/>
      <c r="K344" s="56"/>
      <c r="L344" s="56"/>
      <c r="M344" s="56"/>
      <c r="O344" s="41"/>
      <c r="R344" s="56"/>
    </row>
    <row r="345" spans="6:18" ht="12.75" customHeight="1">
      <c r="F345" s="56"/>
      <c r="G345" s="56"/>
      <c r="H345" s="56"/>
      <c r="I345" s="56"/>
      <c r="J345" s="41"/>
      <c r="K345" s="56"/>
      <c r="L345" s="56"/>
      <c r="M345" s="56"/>
      <c r="O345" s="41"/>
      <c r="R345" s="56"/>
    </row>
    <row r="346" spans="6:18" ht="12.75" customHeight="1">
      <c r="F346" s="56"/>
      <c r="G346" s="56"/>
      <c r="H346" s="56"/>
      <c r="I346" s="56"/>
      <c r="J346" s="41"/>
      <c r="K346" s="56"/>
      <c r="L346" s="56"/>
      <c r="M346" s="56"/>
      <c r="O346" s="41"/>
      <c r="R346" s="56"/>
    </row>
    <row r="347" spans="6:18" ht="12.75" customHeight="1">
      <c r="F347" s="56"/>
      <c r="G347" s="56"/>
      <c r="H347" s="56"/>
      <c r="I347" s="56"/>
      <c r="J347" s="41"/>
      <c r="K347" s="56"/>
      <c r="L347" s="56"/>
      <c r="M347" s="56"/>
      <c r="O347" s="41"/>
      <c r="R347" s="56"/>
    </row>
    <row r="348" spans="6:18" ht="12.75" customHeight="1">
      <c r="F348" s="56"/>
      <c r="G348" s="56"/>
      <c r="H348" s="56"/>
      <c r="I348" s="56"/>
      <c r="J348" s="41"/>
      <c r="K348" s="56"/>
      <c r="L348" s="56"/>
      <c r="M348" s="56"/>
      <c r="O348" s="41"/>
      <c r="R348" s="56"/>
    </row>
    <row r="349" spans="6:18" ht="12.75" customHeight="1">
      <c r="F349" s="56"/>
      <c r="G349" s="56"/>
      <c r="H349" s="56"/>
      <c r="I349" s="56"/>
      <c r="J349" s="41"/>
      <c r="K349" s="56"/>
      <c r="L349" s="56"/>
      <c r="M349" s="56"/>
      <c r="O349" s="41"/>
      <c r="R349" s="56"/>
    </row>
    <row r="350" spans="6:18" ht="12.75" customHeight="1">
      <c r="F350" s="56"/>
      <c r="G350" s="56"/>
      <c r="H350" s="56"/>
      <c r="I350" s="56"/>
      <c r="J350" s="41"/>
      <c r="K350" s="56"/>
      <c r="L350" s="56"/>
      <c r="M350" s="56"/>
      <c r="O350" s="41"/>
      <c r="R350" s="56"/>
    </row>
    <row r="351" spans="6:18" ht="12.75" customHeight="1">
      <c r="F351" s="56"/>
      <c r="G351" s="56"/>
      <c r="H351" s="56"/>
      <c r="I351" s="56"/>
      <c r="J351" s="41"/>
      <c r="K351" s="56"/>
      <c r="L351" s="56"/>
      <c r="M351" s="56"/>
      <c r="O351" s="41"/>
      <c r="R351" s="56"/>
    </row>
    <row r="352" spans="6:18" ht="12.75" customHeight="1">
      <c r="F352" s="56"/>
      <c r="G352" s="56"/>
      <c r="H352" s="56"/>
      <c r="I352" s="56"/>
      <c r="J352" s="41"/>
      <c r="K352" s="56"/>
      <c r="L352" s="56"/>
      <c r="M352" s="56"/>
      <c r="O352" s="41"/>
      <c r="R352" s="56"/>
    </row>
    <row r="353" spans="6:18" ht="12.75" customHeight="1">
      <c r="F353" s="56"/>
      <c r="G353" s="56"/>
      <c r="H353" s="56"/>
      <c r="I353" s="56"/>
      <c r="J353" s="41"/>
      <c r="K353" s="56"/>
      <c r="L353" s="56"/>
      <c r="M353" s="56"/>
      <c r="O353" s="41"/>
      <c r="R353" s="56"/>
    </row>
    <row r="354" spans="6:18" ht="12.75" customHeight="1">
      <c r="F354" s="56"/>
      <c r="G354" s="56"/>
      <c r="H354" s="56"/>
      <c r="I354" s="56"/>
      <c r="J354" s="41"/>
      <c r="K354" s="56"/>
      <c r="L354" s="56"/>
      <c r="M354" s="56"/>
      <c r="O354" s="41"/>
      <c r="R354" s="56"/>
    </row>
    <row r="355" spans="6:18" ht="12.75" customHeight="1">
      <c r="F355" s="56"/>
      <c r="G355" s="56"/>
      <c r="H355" s="56"/>
      <c r="I355" s="56"/>
      <c r="J355" s="41"/>
      <c r="K355" s="56"/>
      <c r="L355" s="56"/>
      <c r="M355" s="56"/>
      <c r="O355" s="41"/>
      <c r="R355" s="56"/>
    </row>
    <row r="356" spans="6:18" ht="12.75" customHeight="1">
      <c r="F356" s="56"/>
      <c r="G356" s="56"/>
      <c r="H356" s="56"/>
      <c r="I356" s="56"/>
      <c r="J356" s="41"/>
      <c r="K356" s="56"/>
      <c r="L356" s="56"/>
      <c r="M356" s="56"/>
      <c r="O356" s="41"/>
      <c r="R356" s="56"/>
    </row>
    <row r="357" spans="6:18" ht="12.75" customHeight="1">
      <c r="F357" s="56"/>
      <c r="G357" s="56"/>
      <c r="H357" s="56"/>
      <c r="I357" s="56"/>
      <c r="J357" s="41"/>
      <c r="K357" s="56"/>
      <c r="L357" s="56"/>
      <c r="M357" s="56"/>
      <c r="O357" s="41"/>
      <c r="R357" s="56"/>
    </row>
    <row r="358" spans="6:18" ht="12.75" customHeight="1">
      <c r="F358" s="56"/>
      <c r="G358" s="56"/>
      <c r="H358" s="56"/>
      <c r="I358" s="56"/>
      <c r="J358" s="41"/>
      <c r="K358" s="56"/>
      <c r="L358" s="56"/>
      <c r="M358" s="56"/>
      <c r="O358" s="41"/>
      <c r="R358" s="56"/>
    </row>
    <row r="359" spans="6:18" ht="12.75" customHeight="1">
      <c r="F359" s="56"/>
      <c r="G359" s="56"/>
      <c r="H359" s="56"/>
      <c r="I359" s="56"/>
      <c r="J359" s="41"/>
      <c r="K359" s="56"/>
      <c r="L359" s="56"/>
      <c r="M359" s="56"/>
      <c r="O359" s="41"/>
      <c r="R359" s="56"/>
    </row>
    <row r="360" spans="6:18" ht="12.75" customHeight="1">
      <c r="F360" s="56"/>
      <c r="G360" s="56"/>
      <c r="H360" s="56"/>
      <c r="I360" s="56"/>
      <c r="J360" s="41"/>
      <c r="K360" s="56"/>
      <c r="L360" s="56"/>
      <c r="M360" s="56"/>
      <c r="O360" s="41"/>
      <c r="R360" s="56"/>
    </row>
    <row r="361" spans="6:18" ht="12.75" customHeight="1">
      <c r="F361" s="56"/>
      <c r="G361" s="56"/>
      <c r="H361" s="56"/>
      <c r="I361" s="56"/>
      <c r="J361" s="41"/>
      <c r="K361" s="56"/>
      <c r="L361" s="56"/>
      <c r="M361" s="56"/>
      <c r="O361" s="41"/>
      <c r="R361" s="56"/>
    </row>
    <row r="362" spans="6:18" ht="12.75" customHeight="1">
      <c r="F362" s="56"/>
      <c r="G362" s="56"/>
      <c r="H362" s="56"/>
      <c r="I362" s="56"/>
      <c r="J362" s="41"/>
      <c r="K362" s="56"/>
      <c r="L362" s="56"/>
      <c r="M362" s="56"/>
      <c r="O362" s="41"/>
      <c r="R362" s="56"/>
    </row>
    <row r="363" spans="6:18" ht="12.75" customHeight="1">
      <c r="F363" s="56"/>
      <c r="G363" s="56"/>
      <c r="H363" s="56"/>
      <c r="I363" s="56"/>
      <c r="J363" s="41"/>
      <c r="K363" s="56"/>
      <c r="L363" s="56"/>
      <c r="M363" s="56"/>
      <c r="O363" s="41"/>
      <c r="R363" s="56"/>
    </row>
    <row r="364" spans="6:18" ht="12.75" customHeight="1">
      <c r="F364" s="56"/>
      <c r="G364" s="56"/>
      <c r="H364" s="56"/>
      <c r="I364" s="56"/>
      <c r="J364" s="41"/>
      <c r="K364" s="56"/>
      <c r="L364" s="56"/>
      <c r="M364" s="56"/>
      <c r="O364" s="41"/>
      <c r="R364" s="56"/>
    </row>
    <row r="365" spans="6:18" ht="12.75" customHeight="1">
      <c r="F365" s="56"/>
      <c r="G365" s="56"/>
      <c r="H365" s="56"/>
      <c r="I365" s="56"/>
      <c r="J365" s="41"/>
      <c r="K365" s="56"/>
      <c r="L365" s="56"/>
      <c r="M365" s="56"/>
      <c r="O365" s="41"/>
      <c r="R365" s="56"/>
    </row>
    <row r="366" spans="6:18" ht="12.75" customHeight="1">
      <c r="F366" s="56"/>
      <c r="G366" s="56"/>
      <c r="H366" s="56"/>
      <c r="I366" s="56"/>
      <c r="J366" s="41"/>
      <c r="K366" s="56"/>
      <c r="L366" s="56"/>
      <c r="M366" s="56"/>
      <c r="O366" s="41"/>
      <c r="R366" s="56"/>
    </row>
    <row r="367" spans="6:18" ht="12.75" customHeight="1">
      <c r="F367" s="56"/>
      <c r="G367" s="56"/>
      <c r="H367" s="56"/>
      <c r="I367" s="56"/>
      <c r="J367" s="41"/>
      <c r="K367" s="56"/>
      <c r="L367" s="56"/>
      <c r="M367" s="56"/>
      <c r="O367" s="41"/>
      <c r="R367" s="56"/>
    </row>
    <row r="368" spans="6:18" ht="12.75" customHeight="1">
      <c r="F368" s="56"/>
      <c r="G368" s="56"/>
      <c r="H368" s="56"/>
      <c r="I368" s="56"/>
      <c r="J368" s="41"/>
      <c r="K368" s="56"/>
      <c r="L368" s="56"/>
      <c r="M368" s="56"/>
      <c r="O368" s="41"/>
      <c r="R368" s="56"/>
    </row>
    <row r="369" spans="6:18" ht="12.75" customHeight="1">
      <c r="F369" s="56"/>
      <c r="G369" s="56"/>
      <c r="H369" s="56"/>
      <c r="I369" s="56"/>
      <c r="J369" s="41"/>
      <c r="K369" s="56"/>
      <c r="L369" s="56"/>
      <c r="M369" s="56"/>
      <c r="O369" s="41"/>
      <c r="R369" s="56"/>
    </row>
    <row r="370" spans="6:18" ht="12.75" customHeight="1">
      <c r="F370" s="56"/>
      <c r="G370" s="56"/>
      <c r="H370" s="56"/>
      <c r="I370" s="56"/>
      <c r="J370" s="41"/>
      <c r="K370" s="56"/>
      <c r="L370" s="56"/>
      <c r="M370" s="56"/>
      <c r="O370" s="41"/>
      <c r="R370" s="56"/>
    </row>
    <row r="371" spans="6:18" ht="12.75" customHeight="1">
      <c r="F371" s="56"/>
      <c r="G371" s="56"/>
      <c r="H371" s="56"/>
      <c r="I371" s="56"/>
      <c r="J371" s="41"/>
      <c r="K371" s="56"/>
      <c r="L371" s="56"/>
      <c r="M371" s="56"/>
      <c r="O371" s="41"/>
      <c r="R371" s="56"/>
    </row>
    <row r="372" spans="6:18" ht="12.75" customHeight="1">
      <c r="F372" s="56"/>
      <c r="G372" s="56"/>
      <c r="H372" s="56"/>
      <c r="I372" s="56"/>
      <c r="J372" s="41"/>
      <c r="K372" s="56"/>
      <c r="L372" s="56"/>
      <c r="M372" s="56"/>
      <c r="O372" s="41"/>
      <c r="R372" s="56"/>
    </row>
    <row r="373" spans="6:18" ht="12.75" customHeight="1">
      <c r="F373" s="56"/>
      <c r="G373" s="56"/>
      <c r="H373" s="56"/>
      <c r="I373" s="56"/>
      <c r="J373" s="41"/>
      <c r="K373" s="56"/>
      <c r="L373" s="56"/>
      <c r="M373" s="56"/>
      <c r="O373" s="41"/>
      <c r="R373" s="56"/>
    </row>
    <row r="374" spans="6:18" ht="12.75" customHeight="1">
      <c r="F374" s="56"/>
      <c r="G374" s="56"/>
      <c r="H374" s="56"/>
      <c r="I374" s="56"/>
      <c r="J374" s="41"/>
      <c r="K374" s="56"/>
      <c r="L374" s="56"/>
      <c r="M374" s="56"/>
      <c r="O374" s="41"/>
      <c r="R374" s="56"/>
    </row>
    <row r="375" spans="6:18" ht="12.75" customHeight="1">
      <c r="F375" s="56"/>
      <c r="G375" s="56"/>
      <c r="H375" s="56"/>
      <c r="I375" s="56"/>
      <c r="J375" s="41"/>
      <c r="K375" s="56"/>
      <c r="L375" s="56"/>
      <c r="M375" s="56"/>
      <c r="O375" s="41"/>
      <c r="R375" s="56"/>
    </row>
    <row r="376" spans="6:18" ht="12.75" customHeight="1">
      <c r="F376" s="56"/>
      <c r="G376" s="56"/>
      <c r="H376" s="56"/>
      <c r="I376" s="56"/>
      <c r="J376" s="41"/>
      <c r="K376" s="56"/>
      <c r="L376" s="56"/>
      <c r="M376" s="56"/>
      <c r="O376" s="41"/>
      <c r="R376" s="56"/>
    </row>
    <row r="377" spans="6:18" ht="12.75" customHeight="1">
      <c r="F377" s="56"/>
      <c r="G377" s="56"/>
      <c r="H377" s="56"/>
      <c r="I377" s="56"/>
      <c r="J377" s="41"/>
      <c r="K377" s="56"/>
      <c r="L377" s="56"/>
      <c r="M377" s="56"/>
      <c r="O377" s="41"/>
      <c r="R377" s="56"/>
    </row>
    <row r="378" spans="6:18" ht="12.75" customHeight="1">
      <c r="F378" s="56"/>
      <c r="G378" s="56"/>
      <c r="H378" s="56"/>
      <c r="I378" s="56"/>
      <c r="J378" s="41"/>
      <c r="K378" s="56"/>
      <c r="L378" s="56"/>
      <c r="M378" s="56"/>
      <c r="O378" s="41"/>
      <c r="R378" s="56"/>
    </row>
    <row r="379" spans="6:18" ht="12.75" customHeight="1">
      <c r="F379" s="56"/>
      <c r="G379" s="56"/>
      <c r="H379" s="56"/>
      <c r="I379" s="56"/>
      <c r="J379" s="41"/>
      <c r="K379" s="56"/>
      <c r="L379" s="56"/>
      <c r="M379" s="56"/>
      <c r="O379" s="41"/>
      <c r="R379" s="56"/>
    </row>
    <row r="380" spans="6:18" ht="12.75" customHeight="1">
      <c r="F380" s="56"/>
      <c r="G380" s="56"/>
      <c r="H380" s="56"/>
      <c r="I380" s="56"/>
      <c r="J380" s="41"/>
      <c r="K380" s="56"/>
      <c r="L380" s="56"/>
      <c r="M380" s="56"/>
      <c r="O380" s="41"/>
      <c r="R380" s="56"/>
    </row>
    <row r="381" spans="6:18" ht="12.75" customHeight="1">
      <c r="F381" s="56"/>
      <c r="G381" s="56"/>
      <c r="H381" s="56"/>
      <c r="I381" s="56"/>
      <c r="J381" s="41"/>
      <c r="K381" s="56"/>
      <c r="L381" s="56"/>
      <c r="M381" s="56"/>
      <c r="O381" s="41"/>
      <c r="R381" s="56"/>
    </row>
    <row r="382" spans="6:18" ht="12.75" customHeight="1">
      <c r="F382" s="56"/>
      <c r="G382" s="56"/>
      <c r="H382" s="56"/>
      <c r="I382" s="56"/>
      <c r="J382" s="41"/>
      <c r="K382" s="56"/>
      <c r="L382" s="56"/>
      <c r="M382" s="56"/>
      <c r="O382" s="41"/>
      <c r="R382" s="56"/>
    </row>
    <row r="383" spans="6:18" ht="12.75" customHeight="1">
      <c r="F383" s="56"/>
      <c r="G383" s="56"/>
      <c r="H383" s="56"/>
      <c r="I383" s="56"/>
      <c r="J383" s="41"/>
      <c r="K383" s="56"/>
      <c r="L383" s="56"/>
      <c r="M383" s="56"/>
      <c r="O383" s="41"/>
      <c r="R383" s="56"/>
    </row>
    <row r="384" spans="6:18" ht="12.75" customHeight="1">
      <c r="F384" s="56"/>
      <c r="G384" s="56"/>
      <c r="H384" s="56"/>
      <c r="I384" s="56"/>
      <c r="J384" s="41"/>
      <c r="K384" s="56"/>
      <c r="L384" s="56"/>
      <c r="M384" s="56"/>
      <c r="O384" s="41"/>
      <c r="R384" s="56"/>
    </row>
    <row r="385" spans="6:18" ht="12.75" customHeight="1">
      <c r="F385" s="56"/>
      <c r="G385" s="56"/>
      <c r="H385" s="56"/>
      <c r="I385" s="56"/>
      <c r="J385" s="41"/>
      <c r="K385" s="56"/>
      <c r="L385" s="56"/>
      <c r="M385" s="56"/>
      <c r="O385" s="41"/>
      <c r="R385" s="56"/>
    </row>
    <row r="386" spans="6:18" ht="12.75" customHeight="1">
      <c r="F386" s="56"/>
      <c r="G386" s="56"/>
      <c r="H386" s="56"/>
      <c r="I386" s="56"/>
      <c r="J386" s="41"/>
      <c r="K386" s="56"/>
      <c r="L386" s="56"/>
      <c r="M386" s="56"/>
      <c r="O386" s="41"/>
      <c r="R386" s="56"/>
    </row>
    <row r="387" spans="6:18" ht="12.75" customHeight="1">
      <c r="F387" s="56"/>
      <c r="G387" s="56"/>
      <c r="H387" s="56"/>
      <c r="I387" s="56"/>
      <c r="J387" s="41"/>
      <c r="K387" s="56"/>
      <c r="L387" s="56"/>
      <c r="M387" s="56"/>
      <c r="O387" s="41"/>
      <c r="R387" s="56"/>
    </row>
    <row r="388" spans="6:18" ht="12.75" customHeight="1">
      <c r="F388" s="56"/>
      <c r="G388" s="56"/>
      <c r="H388" s="56"/>
      <c r="I388" s="56"/>
      <c r="J388" s="41"/>
      <c r="K388" s="56"/>
      <c r="L388" s="56"/>
      <c r="M388" s="56"/>
      <c r="O388" s="41"/>
      <c r="R388" s="56"/>
    </row>
    <row r="389" spans="6:18" ht="12.75" customHeight="1">
      <c r="F389" s="56"/>
      <c r="G389" s="56"/>
      <c r="H389" s="56"/>
      <c r="I389" s="56"/>
      <c r="J389" s="41"/>
      <c r="K389" s="56"/>
      <c r="L389" s="56"/>
      <c r="M389" s="56"/>
      <c r="O389" s="41"/>
      <c r="R389" s="56"/>
    </row>
    <row r="390" spans="6:18" ht="12.75" customHeight="1">
      <c r="F390" s="56"/>
      <c r="G390" s="56"/>
      <c r="H390" s="56"/>
      <c r="I390" s="56"/>
      <c r="J390" s="41"/>
      <c r="K390" s="56"/>
      <c r="L390" s="56"/>
      <c r="M390" s="56"/>
      <c r="O390" s="41"/>
      <c r="R390" s="56"/>
    </row>
    <row r="391" spans="6:18" ht="12.75" customHeight="1">
      <c r="F391" s="56"/>
      <c r="G391" s="56"/>
      <c r="H391" s="56"/>
      <c r="I391" s="56"/>
      <c r="J391" s="41"/>
      <c r="K391" s="56"/>
      <c r="L391" s="56"/>
      <c r="M391" s="56"/>
      <c r="O391" s="41"/>
      <c r="R391" s="56"/>
    </row>
    <row r="392" spans="6:18" ht="12.75" customHeight="1">
      <c r="F392" s="56"/>
      <c r="G392" s="56"/>
      <c r="H392" s="56"/>
      <c r="I392" s="56"/>
      <c r="J392" s="41"/>
      <c r="K392" s="56"/>
      <c r="L392" s="56"/>
      <c r="M392" s="56"/>
      <c r="O392" s="41"/>
      <c r="R392" s="56"/>
    </row>
    <row r="393" spans="6:18" ht="12.75" customHeight="1">
      <c r="F393" s="56"/>
      <c r="G393" s="56"/>
      <c r="H393" s="56"/>
      <c r="I393" s="56"/>
      <c r="J393" s="41"/>
      <c r="K393" s="56"/>
      <c r="L393" s="56"/>
      <c r="M393" s="56"/>
      <c r="O393" s="41"/>
      <c r="R393" s="56"/>
    </row>
    <row r="394" spans="6:18" ht="12.75" customHeight="1">
      <c r="F394" s="56"/>
      <c r="G394" s="56"/>
      <c r="H394" s="56"/>
      <c r="I394" s="56"/>
      <c r="J394" s="41"/>
      <c r="K394" s="56"/>
      <c r="L394" s="56"/>
      <c r="M394" s="56"/>
      <c r="O394" s="41"/>
      <c r="R394" s="56"/>
    </row>
    <row r="395" spans="6:18" ht="12.75" customHeight="1">
      <c r="F395" s="56"/>
      <c r="G395" s="56"/>
      <c r="H395" s="56"/>
      <c r="I395" s="56"/>
      <c r="J395" s="41"/>
      <c r="K395" s="56"/>
      <c r="L395" s="56"/>
      <c r="M395" s="56"/>
      <c r="O395" s="41"/>
      <c r="R395" s="56"/>
    </row>
    <row r="396" spans="6:18" ht="12.75" customHeight="1">
      <c r="F396" s="56"/>
      <c r="G396" s="56"/>
      <c r="H396" s="56"/>
      <c r="I396" s="56"/>
      <c r="J396" s="41"/>
      <c r="K396" s="56"/>
      <c r="L396" s="56"/>
      <c r="M396" s="56"/>
      <c r="O396" s="41"/>
      <c r="R396" s="56"/>
    </row>
    <row r="397" spans="6:18" ht="12.75" customHeight="1">
      <c r="F397" s="56"/>
      <c r="G397" s="56"/>
      <c r="H397" s="56"/>
      <c r="I397" s="56"/>
      <c r="J397" s="41"/>
      <c r="K397" s="56"/>
      <c r="L397" s="56"/>
      <c r="M397" s="56"/>
      <c r="O397" s="41"/>
      <c r="R397" s="56"/>
    </row>
    <row r="398" spans="6:18" ht="12.75" customHeight="1">
      <c r="F398" s="56"/>
      <c r="G398" s="56"/>
      <c r="H398" s="56"/>
      <c r="I398" s="56"/>
      <c r="J398" s="41"/>
      <c r="K398" s="56"/>
      <c r="L398" s="56"/>
      <c r="M398" s="56"/>
      <c r="O398" s="41"/>
      <c r="R398" s="56"/>
    </row>
    <row r="399" spans="6:18" ht="12.75" customHeight="1">
      <c r="F399" s="56"/>
      <c r="G399" s="56"/>
      <c r="H399" s="56"/>
      <c r="I399" s="56"/>
      <c r="J399" s="41"/>
      <c r="K399" s="56"/>
      <c r="L399" s="56"/>
      <c r="M399" s="56"/>
      <c r="O399" s="41"/>
      <c r="R399" s="56"/>
    </row>
    <row r="400" spans="6:18" ht="12.75" customHeight="1">
      <c r="F400" s="56"/>
      <c r="G400" s="56"/>
      <c r="H400" s="56"/>
      <c r="I400" s="56"/>
      <c r="J400" s="41"/>
      <c r="K400" s="56"/>
      <c r="L400" s="56"/>
      <c r="M400" s="56"/>
      <c r="O400" s="41"/>
      <c r="R400" s="56"/>
    </row>
    <row r="401" spans="6:18" ht="12.75" customHeight="1">
      <c r="F401" s="56"/>
      <c r="G401" s="56"/>
      <c r="H401" s="56"/>
      <c r="I401" s="56"/>
      <c r="J401" s="41"/>
      <c r="K401" s="56"/>
      <c r="L401" s="56"/>
      <c r="M401" s="56"/>
      <c r="O401" s="41"/>
      <c r="R401" s="56"/>
    </row>
    <row r="402" spans="6:18" ht="12.75" customHeight="1">
      <c r="F402" s="56"/>
      <c r="G402" s="56"/>
      <c r="H402" s="56"/>
      <c r="I402" s="56"/>
      <c r="J402" s="41"/>
      <c r="K402" s="56"/>
      <c r="L402" s="56"/>
      <c r="M402" s="56"/>
      <c r="O402" s="41"/>
      <c r="R402" s="56"/>
    </row>
    <row r="403" spans="6:18" ht="12.75" customHeight="1">
      <c r="F403" s="56"/>
      <c r="G403" s="56"/>
      <c r="H403" s="56"/>
      <c r="I403" s="56"/>
      <c r="J403" s="41"/>
      <c r="K403" s="56"/>
      <c r="L403" s="56"/>
      <c r="M403" s="56"/>
      <c r="O403" s="41"/>
      <c r="R403" s="56"/>
    </row>
    <row r="404" spans="6:18" ht="12.75" customHeight="1">
      <c r="F404" s="56"/>
      <c r="G404" s="56"/>
      <c r="H404" s="56"/>
      <c r="I404" s="56"/>
      <c r="J404" s="41"/>
      <c r="K404" s="56"/>
      <c r="L404" s="56"/>
      <c r="M404" s="56"/>
      <c r="O404" s="41"/>
      <c r="R404" s="56"/>
    </row>
    <row r="405" spans="6:18" ht="12.75" customHeight="1">
      <c r="F405" s="56"/>
      <c r="G405" s="56"/>
      <c r="H405" s="56"/>
      <c r="I405" s="56"/>
      <c r="J405" s="41"/>
      <c r="K405" s="56"/>
      <c r="L405" s="56"/>
      <c r="M405" s="56"/>
      <c r="O405" s="41"/>
      <c r="R405" s="56"/>
    </row>
    <row r="406" spans="6:18" ht="12.75" customHeight="1">
      <c r="F406" s="56"/>
      <c r="G406" s="56"/>
      <c r="H406" s="56"/>
      <c r="I406" s="56"/>
      <c r="J406" s="41"/>
      <c r="K406" s="56"/>
      <c r="L406" s="56"/>
      <c r="M406" s="56"/>
      <c r="O406" s="41"/>
      <c r="R406" s="56"/>
    </row>
    <row r="407" spans="6:18" ht="12.75" customHeight="1">
      <c r="F407" s="56"/>
      <c r="G407" s="56"/>
      <c r="H407" s="56"/>
      <c r="I407" s="56"/>
      <c r="J407" s="41"/>
      <c r="K407" s="56"/>
      <c r="L407" s="56"/>
      <c r="M407" s="56"/>
      <c r="O407" s="41"/>
      <c r="R407" s="56"/>
    </row>
    <row r="408" spans="6:18" ht="12.75" customHeight="1">
      <c r="F408" s="56"/>
      <c r="G408" s="56"/>
      <c r="H408" s="56"/>
      <c r="I408" s="56"/>
      <c r="J408" s="41"/>
      <c r="K408" s="56"/>
      <c r="L408" s="56"/>
      <c r="M408" s="56"/>
      <c r="O408" s="41"/>
      <c r="R408" s="56"/>
    </row>
    <row r="409" spans="6:18" ht="12.75" customHeight="1">
      <c r="F409" s="56"/>
      <c r="G409" s="56"/>
      <c r="H409" s="56"/>
      <c r="I409" s="56"/>
      <c r="J409" s="41"/>
      <c r="K409" s="56"/>
      <c r="L409" s="56"/>
      <c r="M409" s="56"/>
      <c r="O409" s="41"/>
      <c r="R409" s="56"/>
    </row>
    <row r="410" spans="6:18" ht="12.75" customHeight="1">
      <c r="F410" s="56"/>
      <c r="G410" s="56"/>
      <c r="H410" s="56"/>
      <c r="I410" s="56"/>
      <c r="J410" s="41"/>
      <c r="K410" s="56"/>
      <c r="L410" s="56"/>
      <c r="M410" s="56"/>
      <c r="O410" s="41"/>
      <c r="R410" s="56"/>
    </row>
    <row r="411" spans="6:18" ht="12.75" customHeight="1">
      <c r="F411" s="56"/>
      <c r="G411" s="56"/>
      <c r="H411" s="56"/>
      <c r="I411" s="56"/>
      <c r="J411" s="41"/>
      <c r="K411" s="56"/>
      <c r="L411" s="56"/>
      <c r="M411" s="56"/>
      <c r="O411" s="41"/>
      <c r="R411" s="56"/>
    </row>
    <row r="412" spans="6:18" ht="12.75" customHeight="1">
      <c r="F412" s="56"/>
      <c r="G412" s="56"/>
      <c r="H412" s="56"/>
      <c r="I412" s="56"/>
      <c r="J412" s="41"/>
      <c r="K412" s="56"/>
      <c r="L412" s="56"/>
      <c r="M412" s="56"/>
      <c r="O412" s="41"/>
      <c r="R412" s="56"/>
    </row>
    <row r="413" spans="6:18" ht="12.75" customHeight="1">
      <c r="F413" s="56"/>
      <c r="G413" s="56"/>
      <c r="H413" s="56"/>
      <c r="I413" s="56"/>
      <c r="J413" s="41"/>
      <c r="K413" s="56"/>
      <c r="L413" s="56"/>
      <c r="M413" s="56"/>
      <c r="O413" s="41"/>
      <c r="R413" s="56"/>
    </row>
    <row r="414" spans="6:18" ht="12.75" customHeight="1">
      <c r="F414" s="56"/>
      <c r="G414" s="56"/>
      <c r="H414" s="56"/>
      <c r="I414" s="56"/>
      <c r="J414" s="41"/>
      <c r="K414" s="56"/>
      <c r="L414" s="56"/>
      <c r="M414" s="56"/>
      <c r="O414" s="41"/>
      <c r="R414" s="56"/>
    </row>
    <row r="415" spans="6:18" ht="12.75" customHeight="1">
      <c r="F415" s="56"/>
      <c r="G415" s="56"/>
      <c r="H415" s="56"/>
      <c r="I415" s="56"/>
      <c r="J415" s="41"/>
      <c r="K415" s="56"/>
      <c r="L415" s="56"/>
      <c r="M415" s="56"/>
      <c r="O415" s="41"/>
      <c r="R415" s="56"/>
    </row>
    <row r="416" spans="6:18" ht="12.75" customHeight="1">
      <c r="F416" s="56"/>
      <c r="G416" s="56"/>
      <c r="H416" s="56"/>
      <c r="I416" s="56"/>
      <c r="J416" s="41"/>
      <c r="K416" s="56"/>
      <c r="L416" s="56"/>
      <c r="M416" s="56"/>
      <c r="O416" s="41"/>
      <c r="R416" s="56"/>
    </row>
    <row r="417" spans="6:18" ht="12.75" customHeight="1">
      <c r="F417" s="56"/>
      <c r="G417" s="56"/>
      <c r="H417" s="56"/>
      <c r="I417" s="56"/>
      <c r="J417" s="41"/>
      <c r="K417" s="56"/>
      <c r="L417" s="56"/>
      <c r="M417" s="56"/>
      <c r="O417" s="41"/>
      <c r="R417" s="56"/>
    </row>
    <row r="418" spans="6:18" ht="12.75" customHeight="1">
      <c r="F418" s="56"/>
      <c r="G418" s="56"/>
      <c r="H418" s="56"/>
      <c r="I418" s="56"/>
      <c r="J418" s="41"/>
      <c r="K418" s="56"/>
      <c r="L418" s="56"/>
      <c r="M418" s="56"/>
      <c r="O418" s="41"/>
      <c r="R418" s="56"/>
    </row>
    <row r="419" spans="6:18" ht="12.75" customHeight="1">
      <c r="F419" s="56"/>
      <c r="G419" s="56"/>
      <c r="H419" s="56"/>
      <c r="I419" s="56"/>
      <c r="J419" s="41"/>
      <c r="K419" s="56"/>
      <c r="L419" s="56"/>
      <c r="M419" s="56"/>
      <c r="O419" s="41"/>
      <c r="R419" s="56"/>
    </row>
    <row r="420" spans="6:18" ht="12.75" customHeight="1">
      <c r="F420" s="56"/>
      <c r="G420" s="56"/>
      <c r="H420" s="56"/>
      <c r="I420" s="56"/>
      <c r="J420" s="41"/>
      <c r="K420" s="56"/>
      <c r="L420" s="56"/>
      <c r="M420" s="56"/>
      <c r="O420" s="41"/>
      <c r="R420" s="56"/>
    </row>
    <row r="421" spans="6:18" ht="12.75" customHeight="1">
      <c r="F421" s="56"/>
      <c r="G421" s="56"/>
      <c r="H421" s="56"/>
      <c r="I421" s="56"/>
      <c r="J421" s="41"/>
      <c r="K421" s="56"/>
      <c r="L421" s="56"/>
      <c r="M421" s="56"/>
      <c r="O421" s="41"/>
      <c r="R421" s="56"/>
    </row>
    <row r="422" spans="6:18" ht="12.75" customHeight="1">
      <c r="F422" s="56"/>
      <c r="G422" s="56"/>
      <c r="H422" s="56"/>
      <c r="I422" s="56"/>
      <c r="J422" s="41"/>
      <c r="K422" s="56"/>
      <c r="L422" s="56"/>
      <c r="M422" s="56"/>
      <c r="O422" s="41"/>
      <c r="R422" s="56"/>
    </row>
    <row r="423" spans="6:18" ht="12.75" customHeight="1">
      <c r="F423" s="56"/>
      <c r="G423" s="56"/>
      <c r="H423" s="56"/>
      <c r="I423" s="56"/>
      <c r="J423" s="41"/>
      <c r="K423" s="56"/>
      <c r="L423" s="56"/>
      <c r="M423" s="56"/>
      <c r="O423" s="41"/>
      <c r="R423" s="56"/>
    </row>
    <row r="424" spans="6:18" ht="12.75" customHeight="1">
      <c r="F424" s="56"/>
      <c r="G424" s="56"/>
      <c r="H424" s="56"/>
      <c r="I424" s="56"/>
      <c r="J424" s="41"/>
      <c r="K424" s="56"/>
      <c r="L424" s="56"/>
      <c r="M424" s="56"/>
      <c r="O424" s="41"/>
      <c r="R424" s="56"/>
    </row>
    <row r="425" spans="6:18" ht="12.75" customHeight="1">
      <c r="F425" s="56"/>
      <c r="G425" s="56"/>
      <c r="H425" s="56"/>
      <c r="I425" s="56"/>
      <c r="J425" s="41"/>
      <c r="K425" s="56"/>
      <c r="L425" s="56"/>
      <c r="M425" s="56"/>
      <c r="O425" s="41"/>
      <c r="R425" s="56"/>
    </row>
    <row r="426" spans="6:18" ht="12.75" customHeight="1">
      <c r="F426" s="56"/>
      <c r="G426" s="56"/>
      <c r="H426" s="56"/>
      <c r="I426" s="56"/>
      <c r="J426" s="41"/>
      <c r="K426" s="56"/>
      <c r="L426" s="56"/>
      <c r="M426" s="56"/>
      <c r="O426" s="41"/>
      <c r="R426" s="56"/>
    </row>
    <row r="427" spans="6:18" ht="12.75" customHeight="1">
      <c r="F427" s="56"/>
      <c r="G427" s="56"/>
      <c r="H427" s="56"/>
      <c r="I427" s="56"/>
      <c r="J427" s="41"/>
      <c r="K427" s="56"/>
      <c r="L427" s="56"/>
      <c r="M427" s="56"/>
      <c r="O427" s="41"/>
      <c r="R427" s="56"/>
    </row>
    <row r="428" spans="6:18" ht="12.75" customHeight="1">
      <c r="F428" s="56"/>
      <c r="G428" s="56"/>
      <c r="H428" s="56"/>
      <c r="I428" s="56"/>
      <c r="J428" s="41"/>
      <c r="K428" s="56"/>
      <c r="L428" s="56"/>
      <c r="M428" s="56"/>
      <c r="O428" s="41"/>
      <c r="R428" s="56"/>
    </row>
    <row r="429" spans="6:18" ht="12.75" customHeight="1">
      <c r="F429" s="56"/>
      <c r="G429" s="56"/>
      <c r="H429" s="56"/>
      <c r="I429" s="56"/>
      <c r="J429" s="41"/>
      <c r="K429" s="56"/>
      <c r="L429" s="56"/>
      <c r="M429" s="56"/>
      <c r="O429" s="41"/>
      <c r="R429" s="56"/>
    </row>
    <row r="430" spans="6:18" ht="12.75" customHeight="1">
      <c r="F430" s="56"/>
      <c r="G430" s="56"/>
      <c r="H430" s="56"/>
      <c r="I430" s="56"/>
      <c r="J430" s="41"/>
      <c r="K430" s="56"/>
      <c r="L430" s="56"/>
      <c r="M430" s="56"/>
      <c r="O430" s="41"/>
      <c r="R430" s="56"/>
    </row>
    <row r="431" spans="6:18" ht="12.75" customHeight="1">
      <c r="F431" s="56"/>
      <c r="G431" s="56"/>
      <c r="H431" s="56"/>
      <c r="I431" s="56"/>
      <c r="J431" s="41"/>
      <c r="K431" s="56"/>
      <c r="L431" s="56"/>
      <c r="M431" s="56"/>
      <c r="O431" s="41"/>
      <c r="R431" s="56"/>
    </row>
    <row r="432" spans="6:18" ht="12.75" customHeight="1">
      <c r="F432" s="56"/>
      <c r="G432" s="56"/>
      <c r="H432" s="56"/>
      <c r="I432" s="56"/>
      <c r="J432" s="41"/>
      <c r="K432" s="56"/>
      <c r="L432" s="56"/>
      <c r="M432" s="56"/>
      <c r="O432" s="41"/>
      <c r="R432" s="56"/>
    </row>
    <row r="433" spans="6:18" ht="12.75" customHeight="1">
      <c r="F433" s="56"/>
      <c r="G433" s="56"/>
      <c r="H433" s="56"/>
      <c r="I433" s="56"/>
      <c r="J433" s="41"/>
      <c r="K433" s="56"/>
      <c r="L433" s="56"/>
      <c r="M433" s="56"/>
      <c r="O433" s="41"/>
      <c r="R433" s="56"/>
    </row>
    <row r="434" spans="6:18" ht="12.75" customHeight="1">
      <c r="F434" s="56"/>
      <c r="G434" s="56"/>
      <c r="H434" s="56"/>
      <c r="I434" s="56"/>
      <c r="J434" s="41"/>
      <c r="K434" s="56"/>
      <c r="L434" s="56"/>
      <c r="M434" s="56"/>
      <c r="O434" s="41"/>
      <c r="R434" s="56"/>
    </row>
    <row r="435" spans="6:18" ht="12.75" customHeight="1">
      <c r="F435" s="56"/>
      <c r="G435" s="56"/>
      <c r="H435" s="56"/>
      <c r="I435" s="56"/>
      <c r="J435" s="41"/>
      <c r="K435" s="56"/>
      <c r="L435" s="56"/>
      <c r="M435" s="56"/>
      <c r="O435" s="41"/>
      <c r="R435" s="56"/>
    </row>
    <row r="436" spans="6:18" ht="12.75" customHeight="1">
      <c r="F436" s="56"/>
      <c r="G436" s="56"/>
      <c r="H436" s="56"/>
      <c r="I436" s="56"/>
      <c r="J436" s="41"/>
      <c r="K436" s="56"/>
      <c r="L436" s="56"/>
      <c r="M436" s="56"/>
      <c r="O436" s="41"/>
      <c r="R436" s="56"/>
    </row>
    <row r="437" spans="6:18" ht="12.75" customHeight="1">
      <c r="F437" s="56"/>
      <c r="G437" s="56"/>
      <c r="H437" s="56"/>
      <c r="I437" s="56"/>
      <c r="J437" s="41"/>
      <c r="K437" s="56"/>
      <c r="L437" s="56"/>
      <c r="M437" s="56"/>
      <c r="O437" s="41"/>
      <c r="R437" s="56"/>
    </row>
    <row r="438" spans="6:18" ht="12.75" customHeight="1">
      <c r="F438" s="56"/>
      <c r="G438" s="56"/>
      <c r="H438" s="56"/>
      <c r="I438" s="56"/>
      <c r="J438" s="41"/>
      <c r="K438" s="56"/>
      <c r="L438" s="56"/>
      <c r="M438" s="56"/>
      <c r="O438" s="41"/>
      <c r="R438" s="56"/>
    </row>
    <row r="439" spans="6:18" ht="12.75" customHeight="1">
      <c r="F439" s="56"/>
      <c r="G439" s="56"/>
      <c r="H439" s="56"/>
      <c r="I439" s="56"/>
      <c r="J439" s="41"/>
      <c r="K439" s="56"/>
      <c r="L439" s="56"/>
      <c r="M439" s="56"/>
      <c r="O439" s="41"/>
      <c r="R439" s="56"/>
    </row>
    <row r="440" spans="6:18" ht="12.75" customHeight="1">
      <c r="F440" s="56"/>
      <c r="G440" s="56"/>
      <c r="H440" s="56"/>
      <c r="I440" s="56"/>
      <c r="J440" s="41"/>
      <c r="K440" s="56"/>
      <c r="L440" s="56"/>
      <c r="M440" s="56"/>
      <c r="O440" s="41"/>
      <c r="R440" s="56"/>
    </row>
    <row r="441" spans="6:18" ht="12.75" customHeight="1">
      <c r="F441" s="56"/>
      <c r="G441" s="56"/>
      <c r="H441" s="56"/>
      <c r="I441" s="56"/>
      <c r="J441" s="41"/>
      <c r="K441" s="56"/>
      <c r="L441" s="56"/>
      <c r="M441" s="56"/>
      <c r="O441" s="41"/>
      <c r="R441" s="56"/>
    </row>
    <row r="442" spans="6:18" ht="12.75" customHeight="1">
      <c r="F442" s="56"/>
      <c r="G442" s="56"/>
      <c r="H442" s="56"/>
      <c r="I442" s="56"/>
      <c r="J442" s="41"/>
      <c r="K442" s="56"/>
      <c r="L442" s="56"/>
      <c r="M442" s="56"/>
      <c r="O442" s="41"/>
      <c r="R442" s="56"/>
    </row>
    <row r="443" spans="6:18" ht="12.75" customHeight="1">
      <c r="F443" s="56"/>
      <c r="G443" s="56"/>
      <c r="H443" s="56"/>
      <c r="I443" s="56"/>
      <c r="J443" s="41"/>
      <c r="K443" s="56"/>
      <c r="L443" s="56"/>
      <c r="M443" s="56"/>
      <c r="O443" s="41"/>
      <c r="R443" s="56"/>
    </row>
    <row r="444" spans="6:18" ht="12.75" customHeight="1">
      <c r="F444" s="56"/>
      <c r="G444" s="56"/>
      <c r="H444" s="56"/>
      <c r="I444" s="56"/>
      <c r="J444" s="41"/>
      <c r="K444" s="56"/>
      <c r="L444" s="56"/>
      <c r="M444" s="56"/>
      <c r="O444" s="41"/>
      <c r="R444" s="56"/>
    </row>
    <row r="445" spans="6:18" ht="12.75" customHeight="1">
      <c r="F445" s="56"/>
      <c r="G445" s="56"/>
      <c r="H445" s="56"/>
      <c r="I445" s="56"/>
      <c r="J445" s="41"/>
      <c r="K445" s="56"/>
      <c r="L445" s="56"/>
      <c r="M445" s="56"/>
      <c r="O445" s="41"/>
      <c r="R445" s="56"/>
    </row>
    <row r="446" spans="6:18" ht="12.75" customHeight="1">
      <c r="F446" s="56"/>
      <c r="G446" s="56"/>
      <c r="H446" s="56"/>
      <c r="I446" s="56"/>
      <c r="J446" s="41"/>
      <c r="K446" s="56"/>
      <c r="L446" s="56"/>
      <c r="M446" s="56"/>
      <c r="O446" s="41"/>
      <c r="R446" s="56"/>
    </row>
    <row r="447" spans="6:18" ht="12.75" customHeight="1">
      <c r="F447" s="56"/>
      <c r="G447" s="56"/>
      <c r="H447" s="56"/>
      <c r="I447" s="56"/>
      <c r="J447" s="41"/>
      <c r="K447" s="56"/>
      <c r="L447" s="56"/>
      <c r="M447" s="56"/>
      <c r="O447" s="41"/>
      <c r="R447" s="56"/>
    </row>
    <row r="448" spans="6:18" ht="12.75" customHeight="1">
      <c r="F448" s="56"/>
      <c r="G448" s="56"/>
      <c r="H448" s="56"/>
      <c r="I448" s="56"/>
      <c r="J448" s="41"/>
      <c r="K448" s="56"/>
      <c r="L448" s="56"/>
      <c r="M448" s="56"/>
      <c r="O448" s="41"/>
      <c r="R448" s="56"/>
    </row>
    <row r="449" spans="6:18" ht="12.75" customHeight="1">
      <c r="F449" s="56"/>
      <c r="G449" s="56"/>
      <c r="H449" s="56"/>
      <c r="I449" s="56"/>
      <c r="J449" s="41"/>
      <c r="K449" s="56"/>
      <c r="L449" s="56"/>
      <c r="M449" s="56"/>
      <c r="O449" s="41"/>
      <c r="R449" s="56"/>
    </row>
    <row r="450" spans="6:18" ht="12.75" customHeight="1">
      <c r="F450" s="56"/>
      <c r="G450" s="56"/>
      <c r="H450" s="56"/>
      <c r="I450" s="56"/>
      <c r="J450" s="41"/>
      <c r="K450" s="56"/>
      <c r="L450" s="56"/>
      <c r="M450" s="56"/>
      <c r="O450" s="41"/>
      <c r="R450" s="56"/>
    </row>
    <row r="451" spans="6:18" ht="12.75" customHeight="1">
      <c r="F451" s="56"/>
      <c r="G451" s="56"/>
      <c r="H451" s="56"/>
      <c r="I451" s="56"/>
      <c r="J451" s="41"/>
      <c r="K451" s="56"/>
      <c r="L451" s="56"/>
      <c r="M451" s="56"/>
      <c r="O451" s="41"/>
      <c r="R451" s="56"/>
    </row>
    <row r="452" spans="6:18" ht="12.75" customHeight="1">
      <c r="F452" s="56"/>
      <c r="G452" s="56"/>
      <c r="H452" s="56"/>
      <c r="I452" s="56"/>
      <c r="J452" s="41"/>
      <c r="K452" s="56"/>
      <c r="L452" s="56"/>
      <c r="M452" s="56"/>
      <c r="O452" s="41"/>
      <c r="R452" s="56"/>
    </row>
    <row r="453" spans="6:18" ht="12.75" customHeight="1">
      <c r="F453" s="56"/>
      <c r="G453" s="56"/>
      <c r="H453" s="56"/>
      <c r="I453" s="56"/>
      <c r="J453" s="41"/>
      <c r="K453" s="56"/>
      <c r="L453" s="56"/>
      <c r="M453" s="56"/>
      <c r="O453" s="41"/>
      <c r="R453" s="56"/>
    </row>
    <row r="454" spans="6:18" ht="12.75" customHeight="1">
      <c r="F454" s="56"/>
      <c r="G454" s="56"/>
      <c r="H454" s="56"/>
      <c r="I454" s="56"/>
      <c r="J454" s="41"/>
      <c r="K454" s="56"/>
      <c r="L454" s="56"/>
      <c r="M454" s="56"/>
      <c r="O454" s="41"/>
      <c r="R454" s="56"/>
    </row>
    <row r="455" spans="6:18" ht="12.75" customHeight="1">
      <c r="F455" s="56"/>
      <c r="G455" s="56"/>
      <c r="H455" s="56"/>
      <c r="I455" s="56"/>
      <c r="J455" s="41"/>
      <c r="K455" s="56"/>
      <c r="L455" s="56"/>
      <c r="M455" s="56"/>
      <c r="O455" s="41"/>
      <c r="R455" s="56"/>
    </row>
    <row r="456" spans="6:18" ht="12.75" customHeight="1">
      <c r="F456" s="56"/>
      <c r="G456" s="56"/>
      <c r="H456" s="56"/>
      <c r="I456" s="56"/>
      <c r="J456" s="41"/>
      <c r="K456" s="56"/>
      <c r="L456" s="56"/>
      <c r="M456" s="56"/>
      <c r="O456" s="41"/>
      <c r="R456" s="56"/>
    </row>
    <row r="457" spans="6:18" ht="12.75" customHeight="1">
      <c r="F457" s="56"/>
      <c r="G457" s="56"/>
      <c r="H457" s="56"/>
      <c r="I457" s="56"/>
      <c r="J457" s="41"/>
      <c r="K457" s="56"/>
      <c r="L457" s="56"/>
      <c r="M457" s="56"/>
      <c r="O457" s="41"/>
      <c r="R457" s="56"/>
    </row>
    <row r="458" spans="6:18" ht="12.75" customHeight="1">
      <c r="F458" s="56"/>
      <c r="G458" s="56"/>
      <c r="H458" s="56"/>
      <c r="I458" s="56"/>
      <c r="J458" s="41"/>
      <c r="K458" s="56"/>
      <c r="L458" s="56"/>
      <c r="M458" s="56"/>
      <c r="O458" s="41"/>
      <c r="R458" s="56"/>
    </row>
    <row r="459" spans="6:18" ht="12.75" customHeight="1">
      <c r="F459" s="56"/>
      <c r="G459" s="56"/>
      <c r="H459" s="56"/>
      <c r="I459" s="56"/>
      <c r="J459" s="41"/>
      <c r="K459" s="56"/>
      <c r="L459" s="56"/>
      <c r="M459" s="56"/>
      <c r="O459" s="41"/>
      <c r="R459" s="56"/>
    </row>
    <row r="460" spans="6:18" ht="12.75" customHeight="1">
      <c r="F460" s="56"/>
      <c r="G460" s="56"/>
      <c r="H460" s="56"/>
      <c r="I460" s="56"/>
      <c r="J460" s="41"/>
      <c r="K460" s="56"/>
      <c r="L460" s="56"/>
      <c r="M460" s="56"/>
      <c r="O460" s="41"/>
      <c r="R460" s="56"/>
    </row>
    <row r="461" spans="6:18" ht="12.75" customHeight="1">
      <c r="F461" s="56"/>
      <c r="G461" s="56"/>
      <c r="H461" s="56"/>
      <c r="I461" s="56"/>
      <c r="J461" s="41"/>
      <c r="K461" s="56"/>
      <c r="L461" s="56"/>
      <c r="M461" s="56"/>
      <c r="O461" s="41"/>
      <c r="R461" s="56"/>
    </row>
    <row r="462" spans="6:18" ht="12.75" customHeight="1">
      <c r="F462" s="56"/>
      <c r="G462" s="56"/>
      <c r="H462" s="56"/>
      <c r="I462" s="56"/>
      <c r="J462" s="41"/>
      <c r="K462" s="56"/>
      <c r="L462" s="56"/>
      <c r="M462" s="56"/>
      <c r="O462" s="41"/>
      <c r="R462" s="56"/>
    </row>
    <row r="463" spans="6:18" ht="12.75" customHeight="1">
      <c r="F463" s="56"/>
      <c r="G463" s="56"/>
      <c r="H463" s="56"/>
      <c r="I463" s="56"/>
      <c r="J463" s="41"/>
      <c r="K463" s="56"/>
      <c r="L463" s="56"/>
      <c r="M463" s="56"/>
      <c r="O463" s="41"/>
      <c r="R463" s="56"/>
    </row>
    <row r="464" spans="6:18" ht="12.75" customHeight="1">
      <c r="F464" s="56"/>
      <c r="G464" s="56"/>
      <c r="H464" s="56"/>
      <c r="I464" s="56"/>
      <c r="J464" s="41"/>
      <c r="K464" s="56"/>
      <c r="L464" s="56"/>
      <c r="M464" s="56"/>
      <c r="O464" s="41"/>
      <c r="R464" s="56"/>
    </row>
    <row r="465" spans="6:18" ht="12.75" customHeight="1">
      <c r="F465" s="56"/>
      <c r="G465" s="56"/>
      <c r="H465" s="56"/>
      <c r="I465" s="56"/>
      <c r="J465" s="41"/>
      <c r="K465" s="56"/>
      <c r="L465" s="56"/>
      <c r="M465" s="56"/>
      <c r="O465" s="41"/>
      <c r="R465" s="56"/>
    </row>
    <row r="466" spans="6:18" ht="12.75" customHeight="1">
      <c r="F466" s="56"/>
      <c r="G466" s="56"/>
      <c r="H466" s="56"/>
      <c r="I466" s="56"/>
      <c r="J466" s="41"/>
      <c r="K466" s="56"/>
      <c r="L466" s="56"/>
      <c r="M466" s="56"/>
      <c r="O466" s="41"/>
      <c r="R466" s="56"/>
    </row>
    <row r="467" spans="6:18" ht="12.75" customHeight="1">
      <c r="F467" s="56"/>
      <c r="G467" s="56"/>
      <c r="H467" s="56"/>
      <c r="I467" s="56"/>
      <c r="J467" s="41"/>
      <c r="K467" s="56"/>
      <c r="L467" s="56"/>
      <c r="M467" s="56"/>
      <c r="O467" s="41"/>
      <c r="R467" s="56"/>
    </row>
    <row r="468" spans="6:18" ht="12.75" customHeight="1">
      <c r="F468" s="56"/>
      <c r="G468" s="56"/>
      <c r="H468" s="56"/>
      <c r="I468" s="56"/>
      <c r="J468" s="41"/>
      <c r="K468" s="56"/>
      <c r="L468" s="56"/>
      <c r="M468" s="56"/>
      <c r="O468" s="41"/>
      <c r="R468" s="56"/>
    </row>
    <row r="469" spans="6:18" ht="12.75" customHeight="1">
      <c r="F469" s="56"/>
      <c r="G469" s="56"/>
      <c r="H469" s="56"/>
      <c r="I469" s="56"/>
      <c r="J469" s="41"/>
      <c r="K469" s="56"/>
      <c r="L469" s="56"/>
      <c r="M469" s="56"/>
      <c r="O469" s="41"/>
      <c r="R469" s="56"/>
    </row>
    <row r="470" spans="6:18" ht="12.75" customHeight="1">
      <c r="F470" s="56"/>
      <c r="G470" s="56"/>
      <c r="H470" s="56"/>
      <c r="I470" s="56"/>
      <c r="J470" s="41"/>
      <c r="K470" s="56"/>
      <c r="L470" s="56"/>
      <c r="M470" s="56"/>
      <c r="O470" s="41"/>
      <c r="R470" s="56"/>
    </row>
    <row r="471" spans="6:18" ht="12.75" customHeight="1">
      <c r="F471" s="56"/>
      <c r="G471" s="56"/>
      <c r="H471" s="56"/>
      <c r="I471" s="56"/>
      <c r="J471" s="41"/>
      <c r="K471" s="56"/>
      <c r="L471" s="56"/>
      <c r="M471" s="56"/>
      <c r="O471" s="41"/>
      <c r="R471" s="56"/>
    </row>
    <row r="472" spans="6:18" ht="12.75" customHeight="1">
      <c r="F472" s="56"/>
      <c r="G472" s="56"/>
      <c r="H472" s="56"/>
      <c r="I472" s="56"/>
      <c r="J472" s="41"/>
      <c r="K472" s="56"/>
      <c r="L472" s="56"/>
      <c r="M472" s="56"/>
      <c r="O472" s="41"/>
      <c r="R472" s="56"/>
    </row>
    <row r="473" spans="6:18" ht="12.75" customHeight="1">
      <c r="F473" s="56"/>
      <c r="G473" s="56"/>
      <c r="H473" s="56"/>
      <c r="I473" s="56"/>
      <c r="J473" s="41"/>
      <c r="K473" s="56"/>
      <c r="L473" s="56"/>
      <c r="M473" s="56"/>
      <c r="O473" s="41"/>
      <c r="R473" s="56"/>
    </row>
    <row r="474" spans="6:18" ht="12.75" customHeight="1">
      <c r="F474" s="56"/>
      <c r="G474" s="56"/>
      <c r="H474" s="56"/>
      <c r="I474" s="56"/>
      <c r="J474" s="41"/>
      <c r="K474" s="56"/>
      <c r="L474" s="56"/>
      <c r="M474" s="56"/>
      <c r="O474" s="41"/>
      <c r="R474" s="56"/>
    </row>
    <row r="475" spans="6:18" ht="12.75" customHeight="1">
      <c r="F475" s="56"/>
      <c r="G475" s="56"/>
      <c r="H475" s="56"/>
      <c r="I475" s="56"/>
      <c r="J475" s="41"/>
      <c r="K475" s="56"/>
      <c r="L475" s="56"/>
      <c r="M475" s="56"/>
      <c r="O475" s="41"/>
      <c r="R475" s="56"/>
    </row>
    <row r="476" spans="6:18" ht="12.75" customHeight="1">
      <c r="F476" s="56"/>
      <c r="G476" s="56"/>
      <c r="H476" s="56"/>
      <c r="I476" s="56"/>
      <c r="J476" s="41"/>
      <c r="K476" s="56"/>
      <c r="L476" s="56"/>
      <c r="M476" s="56"/>
      <c r="O476" s="41"/>
      <c r="R476" s="56"/>
    </row>
    <row r="477" spans="6:18" ht="12.75" customHeight="1">
      <c r="F477" s="56"/>
      <c r="G477" s="56"/>
      <c r="H477" s="56"/>
      <c r="I477" s="56"/>
      <c r="J477" s="41"/>
      <c r="K477" s="56"/>
      <c r="L477" s="56"/>
      <c r="M477" s="56"/>
      <c r="O477" s="41"/>
      <c r="R477" s="56"/>
    </row>
    <row r="478" spans="6:18" ht="12.75" customHeight="1">
      <c r="F478" s="56"/>
      <c r="G478" s="56"/>
      <c r="H478" s="56"/>
      <c r="I478" s="56"/>
      <c r="J478" s="41"/>
      <c r="K478" s="56"/>
      <c r="L478" s="56"/>
      <c r="M478" s="56"/>
      <c r="O478" s="41"/>
      <c r="R478" s="56"/>
    </row>
    <row r="479" spans="6:18" ht="12.75" customHeight="1">
      <c r="F479" s="56"/>
      <c r="G479" s="56"/>
      <c r="H479" s="56"/>
      <c r="I479" s="56"/>
      <c r="J479" s="41"/>
      <c r="K479" s="56"/>
      <c r="L479" s="56"/>
      <c r="M479" s="56"/>
      <c r="O479" s="41"/>
      <c r="R479" s="56"/>
    </row>
    <row r="480" spans="6:18" ht="12.75" customHeight="1">
      <c r="F480" s="56"/>
      <c r="G480" s="56"/>
      <c r="H480" s="56"/>
      <c r="I480" s="56"/>
      <c r="J480" s="41"/>
      <c r="K480" s="56"/>
      <c r="L480" s="56"/>
      <c r="M480" s="56"/>
      <c r="O480" s="41"/>
      <c r="R480" s="56"/>
    </row>
    <row r="481" spans="6:18" ht="12.75" customHeight="1">
      <c r="F481" s="56"/>
      <c r="G481" s="56"/>
      <c r="H481" s="56"/>
      <c r="I481" s="56"/>
      <c r="J481" s="41"/>
      <c r="K481" s="56"/>
      <c r="L481" s="56"/>
      <c r="M481" s="56"/>
      <c r="O481" s="41"/>
      <c r="R481" s="56"/>
    </row>
    <row r="482" spans="6:18" ht="12.75" customHeight="1">
      <c r="F482" s="56"/>
      <c r="G482" s="56"/>
      <c r="H482" s="56"/>
      <c r="I482" s="56"/>
      <c r="J482" s="41"/>
      <c r="K482" s="56"/>
      <c r="L482" s="56"/>
      <c r="M482" s="56"/>
      <c r="O482" s="41"/>
      <c r="R482" s="56"/>
    </row>
    <row r="483" spans="6:18" ht="12.75" customHeight="1">
      <c r="F483" s="56"/>
      <c r="G483" s="56"/>
      <c r="H483" s="56"/>
      <c r="I483" s="56"/>
      <c r="J483" s="41"/>
      <c r="K483" s="56"/>
      <c r="L483" s="56"/>
      <c r="M483" s="56"/>
      <c r="O483" s="41"/>
      <c r="R483" s="56"/>
    </row>
    <row r="484" spans="6:18" ht="12.75" customHeight="1">
      <c r="F484" s="56"/>
      <c r="G484" s="56"/>
      <c r="H484" s="56"/>
      <c r="I484" s="56"/>
      <c r="J484" s="41"/>
      <c r="K484" s="56"/>
      <c r="L484" s="56"/>
      <c r="M484" s="56"/>
      <c r="O484" s="41"/>
      <c r="R484" s="56"/>
    </row>
    <row r="485" spans="6:18" ht="12.75" customHeight="1">
      <c r="F485" s="56"/>
      <c r="G485" s="56"/>
      <c r="H485" s="56"/>
      <c r="I485" s="56"/>
      <c r="J485" s="41"/>
      <c r="K485" s="56"/>
      <c r="L485" s="56"/>
      <c r="M485" s="56"/>
      <c r="O485" s="41"/>
      <c r="R485" s="56"/>
    </row>
    <row r="486" spans="6:18" ht="12.75" customHeight="1">
      <c r="F486" s="56"/>
      <c r="G486" s="56"/>
      <c r="H486" s="56"/>
      <c r="I486" s="56"/>
      <c r="J486" s="41"/>
      <c r="K486" s="56"/>
      <c r="L486" s="56"/>
      <c r="M486" s="56"/>
      <c r="O486" s="41"/>
      <c r="R486" s="56"/>
    </row>
    <row r="487" spans="6:18" ht="12.75" customHeight="1">
      <c r="F487" s="56"/>
      <c r="G487" s="56"/>
      <c r="H487" s="56"/>
      <c r="I487" s="56"/>
      <c r="J487" s="41"/>
      <c r="K487" s="56"/>
      <c r="L487" s="56"/>
      <c r="M487" s="56"/>
      <c r="O487" s="41"/>
      <c r="R487" s="56"/>
    </row>
    <row r="488" spans="6:18" ht="12.75" customHeight="1">
      <c r="F488" s="56"/>
      <c r="G488" s="56"/>
      <c r="H488" s="56"/>
      <c r="I488" s="56"/>
      <c r="J488" s="41"/>
      <c r="K488" s="56"/>
      <c r="L488" s="56"/>
      <c r="M488" s="56"/>
      <c r="O488" s="41"/>
      <c r="R488" s="56"/>
    </row>
    <row r="489" spans="6:18" ht="12.75" customHeight="1">
      <c r="F489" s="56"/>
      <c r="G489" s="56"/>
      <c r="H489" s="56"/>
      <c r="I489" s="56"/>
      <c r="J489" s="41"/>
      <c r="K489" s="56"/>
      <c r="L489" s="56"/>
      <c r="M489" s="56"/>
      <c r="O489" s="41"/>
      <c r="R489" s="56"/>
    </row>
    <row r="490" spans="6:18" ht="15" customHeight="1">
      <c r="F490" s="56"/>
      <c r="G490" s="56"/>
      <c r="H490" s="56"/>
      <c r="I490" s="56"/>
      <c r="J490" s="41"/>
      <c r="K490" s="56"/>
      <c r="L490" s="56"/>
      <c r="M490" s="56"/>
      <c r="O490" s="41"/>
      <c r="R490" s="56"/>
    </row>
  </sheetData>
  <autoFilter ref="R1:R313"/>
  <hyperlinks>
    <hyperlink ref="M5" location="Main!A1" display="Back To Main Page"/>
  </hyperlinks>
  <pageMargins left="0.7" right="0.7" top="0.75" bottom="0.75" header="0.3" footer="0.3"/>
  <pageSetup orientation="portrait" r:id="rId1"/>
  <ignoredErrors>
    <ignoredError sqref="K70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cp:lastPrinted>2019-09-05T08:25:00Z</cp:lastPrinted>
  <dcterms:created xsi:type="dcterms:W3CDTF">2015-06-08T02:34:00Z</dcterms:created>
  <dcterms:modified xsi:type="dcterms:W3CDTF">2022-06-17T02:45:00Z</dcterms:modified>
</cp:coreProperties>
</file>