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F&amp;O)'!$A$117:$B$328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5" i="6" l="1"/>
  <c r="K65" i="6"/>
  <c r="M65" i="6" s="1"/>
  <c r="L64" i="6" l="1"/>
  <c r="K64" i="6"/>
  <c r="L63" i="6"/>
  <c r="K63" i="6"/>
  <c r="M63" i="6" s="1"/>
  <c r="P33" i="6"/>
  <c r="P34" i="6"/>
  <c r="M64" i="6" l="1"/>
  <c r="M96" i="6"/>
  <c r="K97" i="6"/>
  <c r="K96" i="6"/>
  <c r="L61" i="6"/>
  <c r="K61" i="6"/>
  <c r="L62" i="6"/>
  <c r="K62" i="6"/>
  <c r="L60" i="6"/>
  <c r="K60" i="6"/>
  <c r="L16" i="6"/>
  <c r="K16" i="6"/>
  <c r="M16" i="6" s="1"/>
  <c r="L23" i="6"/>
  <c r="K23" i="6"/>
  <c r="P29" i="6"/>
  <c r="M62" i="6" l="1"/>
  <c r="M23" i="6"/>
  <c r="M61" i="6"/>
  <c r="M60" i="6"/>
  <c r="L25" i="6"/>
  <c r="L24" i="6"/>
  <c r="L28" i="6"/>
  <c r="L27" i="6"/>
  <c r="L26" i="6"/>
  <c r="K28" i="6"/>
  <c r="P32" i="6"/>
  <c r="P31" i="6"/>
  <c r="K27" i="6"/>
  <c r="K26" i="6"/>
  <c r="L57" i="6"/>
  <c r="K57" i="6"/>
  <c r="L56" i="6"/>
  <c r="K56" i="6"/>
  <c r="M56" i="6" s="1"/>
  <c r="K59" i="6"/>
  <c r="L59" i="6"/>
  <c r="K95" i="6"/>
  <c r="M95" i="6" s="1"/>
  <c r="K82" i="6"/>
  <c r="K83" i="6"/>
  <c r="K88" i="6"/>
  <c r="K87" i="6"/>
  <c r="L58" i="6"/>
  <c r="K58" i="6"/>
  <c r="M59" i="6" l="1"/>
  <c r="M57" i="6"/>
  <c r="M27" i="6"/>
  <c r="M58" i="6"/>
  <c r="M28" i="6"/>
  <c r="M26" i="6"/>
  <c r="L11" i="6"/>
  <c r="K11" i="6"/>
  <c r="M11" i="6" s="1"/>
  <c r="P30" i="6"/>
  <c r="K89" i="6"/>
  <c r="K90" i="6"/>
  <c r="K92" i="6"/>
  <c r="M92" i="6" s="1"/>
  <c r="K91" i="6"/>
  <c r="M91" i="6" s="1"/>
  <c r="L51" i="6"/>
  <c r="K51" i="6"/>
  <c r="M51" i="6" s="1"/>
  <c r="L54" i="6"/>
  <c r="K54" i="6"/>
  <c r="L55" i="6"/>
  <c r="K55" i="6"/>
  <c r="M54" i="6" l="1"/>
  <c r="M55" i="6"/>
  <c r="K329" i="6"/>
  <c r="L329" i="6" s="1"/>
  <c r="P21" i="6" l="1"/>
  <c r="P20" i="6"/>
  <c r="L53" i="6" l="1"/>
  <c r="K53" i="6"/>
  <c r="L52" i="6"/>
  <c r="K52" i="6"/>
  <c r="K25" i="6"/>
  <c r="M25" i="6" s="1"/>
  <c r="L50" i="6"/>
  <c r="K50" i="6"/>
  <c r="L103" i="6"/>
  <c r="K103" i="6"/>
  <c r="K24" i="6"/>
  <c r="M24" i="6" s="1"/>
  <c r="M50" i="6" l="1"/>
  <c r="M103" i="6"/>
  <c r="M53" i="6"/>
  <c r="M52" i="6"/>
  <c r="K86" i="6"/>
  <c r="M72" i="6"/>
  <c r="K73" i="6"/>
  <c r="K72" i="6"/>
  <c r="M78" i="6"/>
  <c r="K79" i="6"/>
  <c r="K78" i="6"/>
  <c r="L13" i="6"/>
  <c r="K13" i="6"/>
  <c r="L19" i="6"/>
  <c r="K19" i="6"/>
  <c r="L15" i="6"/>
  <c r="K15" i="6"/>
  <c r="L22" i="6"/>
  <c r="K22" i="6"/>
  <c r="M22" i="6" s="1"/>
  <c r="M80" i="6"/>
  <c r="K81" i="6"/>
  <c r="K80" i="6"/>
  <c r="M15" i="6" l="1"/>
  <c r="M19" i="6"/>
  <c r="M13" i="6"/>
  <c r="K77" i="6"/>
  <c r="K76" i="6"/>
  <c r="K75" i="6"/>
  <c r="K74" i="6"/>
  <c r="L49" i="6"/>
  <c r="K49" i="6"/>
  <c r="L47" i="6"/>
  <c r="K47" i="6"/>
  <c r="L48" i="6"/>
  <c r="K48" i="6"/>
  <c r="K84" i="6"/>
  <c r="M84" i="6" s="1"/>
  <c r="M48" i="6" l="1"/>
  <c r="M47" i="6"/>
  <c r="M49" i="6"/>
  <c r="L14" i="6" l="1"/>
  <c r="K14" i="6"/>
  <c r="L17" i="6"/>
  <c r="K17" i="6"/>
  <c r="L18" i="6"/>
  <c r="K18" i="6"/>
  <c r="M17" i="6" l="1"/>
  <c r="M18" i="6"/>
  <c r="M14" i="6"/>
  <c r="K306" i="6" l="1"/>
  <c r="L306" i="6" s="1"/>
  <c r="P104" i="6"/>
  <c r="K327" i="6" l="1"/>
  <c r="L327" i="6" s="1"/>
  <c r="P12" i="6" l="1"/>
  <c r="K328" i="6" l="1"/>
  <c r="L328" i="6" s="1"/>
  <c r="K294" i="6" l="1"/>
  <c r="L294" i="6" s="1"/>
  <c r="K313" i="6" l="1"/>
  <c r="L313" i="6" s="1"/>
  <c r="K319" i="6" l="1"/>
  <c r="L319" i="6" s="1"/>
  <c r="K325" i="6" l="1"/>
  <c r="L325" i="6" s="1"/>
  <c r="P10" i="6"/>
  <c r="P102" i="6" l="1"/>
  <c r="K304" i="6" l="1"/>
  <c r="L304" i="6" s="1"/>
  <c r="K314" i="6" l="1"/>
  <c r="L314" i="6" s="1"/>
  <c r="K320" i="6" l="1"/>
  <c r="L320" i="6" s="1"/>
  <c r="K288" i="6" l="1"/>
  <c r="L288" i="6" s="1"/>
  <c r="K289" i="6" l="1"/>
  <c r="L289" i="6" s="1"/>
  <c r="K315" i="6" l="1"/>
  <c r="L315" i="6" s="1"/>
  <c r="K307" i="6" l="1"/>
  <c r="L307" i="6" s="1"/>
  <c r="K311" i="6" l="1"/>
  <c r="L311" i="6" s="1"/>
  <c r="K316" i="6" l="1"/>
  <c r="L316" i="6" s="1"/>
  <c r="K308" i="6" l="1"/>
  <c r="L308" i="6" s="1"/>
  <c r="K302" i="6"/>
  <c r="L302" i="6" s="1"/>
  <c r="K310" i="6" l="1"/>
  <c r="L310" i="6" s="1"/>
  <c r="K298" i="6" l="1"/>
  <c r="L298" i="6" s="1"/>
  <c r="K299" i="6" l="1"/>
  <c r="L299" i="6" s="1"/>
  <c r="K292" i="6"/>
  <c r="L292" i="6" s="1"/>
  <c r="K309" i="6" l="1"/>
  <c r="L309" i="6" s="1"/>
  <c r="K303" i="6"/>
  <c r="L303" i="6" s="1"/>
  <c r="K305" i="6" l="1"/>
  <c r="L305" i="6" s="1"/>
  <c r="L6" i="2" l="1"/>
  <c r="K6" i="3"/>
  <c r="D7" i="5" l="1"/>
  <c r="M7" i="6"/>
  <c r="K300" i="6" l="1"/>
  <c r="L300" i="6" s="1"/>
  <c r="K297" i="6" l="1"/>
  <c r="L297" i="6" s="1"/>
  <c r="K301" i="6" l="1"/>
  <c r="L301" i="6" s="1"/>
  <c r="K296" i="6"/>
  <c r="L296" i="6" s="1"/>
  <c r="K295" i="6"/>
  <c r="L295" i="6" s="1"/>
  <c r="K293" i="6"/>
  <c r="L293" i="6" s="1"/>
  <c r="H291" i="6"/>
  <c r="K291" i="6" s="1"/>
  <c r="L291" i="6" s="1"/>
  <c r="K290" i="6"/>
  <c r="L290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F259" i="6"/>
  <c r="K259" i="6" s="1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F253" i="6"/>
  <c r="K253" i="6" s="1"/>
  <c r="L253" i="6" s="1"/>
  <c r="F252" i="6"/>
  <c r="K252" i="6" s="1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4" i="6"/>
  <c r="L234" i="6" s="1"/>
  <c r="K232" i="6"/>
  <c r="L232" i="6" s="1"/>
  <c r="K231" i="6"/>
  <c r="L231" i="6" s="1"/>
  <c r="F230" i="6"/>
  <c r="K230" i="6" s="1"/>
  <c r="L230" i="6" s="1"/>
  <c r="K229" i="6"/>
  <c r="L229" i="6" s="1"/>
  <c r="K226" i="6"/>
  <c r="L226" i="6" s="1"/>
  <c r="K225" i="6"/>
  <c r="L225" i="6" s="1"/>
  <c r="K224" i="6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0" i="6"/>
  <c r="L200" i="6" s="1"/>
  <c r="K198" i="6"/>
  <c r="L198" i="6" s="1"/>
  <c r="K197" i="6"/>
  <c r="L197" i="6" s="1"/>
  <c r="K196" i="6"/>
  <c r="L196" i="6" s="1"/>
  <c r="K194" i="6"/>
  <c r="L194" i="6" s="1"/>
  <c r="K193" i="6"/>
  <c r="L193" i="6" s="1"/>
  <c r="K192" i="6"/>
  <c r="L192" i="6" s="1"/>
  <c r="K191" i="6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F182" i="6"/>
  <c r="K182" i="6" s="1"/>
  <c r="L182" i="6" s="1"/>
  <c r="H181" i="6"/>
  <c r="K181" i="6" s="1"/>
  <c r="L181" i="6" s="1"/>
  <c r="K178" i="6"/>
  <c r="L178" i="6" s="1"/>
  <c r="K177" i="6"/>
  <c r="L177" i="6" s="1"/>
  <c r="K176" i="6"/>
  <c r="L176" i="6" s="1"/>
  <c r="K175" i="6"/>
  <c r="L175" i="6" s="1"/>
  <c r="K174" i="6"/>
  <c r="L174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H147" i="6"/>
  <c r="K147" i="6" s="1"/>
  <c r="L147" i="6" s="1"/>
  <c r="F146" i="6"/>
  <c r="K146" i="6" s="1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6" i="4"/>
</calcChain>
</file>

<file path=xl/sharedStrings.xml><?xml version="1.0" encoding="utf-8"?>
<sst xmlns="http://schemas.openxmlformats.org/spreadsheetml/2006/main" count="3601" uniqueCount="1287">
  <si>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</si>
  <si>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</si>
  <si>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</si>
  <si>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</si>
  <si>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</si>
  <si>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</si>
  <si>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</si>
  <si>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</si>
  <si>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</si>
  <si>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</si>
  <si>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</si>
  <si>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</si>
  <si>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</si>
  <si>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</si>
  <si>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</si>
  <si>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</si>
  <si>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</si>
  <si>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</si>
  <si>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</si>
  <si>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</si>
  <si>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</si>
  <si>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</si>
  <si>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</si>
  <si>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</si>
  <si>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</si>
  <si>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</si>
  <si>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</si>
  <si>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</si>
  <si>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</si>
  <si>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</si>
  <si>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</si>
  <si>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</si>
  <si>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</si>
  <si>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</si>
  <si>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</si>
  <si>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</si>
  <si>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</si>
  <si>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</si>
  <si>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</si>
  <si>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</si>
  <si>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</si>
  <si>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</si>
  <si>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</si>
  <si>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</si>
  <si>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</si>
  <si>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</si>
  <si>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</si>
  <si>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</si>
  <si>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</si>
  <si>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</si>
  <si>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</si>
  <si>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</si>
  <si>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</si>
  <si>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</si>
  <si>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</si>
  <si>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</si>
  <si>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</si>
  <si>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</si>
  <si>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</si>
  <si>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</si>
  <si>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</si>
  <si>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</si>
  <si>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</si>
  <si>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</si>
  <si>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</si>
  <si>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</si>
  <si>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</si>
  <si>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</si>
  <si>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</si>
  <si>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</si>
  <si>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</si>
  <si>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</si>
  <si>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</si>
  <si>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</si>
  <si>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</si>
  <si>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</si>
  <si>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</si>
  <si>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</si>
  <si>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</si>
  <si>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</si>
  <si>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</si>
  <si>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</si>
  <si>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</si>
  <si>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</si>
  <si>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</si>
  <si>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</si>
  <si>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</si>
  <si>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</si>
  <si>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</si>
  <si>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</si>
  <si>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</si>
  <si>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</si>
  <si>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</si>
  <si>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</si>
  <si>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</si>
  <si>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</si>
  <si>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</si>
  <si>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</si>
  <si>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</si>
  <si>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</si>
  <si>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</si>
  <si>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</si>
  <si>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</si>
  <si>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</si>
  <si>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</si>
  <si>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</si>
  <si>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</si>
  <si>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</si>
  <si>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</si>
  <si>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</si>
  <si>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</si>
  <si>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</si>
  <si>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</si>
  <si>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</si>
  <si>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</si>
  <si>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</si>
  <si>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</si>
  <si>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</si>
  <si>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</si>
  <si>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</si>
  <si>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</si>
  <si>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</si>
  <si>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</si>
  <si>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</si>
  <si>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</si>
  <si>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</si>
  <si>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</si>
  <si>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</si>
  <si>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</si>
  <si>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</si>
  <si>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</si>
  <si>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</si>
  <si>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</si>
  <si>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</si>
  <si>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</si>
  <si>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</si>
  <si>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</si>
  <si>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</si>
  <si>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</si>
  <si>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</si>
  <si>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</si>
  <si>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</si>
  <si>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</si>
  <si>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</si>
  <si>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</si>
  <si>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</si>
  <si>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</si>
  <si>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</si>
  <si>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</si>
  <si>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</si>
  <si>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</si>
  <si>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</si>
  <si>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</si>
  <si>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</si>
  <si>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</si>
  <si>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</si>
  <si>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</si>
  <si>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</si>
  <si>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</si>
  <si>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</si>
  <si>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</si>
  <si>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</si>
  <si>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</si>
  <si>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</si>
  <si>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</si>
  <si>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</si>
  <si>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</si>
  <si>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</si>
  <si>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</si>
  <si>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</si>
  <si>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</si>
  <si>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</si>
  <si>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</si>
  <si>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</si>
  <si>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</si>
  <si>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</si>
  <si>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</si>
  <si>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</si>
  <si>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</si>
  <si>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</si>
  <si>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</si>
  <si>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</si>
  <si>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</si>
  <si>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</si>
  <si>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</si>
  <si>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</si>
  <si>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</si>
  <si>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</si>
  <si>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</si>
  <si>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</si>
  <si>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</si>
  <si>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</si>
  <si>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</si>
  <si>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</si>
  <si>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</si>
  <si>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</si>
  <si>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</si>
  <si>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</si>
  <si>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</si>
  <si>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</si>
  <si>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</si>
  <si>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</si>
  <si>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</si>
  <si>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</si>
  <si>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</si>
  <si>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</si>
  <si>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</si>
  <si>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</si>
  <si>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</si>
  <si>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</si>
  <si>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</si>
  <si>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</si>
  <si>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</si>
  <si>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</si>
  <si>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</si>
  <si>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</si>
  <si>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</si>
  <si>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</si>
  <si>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</si>
  <si>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</si>
  <si>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</si>
  <si>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</si>
  <si>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</si>
  <si>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</si>
  <si>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</si>
  <si>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</si>
  <si>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</si>
  <si>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</si>
  <si>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</si>
  <si>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</si>
  <si>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</si>
  <si>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</si>
  <si>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</si>
  <si>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</si>
  <si>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</si>
  <si>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</si>
  <si>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</si>
  <si>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</si>
  <si>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</si>
  <si>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</si>
  <si>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</si>
  <si>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</si>
  <si>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</si>
  <si>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</si>
  <si>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</si>
  <si>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</si>
  <si>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</si>
  <si>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</si>
  <si>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</si>
  <si>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</si>
  <si>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</si>
  <si>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</si>
  <si>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</si>
  <si>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</si>
  <si>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</si>
  <si>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</si>
  <si>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</si>
  <si>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</si>
  <si>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</si>
  <si>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</si>
  <si>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</si>
  <si>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</si>
  <si>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</si>
  <si>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</si>
  <si>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</si>
  <si>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</si>
  <si>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</si>
  <si>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</si>
  <si>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</si>
  <si>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</si>
  <si>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</si>
  <si>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</si>
  <si>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</si>
  <si>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</si>
  <si>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</si>
  <si>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</si>
  <si>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</si>
  <si>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</si>
  <si>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</si>
  <si>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</si>
  <si>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</si>
  <si>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</si>
  <si>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</si>
  <si>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</si>
  <si>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</si>
  <si>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</si>
  <si>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</si>
  <si>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</si>
  <si>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</si>
  <si>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</si>
  <si>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</si>
  <si>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</si>
  <si>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</si>
  <si>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</si>
  <si>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</si>
  <si>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</si>
  <si>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</si>
  <si>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</si>
  <si>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</si>
  <si>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</si>
  <si>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</si>
  <si>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</si>
  <si>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</si>
  <si>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</si>
  <si>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</si>
  <si>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</si>
  <si>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</si>
  <si>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</si>
  <si>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</si>
  <si>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</si>
  <si>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</si>
  <si>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</si>
  <si>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</si>
  <si>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</si>
  <si>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</si>
  <si>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</si>
  <si>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</si>
  <si>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</si>
  <si>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</si>
  <si>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</si>
  <si>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</si>
  <si>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</si>
  <si>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</si>
  <si>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</si>
  <si>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</si>
  <si>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</si>
  <si>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</si>
  <si>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</si>
  <si>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</si>
  <si>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</si>
  <si>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</si>
  <si>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</si>
  <si>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</si>
  <si>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</si>
  <si>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</si>
  <si>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</si>
  <si>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</si>
  <si>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</si>
  <si>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</si>
  <si>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</si>
  <si>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</si>
  <si>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</si>
  <si>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</si>
  <si>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</si>
  <si>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</si>
  <si>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</si>
  <si>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</si>
  <si>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</si>
  <si>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</si>
  <si>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</si>
  <si>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</si>
  <si>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</si>
  <si>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</si>
  <si>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</si>
  <si>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</si>
  <si>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</si>
  <si>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</si>
  <si>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</si>
  <si>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</si>
  <si>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</si>
  <si>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</si>
  <si>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</si>
  <si>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</si>
  <si>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</si>
  <si>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</si>
  <si>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</si>
  <si>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</si>
  <si>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</si>
  <si>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</si>
  <si>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</si>
  <si>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</si>
  <si>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</si>
  <si>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</si>
  <si>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</si>
  <si>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</si>
  <si>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</si>
  <si>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</si>
  <si>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</si>
  <si>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</si>
  <si>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</si>
  <si>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</si>
  <si>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</si>
  <si>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</si>
  <si>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</si>
  <si>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</si>
  <si>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</si>
  <si>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</si>
  <si>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</si>
  <si>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</si>
  <si>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</si>
  <si>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</si>
  <si>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</si>
  <si>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</si>
  <si>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</si>
  <si>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</si>
  <si>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</si>
  <si>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</si>
  <si>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</si>
  <si>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</si>
  <si>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</si>
  <si>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</si>
  <si>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</si>
  <si>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</si>
  <si>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</si>
  <si>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</si>
  <si>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</si>
  <si>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</si>
  <si>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</si>
  <si>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</si>
  <si>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</si>
  <si>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</si>
  <si>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</si>
  <si>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</si>
  <si>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</si>
  <si>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</si>
  <si>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</si>
  <si>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</si>
  <si>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</si>
  <si>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</si>
  <si>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</si>
  <si>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</si>
  <si>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</si>
  <si>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</si>
  <si>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</si>
  <si>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</si>
  <si>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</si>
  <si>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</si>
  <si>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</si>
  <si>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</si>
  <si>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</si>
  <si>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</si>
  <si>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</si>
  <si>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</si>
  <si>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</si>
  <si>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</si>
  <si>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</si>
  <si>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</si>
  <si>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</si>
  <si>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</si>
  <si>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</si>
  <si>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</si>
  <si>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</si>
  <si>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</si>
  <si>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</si>
  <si>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</si>
  <si>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</si>
  <si>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</si>
  <si>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</si>
  <si>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</si>
  <si>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</si>
  <si>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</si>
  <si>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</si>
  <si>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</si>
  <si>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</si>
  <si>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</si>
  <si>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</si>
  <si>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</si>
  <si>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</si>
  <si>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</si>
  <si>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</si>
  <si>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</si>
  <si>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</si>
  <si>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</si>
  <si>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</si>
  <si>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</si>
  <si>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</si>
  <si>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</si>
  <si>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</si>
  <si>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</si>
  <si>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</si>
  <si>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</si>
  <si>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</si>
  <si>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</si>
  <si>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</si>
  <si>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</si>
  <si>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</si>
  <si>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</si>
  <si>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</si>
  <si>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</si>
  <si>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</si>
  <si>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</si>
  <si>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</si>
  <si>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</si>
  <si>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</si>
  <si>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</si>
  <si>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</si>
  <si>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</si>
  <si>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</si>
  <si>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</si>
  <si>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</si>
  <si>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</si>
  <si>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</si>
  <si>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</si>
  <si>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</si>
  <si>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</si>
  <si>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</si>
  <si>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</si>
  <si>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</si>
  <si>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</si>
  <si>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</si>
  <si>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</si>
  <si>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</si>
  <si>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</si>
  <si>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</si>
  <si>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</si>
  <si>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</si>
  <si>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</si>
  <si>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</si>
  <si>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</si>
  <si>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</si>
  <si>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</si>
  <si>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</si>
  <si>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</si>
  <si>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</si>
  <si>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</si>
  <si>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</si>
  <si>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</si>
  <si>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</si>
  <si>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</si>
  <si>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</si>
  <si>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</si>
  <si>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</si>
  <si>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</si>
  <si>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</si>
  <si>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</si>
  <si>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</si>
  <si>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</si>
  <si>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</si>
  <si>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</si>
  <si>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</si>
  <si>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</si>
  <si>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</si>
  <si>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</si>
  <si>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</si>
  <si>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</si>
  <si>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</si>
  <si>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</si>
  <si>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</si>
  <si>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</si>
  <si>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</si>
  <si>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</si>
  <si>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</si>
  <si>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</si>
  <si>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</si>
  <si>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</si>
  <si>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</si>
  <si>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</si>
  <si>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</si>
  <si>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</si>
  <si>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</si>
  <si>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</si>
  <si>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</si>
  <si>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</si>
  <si>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</si>
  <si>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</si>
  <si>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</si>
  <si>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</si>
  <si>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</si>
  <si>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</si>
  <si>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</si>
  <si>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</si>
  <si>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</si>
  <si>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</si>
  <si>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</si>
  <si>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</si>
  <si>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</si>
  <si>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</si>
  <si>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</si>
  <si>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</si>
  <si>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</si>
  <si>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</si>
  <si>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</si>
  <si>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</si>
  <si>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</si>
  <si>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</si>
  <si>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</si>
  <si>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</si>
  <si>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</si>
  <si>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</si>
  <si>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</si>
  <si>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</si>
  <si>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</si>
  <si>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</si>
  <si>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</si>
  <si>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</si>
  <si>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</si>
  <si>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</si>
  <si>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</si>
  <si>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</si>
  <si>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</si>
  <si>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</si>
  <si>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</si>
  <si>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</si>
  <si>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</si>
  <si>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</si>
  <si>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</si>
  <si>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</si>
  <si>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</si>
  <si>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</si>
  <si>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</si>
  <si>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</si>
  <si>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</si>
  <si>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</si>
  <si>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</si>
  <si>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</si>
  <si>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</si>
  <si>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</si>
  <si>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</si>
  <si>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</si>
  <si>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</si>
  <si>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</si>
  <si>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</si>
  <si>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</si>
  <si>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</si>
  <si>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</si>
  <si>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</si>
  <si>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</si>
  <si>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</si>
  <si>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</si>
  <si>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</si>
  <si>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</si>
  <si>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</si>
  <si>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</si>
  <si>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</si>
  <si>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</si>
  <si>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</si>
  <si>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</si>
  <si>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</si>
  <si>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</si>
  <si>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</si>
  <si>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</si>
  <si>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</si>
  <si>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</si>
  <si>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</si>
  <si>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</si>
  <si>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</si>
  <si>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</si>
  <si>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</si>
  <si>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</si>
  <si>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</si>
  <si>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</si>
  <si>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</si>
  <si>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</si>
  <si>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</si>
  <si>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</si>
  <si>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</si>
  <si>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</si>
  <si>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</si>
  <si>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</si>
  <si>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</si>
  <si>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</si>
  <si>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</si>
  <si>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</si>
  <si>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</si>
  <si>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</si>
  <si>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</si>
  <si>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</si>
  <si>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</si>
  <si>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</si>
  <si>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</si>
  <si>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</si>
  <si>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</si>
  <si>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</si>
  <si>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</si>
  <si>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</si>
  <si>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</si>
  <si>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</si>
  <si>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</si>
  <si>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</si>
  <si>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</si>
  <si>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</si>
  <si>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</si>
  <si>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</si>
  <si>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</si>
  <si>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</si>
  <si>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</si>
  <si>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</si>
  <si>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</si>
  <si>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</si>
  <si>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</si>
  <si>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</si>
  <si>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</si>
  <si>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</si>
  <si>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</si>
  <si>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</si>
  <si>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</si>
  <si>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</si>
  <si>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</si>
  <si>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</si>
  <si>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</si>
  <si>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</si>
  <si>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</si>
  <si>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</si>
  <si>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</si>
  <si>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</si>
  <si>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</si>
  <si>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</si>
  <si>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</si>
  <si>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</si>
  <si>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</si>
  <si>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</si>
  <si>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</si>
  <si>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</si>
  <si>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</si>
  <si>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</si>
  <si>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</si>
  <si>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</si>
  <si>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</si>
  <si>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</si>
  <si>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</si>
  <si>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</si>
  <si>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</si>
  <si>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</si>
  <si>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</si>
  <si>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</si>
  <si>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</si>
  <si>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</si>
  <si>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</si>
  <si>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</si>
  <si>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</si>
  <si>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</si>
  <si>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</si>
  <si>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</si>
  <si>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</si>
  <si>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</si>
  <si>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</si>
  <si>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</si>
  <si>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</si>
  <si>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</si>
  <si>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</si>
  <si>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</si>
  <si>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</si>
  <si>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</si>
  <si>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</si>
  <si>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</si>
  <si>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</si>
  <si>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</si>
  <si>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</si>
  <si>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</si>
  <si>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</si>
  <si>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</si>
  <si>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</si>
  <si>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</si>
  <si>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</si>
  <si>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</si>
  <si>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</si>
  <si>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</si>
  <si>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</si>
  <si>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</si>
  <si>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</si>
  <si>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</si>
  <si>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</si>
  <si>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</si>
  <si>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</si>
  <si>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</si>
  <si>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</si>
  <si>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</si>
  <si>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</si>
  <si>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</si>
  <si>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</si>
  <si>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</si>
  <si>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</si>
  <si>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</si>
  <si>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</si>
  <si>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</si>
  <si>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</si>
  <si>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</si>
  <si>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</si>
  <si>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</si>
  <si>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</si>
  <si>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</si>
  <si>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</si>
  <si>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</si>
  <si>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</si>
  <si>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</si>
  <si>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</si>
  <si>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</si>
  <si>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</si>
  <si>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</si>
  <si>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</si>
  <si>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</si>
  <si>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</si>
  <si>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</si>
  <si>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</si>
  <si>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</si>
  <si>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</si>
  <si>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</si>
  <si>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</si>
  <si>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</si>
  <si>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</si>
  <si>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</si>
  <si>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</si>
  <si>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</si>
  <si>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</si>
  <si>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</si>
  <si>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</si>
  <si>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</si>
  <si>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</si>
  <si>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</si>
  <si>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</si>
  <si>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</si>
  <si>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</si>
  <si>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</si>
  <si>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</si>
  <si>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</si>
  <si>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</si>
  <si>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</si>
  <si>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</si>
  <si>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</si>
  <si>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</si>
  <si>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</si>
  <si>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</si>
  <si>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</si>
  <si>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</si>
  <si>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</si>
  <si>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</si>
  <si>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</si>
  <si>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</si>
  <si>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</si>
  <si>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</si>
  <si>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</si>
  <si>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</si>
  <si>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</si>
  <si>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</si>
  <si>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</si>
  <si>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</si>
  <si>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</si>
  <si>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</si>
  <si>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</si>
  <si>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</si>
  <si>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</si>
  <si>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</si>
  <si>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</si>
  <si>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</si>
  <si>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</si>
  <si>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</si>
  <si>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</si>
  <si>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</si>
  <si>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</si>
  <si>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</si>
  <si>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</si>
  <si>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2150-2350</t>
  </si>
  <si>
    <t>Chemicals</t>
  </si>
  <si>
    <t>NILKAMAL</t>
  </si>
  <si>
    <t>Profiit of Rs.15/-</t>
  </si>
  <si>
    <t>1320-1330</t>
  </si>
  <si>
    <t>LTF</t>
  </si>
  <si>
    <t>NSE</t>
  </si>
  <si>
    <t>468-495</t>
  </si>
  <si>
    <t>480-490</t>
  </si>
  <si>
    <t>Accu &lt;&gt;</t>
  </si>
  <si>
    <t>3752-3852</t>
  </si>
  <si>
    <t>4072-4172</t>
  </si>
  <si>
    <t>1417-1492</t>
  </si>
  <si>
    <t>H</t>
  </si>
  <si>
    <t>K</t>
  </si>
  <si>
    <t>N</t>
  </si>
  <si>
    <t>V</t>
  </si>
  <si>
    <t>J</t>
  </si>
  <si>
    <t>R</t>
  </si>
  <si>
    <t>D</t>
  </si>
  <si>
    <t>2500-2600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</si>
  <si>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</si>
  <si>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</si>
  <si>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</si>
  <si>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</si>
  <si>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</si>
  <si>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</si>
  <si>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</si>
  <si>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</si>
  <si>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</si>
  <si>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</si>
  <si>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</si>
  <si>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</si>
  <si>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</si>
  <si>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</si>
  <si>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</si>
  <si>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</si>
  <si>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</si>
  <si>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</si>
  <si>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</si>
  <si>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</si>
  <si>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</si>
  <si>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</si>
  <si>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</si>
  <si>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</si>
  <si>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</si>
  <si>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</si>
  <si>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</si>
  <si>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</si>
  <si>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</si>
  <si>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</si>
  <si>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</si>
  <si>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</si>
  <si>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680-720</t>
  </si>
  <si>
    <t>2750-2850</t>
  </si>
  <si>
    <t>450-500</t>
  </si>
  <si>
    <t>MARUTI JUNE FUT</t>
  </si>
  <si>
    <t>47.64-51.64</t>
  </si>
  <si>
    <t>1115-1200</t>
  </si>
  <si>
    <t>3000-3150</t>
  </si>
  <si>
    <t>215-230</t>
  </si>
  <si>
    <t>NIFTY 22500 PE 06 JUNE</t>
  </si>
  <si>
    <t>NIFTY 22000 PE 06 JUNE</t>
  </si>
  <si>
    <t>FINNIFTY 21600 PE 04 JUNE</t>
  </si>
  <si>
    <t>FINNIFTY 21300 PE 04 JUNE</t>
  </si>
  <si>
    <t>FINNIFTY 21600 CE 04 JUNE</t>
  </si>
  <si>
    <t>FINNIFTY 21900 CE 04 JUNE</t>
  </si>
  <si>
    <t>TATACONSUM 1080 CE JUNE</t>
  </si>
  <si>
    <t>TATACONSUM 1120 CE JUNE</t>
  </si>
  <si>
    <t>MIDCPNIFTY 11300 PE 03 JUNE</t>
  </si>
  <si>
    <t>MIDCPNIFTY 11150 PE 03 JUNE</t>
  </si>
  <si>
    <t>MANSI SHARE AND STOCK ADVISORS PVT LTD</t>
  </si>
  <si>
    <t>Profit of Rs.17.5/-</t>
  </si>
  <si>
    <t>Profit of Rs.95/-</t>
  </si>
  <si>
    <t>Profit of Rs.34.5/-</t>
  </si>
  <si>
    <t>615-645</t>
  </si>
  <si>
    <t>12800-13000</t>
  </si>
  <si>
    <t>GRASIM JUNE FUT</t>
  </si>
  <si>
    <t>2410-2435</t>
  </si>
  <si>
    <t>LT JUNE FUT</t>
  </si>
  <si>
    <t>3950-4020</t>
  </si>
  <si>
    <t>RELIANCE 3020 CE JUNE</t>
  </si>
  <si>
    <t>RELIANCE 3100 CE JUNE</t>
  </si>
  <si>
    <t>NIFTY 24200 CE 27 JUNE</t>
  </si>
  <si>
    <t>40-1</t>
  </si>
  <si>
    <t>Retail Research Technical Calls &amp; Fundamental Performance Report for the month of June-2024</t>
  </si>
  <si>
    <t>Profit of Rs.110/-</t>
  </si>
  <si>
    <t>2815-2915</t>
  </si>
  <si>
    <t>3100-3200</t>
  </si>
  <si>
    <t>Loss of Rs.26.5/-</t>
  </si>
  <si>
    <t>Loss of Rs.250/-</t>
  </si>
  <si>
    <t>Loss of Rs.7.5/-</t>
  </si>
  <si>
    <t>Loss of Rs.45/-</t>
  </si>
  <si>
    <t>312.5-352</t>
  </si>
  <si>
    <t>1680-1800</t>
  </si>
  <si>
    <t>Loss of Rs.200/-</t>
  </si>
  <si>
    <t>Loss of Rs.31/-</t>
  </si>
  <si>
    <t>510-540</t>
  </si>
  <si>
    <t>Loss of Rs.124.5/-</t>
  </si>
  <si>
    <t>Profit of Rs.2.25/-</t>
  </si>
  <si>
    <t>Profit of Rs.65/-</t>
  </si>
  <si>
    <t>FINNIFTY 22000 CE 04 JUNE</t>
  </si>
  <si>
    <t xml:space="preserve">FINNIFTY 22500 CE 04 JUNE </t>
  </si>
  <si>
    <t>Loss of Rs.157.5/-</t>
  </si>
  <si>
    <t>Profit of Rs.117.5/-</t>
  </si>
  <si>
    <t>Loss of Rs.27.5/-</t>
  </si>
  <si>
    <t>424.5-434.5</t>
  </si>
  <si>
    <t>180-190</t>
  </si>
  <si>
    <t>265-290</t>
  </si>
  <si>
    <t>Profit of Rs.19/-</t>
  </si>
  <si>
    <t>Loss of Rs.110/-</t>
  </si>
  <si>
    <t>TITAN JUNE FUT</t>
  </si>
  <si>
    <t>3330-3390</t>
  </si>
  <si>
    <t>Profit of Rs.62.5/-</t>
  </si>
  <si>
    <t>1530-1630</t>
  </si>
  <si>
    <t>MARUTI 12600 CE JUNE</t>
  </si>
  <si>
    <t>MARUTI 13000 CE JUNE</t>
  </si>
  <si>
    <t>380-390</t>
  </si>
  <si>
    <t>Profit of Rs.77.5/-</t>
  </si>
  <si>
    <t>DRREDDY JUNE FUT</t>
  </si>
  <si>
    <t>5934-6018</t>
  </si>
  <si>
    <t>ASTRAL JUNE FUT</t>
  </si>
  <si>
    <t>2100-2130</t>
  </si>
  <si>
    <t>2700-2900</t>
  </si>
  <si>
    <t>720-780</t>
  </si>
  <si>
    <t>Profit of Rs.25.5/-</t>
  </si>
  <si>
    <t>HAVELLS JUNE FUT</t>
  </si>
  <si>
    <t>1814-1835</t>
  </si>
  <si>
    <t>Profit of Rs.22/-</t>
  </si>
  <si>
    <t>TCS JUNE FUT</t>
  </si>
  <si>
    <t>BRITANNIA JUNE FUT</t>
  </si>
  <si>
    <t>3825-3885</t>
  </si>
  <si>
    <t>5563-5615</t>
  </si>
  <si>
    <t>1430-1520</t>
  </si>
  <si>
    <t>MULTIPLIER SHARE &amp; STOCK ADVISORS PRIVATE LIMITED</t>
  </si>
  <si>
    <t>Loss of Rs.60/-</t>
  </si>
  <si>
    <t>ABBOTINDIA JUNE FUT</t>
  </si>
  <si>
    <t>27725-28250</t>
  </si>
  <si>
    <t>Profit of Rs.80/-</t>
  </si>
  <si>
    <t>TORNTPHARM JUNE FUT</t>
  </si>
  <si>
    <t>2844-2885</t>
  </si>
  <si>
    <t>LTTS JUNE FUT</t>
  </si>
  <si>
    <t>4785-4890</t>
  </si>
  <si>
    <t>NIFTY 22800 CE 13-JUNE</t>
  </si>
  <si>
    <t>NIFTY 22850 CE 6-JUNE</t>
  </si>
  <si>
    <t>NIFTY 22700 CE 6-JUNE</t>
  </si>
  <si>
    <t>100-140</t>
  </si>
  <si>
    <t>Profit of Rs.35/-</t>
  </si>
  <si>
    <t>60-90</t>
  </si>
  <si>
    <t>Profit of Rs.24/-</t>
  </si>
  <si>
    <t>Profit of Rs.47.4/-</t>
  </si>
  <si>
    <t>290-310</t>
  </si>
  <si>
    <t>1390-1470</t>
  </si>
  <si>
    <t>1600-1750</t>
  </si>
  <si>
    <t>Profit of Rs.76/-</t>
  </si>
  <si>
    <t>VISHAL BIPINKUMAR DOSHI</t>
  </si>
  <si>
    <t>ASHOKAMET</t>
  </si>
  <si>
    <t>Ashoka Metcast Limited</t>
  </si>
  <si>
    <t>YMD FINANCIAL CONSULTANCY PRIVATE LIMITED</t>
  </si>
  <si>
    <t>HRTI PRIVATE LIMITED</t>
  </si>
  <si>
    <t>Profit of Rs.87.5/-</t>
  </si>
  <si>
    <t>Profit of Rs.52.5/-</t>
  </si>
  <si>
    <t>Loss of Rs.30/-</t>
  </si>
  <si>
    <t>NIFTY 23000 PE 27-JUNE</t>
  </si>
  <si>
    <t>NIFTY 22500 PE 27-JUNE</t>
  </si>
  <si>
    <t>NIFTY 23200 PE 13-JUNE</t>
  </si>
  <si>
    <t>330-420</t>
  </si>
  <si>
    <t>Loss of Rs.50/-</t>
  </si>
  <si>
    <t>METROPOLIS JUNE FUT</t>
  </si>
  <si>
    <t>2008-1982</t>
  </si>
  <si>
    <t>Profit of Rs.20/-</t>
  </si>
  <si>
    <t>Profit of Rs.390/-</t>
  </si>
  <si>
    <t>2195-2225</t>
  </si>
  <si>
    <t>MPHASIS JUNE FUT</t>
  </si>
  <si>
    <t>2512-2550</t>
  </si>
  <si>
    <t>WIPRO JUNE FUT</t>
  </si>
  <si>
    <t>492-500</t>
  </si>
  <si>
    <t>2195-2295</t>
  </si>
  <si>
    <t>2500-2700</t>
  </si>
  <si>
    <t>Profit of Rs.43/-</t>
  </si>
  <si>
    <t>915-955</t>
  </si>
  <si>
    <t>1020-1100</t>
  </si>
  <si>
    <t>Profit of Rs.14/-</t>
  </si>
  <si>
    <t>UNITDSPR</t>
  </si>
  <si>
    <t>AEGISLOG</t>
  </si>
  <si>
    <t>ASSOCIATED</t>
  </si>
  <si>
    <t>SHRI MUKTA SHARES</t>
  </si>
  <si>
    <t>SANGINITA</t>
  </si>
  <si>
    <t>Sanginita Chemicals Limit</t>
  </si>
  <si>
    <t>SRESTHA FINVEST LIMITED</t>
  </si>
  <si>
    <t>1080-1120</t>
  </si>
  <si>
    <t>1220-1280</t>
  </si>
  <si>
    <t>Profit of Rs.6.25/-</t>
  </si>
  <si>
    <t>Profit of Rs.42.5/-</t>
  </si>
  <si>
    <t>Profit of Rs.10/-</t>
  </si>
  <si>
    <t>Loss of Rs.6.5/-</t>
  </si>
  <si>
    <t>PIIND JUNE FUT</t>
  </si>
  <si>
    <t>3680-3730</t>
  </si>
  <si>
    <t>Loss of Rs.20/-</t>
  </si>
  <si>
    <t>BANKNIFTY 49000 PE 26-JUNE</t>
  </si>
  <si>
    <t>BANKNIFTY 48500 PE 12-JUNE</t>
  </si>
  <si>
    <t>BAZELINTER</t>
  </si>
  <si>
    <t>VISAGAR FINANCIAL SERVICES LIMITED</t>
  </si>
  <si>
    <t>KRUNALKUMAR KANUJI THAKOR</t>
  </si>
  <si>
    <t>EMPOWER</t>
  </si>
  <si>
    <t>AVANCE VENTURES PRIVATE LIMITED</t>
  </si>
  <si>
    <t>INDRENEW</t>
  </si>
  <si>
    <t>SAWABUSI</t>
  </si>
  <si>
    <t>SONALIS</t>
  </si>
  <si>
    <t>AJOONI</t>
  </si>
  <si>
    <t>Ajooni Biotech Limited</t>
  </si>
  <si>
    <t>SETU SECURITIES PVT LTD</t>
  </si>
  <si>
    <t>AGARWALFT</t>
  </si>
  <si>
    <t>Agarwal Float Glass I Ltd</t>
  </si>
  <si>
    <t>UMA SHANKAR AGARWAL</t>
  </si>
  <si>
    <t>CMMIPL</t>
  </si>
  <si>
    <t>CMM Infraprojects Limited</t>
  </si>
  <si>
    <t>SAMTA MUNDRA</t>
  </si>
  <si>
    <t>MINERVA VENTURES FUND</t>
  </si>
  <si>
    <t>640-660</t>
  </si>
  <si>
    <t>705-750</t>
  </si>
  <si>
    <t>196-201</t>
  </si>
  <si>
    <t>214-230</t>
  </si>
  <si>
    <t>3670-3720</t>
  </si>
  <si>
    <t>Profit of Rs.37/-</t>
  </si>
  <si>
    <t>PIDILITIND JUNE FUT</t>
  </si>
  <si>
    <t>3235-3275</t>
  </si>
  <si>
    <t>COLPAL JUNE FUT</t>
  </si>
  <si>
    <t>2955-2960</t>
  </si>
  <si>
    <t>2983-3025</t>
  </si>
  <si>
    <t>ARHAM SHARE PRIVATE LIMITED</t>
  </si>
  <si>
    <t>SUMANCHEPURI</t>
  </si>
  <si>
    <t>DECIPHER</t>
  </si>
  <si>
    <t>DHATRE</t>
  </si>
  <si>
    <t>RUPA AGARWAL</t>
  </si>
  <si>
    <t>SETU SECURITIES PVT. LTD.</t>
  </si>
  <si>
    <t>CINCO STOCK VISION LLP</t>
  </si>
  <si>
    <t>PANKAJPIYUS</t>
  </si>
  <si>
    <t>PVVINFRA</t>
  </si>
  <si>
    <t>MANI SOFTWARE TECHNOLOGIES PVT LTD</t>
  </si>
  <si>
    <t>NIKHIL RAJESH SINGH</t>
  </si>
  <si>
    <t>KALPALABDHI SECURITIES PRIVATE LIMITED</t>
  </si>
  <si>
    <t>UNISHIRE</t>
  </si>
  <si>
    <t>CAMELLIA TRADEX PRIVATE LIMITED</t>
  </si>
  <si>
    <t>QE SECURITIES LLP</t>
  </si>
  <si>
    <t>DONEAR</t>
  </si>
  <si>
    <t>Donear Industries Limited</t>
  </si>
  <si>
    <t>GICHSGFIN</t>
  </si>
  <si>
    <t>Gic Housing Finance Ltd</t>
  </si>
  <si>
    <t>HCC</t>
  </si>
  <si>
    <t>Hindustan Construc Co.</t>
  </si>
  <si>
    <t>MTNL</t>
  </si>
  <si>
    <t>Maha Tel Nigam Ltd.</t>
  </si>
  <si>
    <t>NARMADA</t>
  </si>
  <si>
    <t>Narmada Agrobase Limited</t>
  </si>
  <si>
    <t>REFRACTORY</t>
  </si>
  <si>
    <t>Refractory Shapes Limited</t>
  </si>
  <si>
    <t>RIIL</t>
  </si>
  <si>
    <t>Reliance Indl Infra Ltd</t>
  </si>
  <si>
    <t>RULKA</t>
  </si>
  <si>
    <t>Rulka Electricals Limited</t>
  </si>
  <si>
    <t>BOFA SECURITIES EUROPE SA</t>
  </si>
  <si>
    <t>SAKUMA</t>
  </si>
  <si>
    <t>Sakuma Exports Limited</t>
  </si>
  <si>
    <t>PRAFULABEN NITINBHAI SINOJIYA</t>
  </si>
  <si>
    <t>PARTH NITINBHAI SINOJIA</t>
  </si>
  <si>
    <t>BALBHADRASINH CHANDUBHA RANA</t>
  </si>
  <si>
    <t>SUULD</t>
  </si>
  <si>
    <t>Suumaya Industries Ltd</t>
  </si>
  <si>
    <t>ALTAB USMANBHAI PATHAN</t>
  </si>
  <si>
    <t>TCNSBRANDS</t>
  </si>
  <si>
    <t>TCNS Clothing Co. Limited</t>
  </si>
  <si>
    <t>RAJASTHAN GLOBAL SECURITIES PRIVATE LIMITED</t>
  </si>
  <si>
    <t>PARAG  SHAH</t>
  </si>
  <si>
    <t>JITENDRA  BALDWA</t>
  </si>
  <si>
    <t>OSIAHYPER</t>
  </si>
  <si>
    <t>Osia Hyper Retail Ltd</t>
  </si>
  <si>
    <t>SHUBHAM ASHOKBHAI PATEL</t>
  </si>
  <si>
    <t>TA FDI INVESTORS LIMITED</t>
  </si>
  <si>
    <t>Loss of Rs.47.5/-</t>
  </si>
  <si>
    <t>3CIT</t>
  </si>
  <si>
    <t>ACEMEN</t>
  </si>
  <si>
    <t>KIRITKUMAR MANJIBHAI PATEL</t>
  </si>
  <si>
    <t>ARDENT VENTURES LLP</t>
  </si>
  <si>
    <t>ADCON</t>
  </si>
  <si>
    <t>SANJAYKUMAR RAAMANLAL MOCHI</t>
  </si>
  <si>
    <t>AFEL</t>
  </si>
  <si>
    <t>VINOD KUMAR</t>
  </si>
  <si>
    <t>RDS CORPORATE SERVICES PRIVATE LIMITED</t>
  </si>
  <si>
    <t>PARESH DHIRAJLAL SHAH</t>
  </si>
  <si>
    <t>G.S. FINANCIAL CORPORATION(DONT MAP CASH N MCXSX)</t>
  </si>
  <si>
    <t>VENEET CAPITAL SERVICES PRIVATE LIMITED</t>
  </si>
  <si>
    <t>BIZOTIC</t>
  </si>
  <si>
    <t>BHUPENDRA CHANDULAL SHAH</t>
  </si>
  <si>
    <t>MEHULKUMAR NATUBHAI PANUCHA</t>
  </si>
  <si>
    <t>VINAY KUMAR PRODDATUR</t>
  </si>
  <si>
    <t>DPL</t>
  </si>
  <si>
    <t>VINAYKUMARTEKRIWAL</t>
  </si>
  <si>
    <t>GALAGEX</t>
  </si>
  <si>
    <t>MINAL JINESH SANGHVI</t>
  </si>
  <si>
    <t>GCONNECT</t>
  </si>
  <si>
    <t>NILESH BABULAL KABRA</t>
  </si>
  <si>
    <t>RIDDHI LALITBHAI VASA</t>
  </si>
  <si>
    <t>GOLKONDA</t>
  </si>
  <si>
    <t>DEEPAK JAIN</t>
  </si>
  <si>
    <t>TINA JAIN</t>
  </si>
  <si>
    <t>INCON</t>
  </si>
  <si>
    <t>STOCK VERTEX VENTURES</t>
  </si>
  <si>
    <t>INDIAHOME</t>
  </si>
  <si>
    <t>INDIRA RAMESHCHANDRA SUCHAK</t>
  </si>
  <si>
    <t>BHAVIN MAHESH PUJARA</t>
  </si>
  <si>
    <t>INDRAIND</t>
  </si>
  <si>
    <t>SHIVAM JINDAL</t>
  </si>
  <si>
    <t>KAUSHAL HITESHBHAI PARIKH</t>
  </si>
  <si>
    <t>PROFIN COMMODITIES PRIVATE LIMITED</t>
  </si>
  <si>
    <t>ITCONS</t>
  </si>
  <si>
    <t>TEENA KIRTI JAIN</t>
  </si>
  <si>
    <t>JAYKAILASH</t>
  </si>
  <si>
    <t>SHIVAAY TRADING COMPANY</t>
  </si>
  <si>
    <t>ASHWINI NIRAJ SINGH</t>
  </si>
  <si>
    <t>YUGA STOCKS AND COMMODITIES PRIVATE LIMITED .</t>
  </si>
  <si>
    <t>MAGENTA</t>
  </si>
  <si>
    <t>TOPGAIN FINANCE PRIVATE LIMITED</t>
  </si>
  <si>
    <t>MANSIBEN HIRENKUMAR TEJANI</t>
  </si>
  <si>
    <t>GREEN PEAKS ENTERPRISES LLP</t>
  </si>
  <si>
    <t>MIHIKA</t>
  </si>
  <si>
    <t>HJS SECURITIES PRIVATE LIMITED</t>
  </si>
  <si>
    <t>MMWL</t>
  </si>
  <si>
    <t>B K DROLIA HUF</t>
  </si>
  <si>
    <t>NEXTWAVE COMMUNICATIONS PRIVATE LIMITED</t>
  </si>
  <si>
    <t>PRAVEEN ARORA</t>
  </si>
  <si>
    <t>NIRMAL AGGARWAL</t>
  </si>
  <si>
    <t>RIR</t>
  </si>
  <si>
    <t>BHAVNA HARSHAD MEHTA</t>
  </si>
  <si>
    <t>ROJL</t>
  </si>
  <si>
    <t>SUNIL N. SHAH</t>
  </si>
  <si>
    <t>SERA</t>
  </si>
  <si>
    <t>ERISKA INVESTMENT FUND LTD</t>
  </si>
  <si>
    <t>SRESTHA</t>
  </si>
  <si>
    <t>SAROJ GUPTA</t>
  </si>
  <si>
    <t>WAYBROAD TRADING PRIVATE LIMITED</t>
  </si>
  <si>
    <t>PHAGUN ENTERPRISES PRIVATE LIMITED</t>
  </si>
  <si>
    <t>SVS</t>
  </si>
  <si>
    <t>YELLOWSTONE VENTURES LLP</t>
  </si>
  <si>
    <t>GUNJAN NITINKUMAR NAYAK</t>
  </si>
  <si>
    <t>TTIL</t>
  </si>
  <si>
    <t>NIKHILESH TRADERS LLP .</t>
  </si>
  <si>
    <t>YUVRAJ HIRALAL MALHOTRA</t>
  </si>
  <si>
    <t>VINAY KIRTI MEHTA</t>
  </si>
  <si>
    <t>VEDANTASSET</t>
  </si>
  <si>
    <t>NANCY PIYUSH AGARWALA</t>
  </si>
  <si>
    <t>VISTAPH</t>
  </si>
  <si>
    <t>UMAKANTH KATTA</t>
  </si>
  <si>
    <t>ABINFRA</t>
  </si>
  <si>
    <t>A B Infrabuild Limited</t>
  </si>
  <si>
    <t>SADASHIV KANYANA SHETTY</t>
  </si>
  <si>
    <t>GAYATRIBEN NISHANT SHAH</t>
  </si>
  <si>
    <t>RAHUL YASHVANTRAY SHAH</t>
  </si>
  <si>
    <t>ARIHANTACA</t>
  </si>
  <si>
    <t>Arihant Academy Limited</t>
  </si>
  <si>
    <t>DHRUVAL DEEPAK BHATT</t>
  </si>
  <si>
    <t>Asian Granito India Limit</t>
  </si>
  <si>
    <t>SANJAY GARG</t>
  </si>
  <si>
    <t>CADSYS</t>
  </si>
  <si>
    <t>Cadsys (India) Limited</t>
  </si>
  <si>
    <t>DBOL</t>
  </si>
  <si>
    <t>Dhampur Bio Organics Ltd</t>
  </si>
  <si>
    <t>DISHTV</t>
  </si>
  <si>
    <t>Dish TV India Limited</t>
  </si>
  <si>
    <t>DYCL</t>
  </si>
  <si>
    <t>Dynamic Cables Limited</t>
  </si>
  <si>
    <t>Elecon Engg Co. Ltd.</t>
  </si>
  <si>
    <t>EPACK</t>
  </si>
  <si>
    <t>EPACK Durable Limited</t>
  </si>
  <si>
    <t>GLOBALPET</t>
  </si>
  <si>
    <t>Global Pet Industries Ltd</t>
  </si>
  <si>
    <t>GODHA</t>
  </si>
  <si>
    <t>Godha Cabcon Insulat Ltd</t>
  </si>
  <si>
    <t>KANNEESAWAN VIGNESHWARAN</t>
  </si>
  <si>
    <t>VIBRANT SECURITIES PVT. LTD</t>
  </si>
  <si>
    <t>TRANSGLOBAL SECURITIES LTD</t>
  </si>
  <si>
    <t>HERITGFOOD</t>
  </si>
  <si>
    <t>Heritage Foods Ltd.</t>
  </si>
  <si>
    <t>JAICORPLTD</t>
  </si>
  <si>
    <t>Jai Corp Limited</t>
  </si>
  <si>
    <t>JPASSOCIAT</t>
  </si>
  <si>
    <t>JAIPRAKASH ASSOCIATES LTD</t>
  </si>
  <si>
    <t>JSLL</t>
  </si>
  <si>
    <t>Jeena Sikho Lifecare Ltd</t>
  </si>
  <si>
    <t>SIXTEENTH STREET ASIAN GEMS FUND</t>
  </si>
  <si>
    <t>KANANIIND</t>
  </si>
  <si>
    <t>Kanani Industries Ltd</t>
  </si>
  <si>
    <t>CHANDAN  CHAURASIYA</t>
  </si>
  <si>
    <t>KAYA</t>
  </si>
  <si>
    <t>Kaya Limited</t>
  </si>
  <si>
    <t>SINGULARITY EQUITY FUND I</t>
  </si>
  <si>
    <t>KBCGLOBAL</t>
  </si>
  <si>
    <t>KBC Global Limited</t>
  </si>
  <si>
    <t>ABDUL AZEES</t>
  </si>
  <si>
    <t>KSHITIJPOL</t>
  </si>
  <si>
    <t>Kshitij Polyline Limited</t>
  </si>
  <si>
    <t>PRABHU LAL MEENA</t>
  </si>
  <si>
    <t>MOREPENLAB</t>
  </si>
  <si>
    <t>Morepan Laboratories Ltd.</t>
  </si>
  <si>
    <t>VIDEEP KABRA BENEFICIARY TRUST</t>
  </si>
  <si>
    <t>SACHINKUMAR ARJANBHAI SOJITRA</t>
  </si>
  <si>
    <t>PANACHE</t>
  </si>
  <si>
    <t>Panache Digilife Limited</t>
  </si>
  <si>
    <t>PRAENG</t>
  </si>
  <si>
    <t>Prajay Engineers Syndicat</t>
  </si>
  <si>
    <t>RSSOFTWARE</t>
  </si>
  <si>
    <t>R. S. Software (I) Ltd.</t>
  </si>
  <si>
    <t>MANOJKUMAR MADHAVLAL CHAUDHARI</t>
  </si>
  <si>
    <t>GURVINDER SINGH</t>
  </si>
  <si>
    <t>SARLAPOLY</t>
  </si>
  <si>
    <t>Sarla Performance Fibers</t>
  </si>
  <si>
    <t>SHREEKARNI</t>
  </si>
  <si>
    <t>Shree Karni Fabcom Ltd</t>
  </si>
  <si>
    <t>VIKRAMKUMAR KARANRAJ SAKARIA HUF DAKSH CORPORATION</t>
  </si>
  <si>
    <t>ZAGGLE</t>
  </si>
  <si>
    <t>Zaggle Prepa Ocean Ser L</t>
  </si>
  <si>
    <t>ICICI PRUDENTIAL MUTUAL FUND</t>
  </si>
  <si>
    <t>HEENA BIREN GANDHI</t>
  </si>
  <si>
    <t>AAREM INSIGHTS PRIVATE LIMITED</t>
  </si>
  <si>
    <t>FROG</t>
  </si>
  <si>
    <t>Frog Cellsat Limited</t>
  </si>
  <si>
    <t>STAR PRIVATE TRUST</t>
  </si>
  <si>
    <t>HARSHIL PREMJIBHAI KANANI</t>
  </si>
  <si>
    <t>KRSNAA</t>
  </si>
  <si>
    <t>Krsnaa Diagnostics Ltd</t>
  </si>
  <si>
    <t>KITARA PIIN 1104</t>
  </si>
  <si>
    <t>MBLINFRA</t>
  </si>
  <si>
    <t>MBL Infrastructure Ltd</t>
  </si>
  <si>
    <t>VLS FINANCE LTD</t>
  </si>
  <si>
    <t>ANJANA  DEVI</t>
  </si>
  <si>
    <t>PIGL</t>
  </si>
  <si>
    <t>Power Instrument (G) Ltd</t>
  </si>
  <si>
    <t>ANKIT SINGHVI</t>
  </si>
  <si>
    <t>JAINAM BROKING LIMITED</t>
  </si>
  <si>
    <t>SHANTHALA</t>
  </si>
  <si>
    <t>Shanthala FMCG Products L</t>
  </si>
  <si>
    <t>KAUSTAV NARAYAN DE</t>
  </si>
  <si>
    <t>SIGIND</t>
  </si>
  <si>
    <t>Signet Industries Limited</t>
  </si>
  <si>
    <t>SUNITA SANTOSH GOENKA</t>
  </si>
  <si>
    <t>VENTUREAST PROACTIVE FUND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</si>
</sst>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29" applyNumberFormat="0" applyFill="0" applyAlignment="0" applyProtection="0"/>
    <xf numFmtId="0" fontId="41" fillId="0" borderId="30" applyNumberFormat="0" applyFill="0" applyAlignment="0" applyProtection="0"/>
    <xf numFmtId="0" fontId="42" fillId="0" borderId="31" applyNumberFormat="0" applyFill="0" applyAlignment="0" applyProtection="0"/>
    <xf numFmtId="0" fontId="46" fillId="12" borderId="32" applyNumberFormat="0" applyAlignment="0" applyProtection="0"/>
    <xf numFmtId="0" fontId="47" fillId="13" borderId="33" applyNumberFormat="0" applyAlignment="0" applyProtection="0"/>
    <xf numFmtId="0" fontId="48" fillId="13" borderId="32" applyNumberFormat="0" applyAlignment="0" applyProtection="0"/>
    <xf numFmtId="0" fontId="49" fillId="0" borderId="34" applyNumberFormat="0" applyFill="0" applyAlignment="0" applyProtection="0"/>
    <xf numFmtId="0" fontId="50" fillId="14" borderId="35" applyNumberFormat="0" applyAlignment="0" applyProtection="0"/>
    <xf numFmtId="0" fontId="53" fillId="0" borderId="37" applyNumberFormat="0" applyFill="0" applyAlignment="0" applyProtection="0"/>
    <xf numFmtId="0" fontId="2" fillId="0" borderId="22"/>
    <xf numFmtId="0" fontId="2" fillId="17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54" fillId="16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44" fillId="10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9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1" borderId="22" applyNumberFormat="0" applyBorder="0" applyAlignment="0" applyProtection="0"/>
    <xf numFmtId="0" fontId="3" fillId="0" borderId="22"/>
    <xf numFmtId="0" fontId="3" fillId="0" borderId="22"/>
    <xf numFmtId="0" fontId="2" fillId="15" borderId="36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5" borderId="36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1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9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0" fontId="31" fillId="0" borderId="25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center" vertical="center"/>
    </xf>
    <xf numFmtId="167" fontId="3" fillId="7" borderId="2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10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left"/>
    </xf>
    <xf numFmtId="1" fontId="3" fillId="8" borderId="2" xfId="0" applyNumberFormat="1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9" fontId="3" fillId="8" borderId="2" xfId="0" applyNumberFormat="1" applyFont="1" applyFill="1" applyBorder="1" applyAlignment="1">
      <alignment horizontal="center"/>
    </xf>
    <xf numFmtId="168" fontId="3" fillId="8" borderId="2" xfId="0" applyNumberFormat="1" applyFont="1" applyFill="1" applyBorder="1" applyAlignment="1">
      <alignment horizontal="center" vertical="center" wrapText="1"/>
    </xf>
    <xf numFmtId="15" fontId="3" fillId="8" borderId="2" xfId="0" applyNumberFormat="1" applyFont="1" applyFill="1" applyBorder="1"/>
    <xf numFmtId="1" fontId="3" fillId="6" borderId="2" xfId="0" applyNumberFormat="1" applyFont="1" applyFill="1" applyBorder="1" applyAlignment="1">
      <alignment horizontal="center" vertical="center" wrapText="1"/>
    </xf>
    <xf numFmtId="167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/>
    <xf numFmtId="0" fontId="3" fillId="6" borderId="2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2" fontId="3" fillId="6" borderId="2" xfId="0" applyNumberFormat="1" applyFont="1" applyFill="1" applyBorder="1" applyAlignment="1">
      <alignment horizontal="center" vertical="center" wrapText="1"/>
    </xf>
    <xf numFmtId="9" fontId="3" fillId="6" borderId="2" xfId="0" applyNumberFormat="1" applyFont="1" applyFill="1" applyBorder="1" applyAlignment="1">
      <alignment horizontal="center"/>
    </xf>
    <xf numFmtId="1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center" vertical="center"/>
    </xf>
    <xf numFmtId="167" fontId="3" fillId="7" borderId="3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2" fontId="3" fillId="7" borderId="3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10" fontId="3" fillId="7" borderId="3" xfId="0" applyNumberFormat="1" applyFont="1" applyFill="1" applyBorder="1" applyAlignment="1">
      <alignment horizontal="center" vertical="center" wrapText="1"/>
    </xf>
    <xf numFmtId="167" fontId="3" fillId="7" borderId="3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0" fontId="3" fillId="8" borderId="3" xfId="0" applyFont="1" applyFill="1" applyBorder="1"/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7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165" fontId="36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15" fontId="3" fillId="0" borderId="28" xfId="0" applyNumberFormat="1" applyFont="1" applyBorder="1" applyAlignment="1">
      <alignment horizontal="center" vertical="center"/>
    </xf>
    <xf numFmtId="43" fontId="36" fillId="0" borderId="28" xfId="0" applyNumberFormat="1" applyFont="1" applyBorder="1" applyAlignment="1">
      <alignment horizontal="center" vertical="top"/>
    </xf>
    <xf numFmtId="10" fontId="37" fillId="0" borderId="28" xfId="0" applyNumberFormat="1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0" fontId="36" fillId="0" borderId="28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8" xfId="1" applyFont="1" applyBorder="1"/>
    <xf numFmtId="2" fontId="6" fillId="0" borderId="28" xfId="1" applyNumberFormat="1" applyFont="1" applyBorder="1" applyAlignment="1">
      <alignment horizontal="right"/>
    </xf>
    <xf numFmtId="2" fontId="6" fillId="0" borderId="28" xfId="1" applyNumberFormat="1" applyFont="1" applyBorder="1"/>
    <xf numFmtId="10" fontId="6" fillId="0" borderId="28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8" xfId="0" applyFont="1" applyBorder="1"/>
    <xf numFmtId="0" fontId="15" fillId="0" borderId="28" xfId="0" applyFont="1" applyBorder="1"/>
    <xf numFmtId="2" fontId="3" fillId="0" borderId="28" xfId="0" applyNumberFormat="1" applyFont="1" applyBorder="1"/>
    <xf numFmtId="15" fontId="53" fillId="0" borderId="28" xfId="12" applyNumberFormat="1" applyFont="1" applyBorder="1"/>
    <xf numFmtId="2" fontId="3" fillId="0" borderId="28" xfId="1" applyNumberFormat="1" applyBorder="1"/>
    <xf numFmtId="15" fontId="1" fillId="0" borderId="28" xfId="12" applyNumberFormat="1" applyFont="1" applyBorder="1"/>
    <xf numFmtId="2" fontId="3" fillId="0" borderId="28" xfId="1" applyNumberFormat="1" applyBorder="1" applyAlignment="1">
      <alignment horizontal="right"/>
    </xf>
    <xf numFmtId="0" fontId="3" fillId="0" borderId="28" xfId="1" applyBorder="1"/>
    <xf numFmtId="10" fontId="3" fillId="0" borderId="28" xfId="46" applyNumberFormat="1" applyFont="1" applyBorder="1"/>
    <xf numFmtId="0" fontId="1" fillId="0" borderId="28" xfId="12" applyFont="1" applyBorder="1" applyAlignment="1">
      <alignment horizontal="left"/>
    </xf>
    <xf numFmtId="49" fontId="1" fillId="0" borderId="28" xfId="12" applyNumberFormat="1" applyFont="1" applyBorder="1"/>
    <xf numFmtId="0" fontId="1" fillId="0" borderId="28" xfId="12" applyFont="1" applyBorder="1"/>
    <xf numFmtId="0" fontId="3" fillId="0" borderId="28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8" xfId="0" applyFont="1" applyBorder="1"/>
    <xf numFmtId="1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8" xfId="0" applyNumberFormat="1" applyFont="1" applyBorder="1" applyAlignment="1">
      <alignment horizontal="center" vertical="center"/>
    </xf>
    <xf numFmtId="1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center" vertical="center"/>
    </xf>
    <xf numFmtId="167" fontId="3" fillId="7" borderId="7" xfId="0" applyNumberFormat="1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2" fontId="3" fillId="7" borderId="7" xfId="0" applyNumberFormat="1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16" fontId="36" fillId="40" borderId="22" xfId="0" applyNumberFormat="1" applyFont="1" applyFill="1" applyBorder="1" applyAlignment="1">
      <alignment horizontal="center" vertical="center"/>
    </xf>
    <xf numFmtId="0" fontId="36" fillId="40" borderId="0" xfId="0" applyFont="1" applyFill="1"/>
    <xf numFmtId="0" fontId="36" fillId="40" borderId="0" xfId="0" applyFont="1" applyFill="1" applyAlignment="1">
      <alignment horizontal="center" vertical="center"/>
    </xf>
    <xf numFmtId="165" fontId="36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6" fillId="0" borderId="22" xfId="0" applyNumberFormat="1" applyFont="1" applyBorder="1" applyAlignment="1">
      <alignment horizontal="center" vertical="center"/>
    </xf>
    <xf numFmtId="2" fontId="36" fillId="0" borderId="28" xfId="0" applyNumberFormat="1" applyFont="1" applyBorder="1" applyAlignment="1">
      <alignment horizontal="center" vertical="center"/>
    </xf>
    <xf numFmtId="10" fontId="36" fillId="0" borderId="28" xfId="0" applyNumberFormat="1" applyFont="1" applyBorder="1" applyAlignment="1">
      <alignment horizontal="center" vertical="center" wrapText="1"/>
    </xf>
    <xf numFmtId="0" fontId="36" fillId="41" borderId="28" xfId="0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167" fontId="3" fillId="44" borderId="2" xfId="0" applyNumberFormat="1" applyFont="1" applyFill="1" applyBorder="1" applyAlignment="1">
      <alignment horizontal="center" vertical="center"/>
    </xf>
    <xf numFmtId="0" fontId="15" fillId="43" borderId="2" xfId="0" applyFont="1" applyFill="1" applyBorder="1"/>
    <xf numFmtId="0" fontId="15" fillId="43" borderId="2" xfId="0" applyFont="1" applyFill="1" applyBorder="1" applyAlignment="1">
      <alignment horizontal="center"/>
    </xf>
    <xf numFmtId="0" fontId="3" fillId="43" borderId="2" xfId="0" applyFont="1" applyFill="1" applyBorder="1" applyAlignment="1">
      <alignment horizontal="center"/>
    </xf>
    <xf numFmtId="0" fontId="3" fillId="45" borderId="4" xfId="0" applyFont="1" applyFill="1" applyBorder="1" applyAlignment="1">
      <alignment horizontal="center"/>
    </xf>
    <xf numFmtId="2" fontId="3" fillId="45" borderId="2" xfId="0" applyNumberFormat="1" applyFont="1" applyFill="1" applyBorder="1" applyAlignment="1">
      <alignment horizontal="center" vertical="center" wrapText="1"/>
    </xf>
    <xf numFmtId="10" fontId="3" fillId="45" borderId="2" xfId="0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167" fontId="3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6" fillId="4" borderId="28" xfId="0" applyFont="1" applyFill="1" applyBorder="1" applyAlignment="1">
      <alignment horizontal="left" vertical="center" wrapText="1"/>
    </xf>
    <xf numFmtId="2" fontId="36" fillId="41" borderId="28" xfId="0" applyNumberFormat="1" applyFont="1" applyFill="1" applyBorder="1" applyAlignment="1">
      <alignment horizontal="center" vertical="center"/>
    </xf>
    <xf numFmtId="10" fontId="36" fillId="41" borderId="28" xfId="0" applyNumberFormat="1" applyFont="1" applyFill="1" applyBorder="1" applyAlignment="1">
      <alignment horizontal="center" vertical="center" wrapText="1"/>
    </xf>
    <xf numFmtId="16" fontId="36" fillId="41" borderId="28" xfId="0" applyNumberFormat="1" applyFont="1" applyFill="1" applyBorder="1" applyAlignment="1">
      <alignment horizontal="center" vertical="center"/>
    </xf>
    <xf numFmtId="2" fontId="37" fillId="42" borderId="28" xfId="0" applyNumberFormat="1" applyFont="1" applyFill="1" applyBorder="1" applyAlignment="1">
      <alignment horizontal="center" vertical="center"/>
    </xf>
    <xf numFmtId="0" fontId="3" fillId="42" borderId="28" xfId="0" applyFont="1" applyFill="1" applyBorder="1" applyAlignment="1">
      <alignment horizontal="center" vertical="center"/>
    </xf>
    <xf numFmtId="165" fontId="36" fillId="42" borderId="28" xfId="0" applyNumberFormat="1" applyFont="1" applyFill="1" applyBorder="1" applyAlignment="1">
      <alignment horizontal="center" vertical="center"/>
    </xf>
    <xf numFmtId="15" fontId="3" fillId="42" borderId="28" xfId="0" applyNumberFormat="1" applyFont="1" applyFill="1" applyBorder="1" applyAlignment="1">
      <alignment horizontal="center" vertical="center"/>
    </xf>
    <xf numFmtId="0" fontId="36" fillId="42" borderId="28" xfId="0" applyFont="1" applyFill="1" applyBorder="1" applyAlignment="1">
      <alignment horizontal="left"/>
    </xf>
    <xf numFmtId="43" fontId="36" fillId="42" borderId="28" xfId="0" applyNumberFormat="1" applyFont="1" applyFill="1" applyBorder="1" applyAlignment="1">
      <alignment horizontal="center" vertical="top"/>
    </xf>
    <xf numFmtId="0" fontId="36" fillId="0" borderId="38" xfId="0" applyFont="1" applyBorder="1"/>
    <xf numFmtId="0" fontId="3" fillId="0" borderId="22" xfId="0" applyFont="1" applyBorder="1" applyAlignment="1">
      <alignment horizontal="center"/>
    </xf>
    <xf numFmtId="0" fontId="36" fillId="0" borderId="22" xfId="0" applyFont="1" applyBorder="1" applyAlignment="1">
      <alignment horizontal="center" vertical="center"/>
    </xf>
    <xf numFmtId="0" fontId="0" fillId="0" borderId="22" xfId="0" applyBorder="1"/>
    <xf numFmtId="0" fontId="36" fillId="0" borderId="22" xfId="0" applyFont="1" applyBorder="1"/>
    <xf numFmtId="0" fontId="37" fillId="0" borderId="22" xfId="0" applyFont="1" applyBorder="1" applyAlignment="1">
      <alignment horizontal="center" vertical="center"/>
    </xf>
    <xf numFmtId="2" fontId="37" fillId="0" borderId="22" xfId="0" applyNumberFormat="1" applyFont="1" applyBorder="1" applyAlignment="1">
      <alignment horizontal="center" vertical="center"/>
    </xf>
    <xf numFmtId="166" fontId="36" fillId="0" borderId="22" xfId="0" applyNumberFormat="1" applyFont="1" applyBorder="1" applyAlignment="1">
      <alignment horizontal="center" vertical="center"/>
    </xf>
    <xf numFmtId="166" fontId="36" fillId="0" borderId="28" xfId="0" applyNumberFormat="1" applyFont="1" applyBorder="1" applyAlignment="1">
      <alignment horizontal="center" vertical="center"/>
    </xf>
    <xf numFmtId="0" fontId="3" fillId="0" borderId="23" xfId="0" applyFont="1" applyBorder="1"/>
    <xf numFmtId="0" fontId="15" fillId="0" borderId="38" xfId="0" applyFont="1" applyBorder="1"/>
    <xf numFmtId="2" fontId="3" fillId="0" borderId="38" xfId="0" applyNumberFormat="1" applyFont="1" applyBorder="1"/>
    <xf numFmtId="0" fontId="3" fillId="0" borderId="38" xfId="0" applyFont="1" applyBorder="1"/>
    <xf numFmtId="0" fontId="3" fillId="2" borderId="28" xfId="0" applyFont="1" applyFill="1" applyBorder="1"/>
    <xf numFmtId="0" fontId="3" fillId="0" borderId="40" xfId="0" applyFont="1" applyBorder="1" applyAlignment="1">
      <alignment horizontal="left"/>
    </xf>
    <xf numFmtId="0" fontId="3" fillId="2" borderId="38" xfId="0" applyFont="1" applyFill="1" applyBorder="1"/>
    <xf numFmtId="0" fontId="0" fillId="0" borderId="28" xfId="0" applyBorder="1"/>
    <xf numFmtId="0" fontId="18" fillId="2" borderId="22" xfId="0" applyFont="1" applyFill="1" applyBorder="1" applyAlignment="1">
      <alignment horizontal="right"/>
    </xf>
    <xf numFmtId="2" fontId="18" fillId="2" borderId="22" xfId="0" applyNumberFormat="1" applyFont="1" applyFill="1" applyBorder="1" applyAlignment="1">
      <alignment horizontal="right"/>
    </xf>
    <xf numFmtId="0" fontId="3" fillId="0" borderId="28" xfId="0" applyFont="1" applyBorder="1" applyAlignment="1">
      <alignment horizontal="center"/>
    </xf>
    <xf numFmtId="0" fontId="37" fillId="41" borderId="28" xfId="0" applyFont="1" applyFill="1" applyBorder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66" fontId="36" fillId="41" borderId="28" xfId="0" applyNumberFormat="1" applyFont="1" applyFill="1" applyBorder="1" applyAlignment="1">
      <alignment horizontal="center" vertical="center"/>
    </xf>
    <xf numFmtId="16" fontId="36" fillId="42" borderId="28" xfId="0" applyNumberFormat="1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6" fillId="42" borderId="28" xfId="0" applyFont="1" applyFill="1" applyBorder="1"/>
    <xf numFmtId="0" fontId="36" fillId="42" borderId="38" xfId="0" applyFont="1" applyFill="1" applyBorder="1"/>
    <xf numFmtId="0" fontId="37" fillId="46" borderId="41" xfId="0" applyFont="1" applyFill="1" applyBorder="1" applyAlignment="1">
      <alignment horizontal="center" vertical="center"/>
    </xf>
    <xf numFmtId="0" fontId="36" fillId="46" borderId="2" xfId="0" applyFont="1" applyFill="1" applyBorder="1" applyAlignment="1">
      <alignment horizontal="center" vertical="center"/>
    </xf>
    <xf numFmtId="2" fontId="37" fillId="46" borderId="2" xfId="0" applyNumberFormat="1" applyFont="1" applyFill="1" applyBorder="1" applyAlignment="1">
      <alignment horizontal="center" vertical="center"/>
    </xf>
    <xf numFmtId="166" fontId="36" fillId="46" borderId="2" xfId="0" applyNumberFormat="1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16" fontId="36" fillId="47" borderId="2" xfId="0" applyNumberFormat="1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6" fillId="47" borderId="38" xfId="0" applyFont="1" applyFill="1" applyBorder="1"/>
    <xf numFmtId="0" fontId="37" fillId="47" borderId="38" xfId="0" applyFont="1" applyFill="1" applyBorder="1" applyAlignment="1">
      <alignment horizontal="center" vertical="center"/>
    </xf>
    <xf numFmtId="0" fontId="36" fillId="47" borderId="28" xfId="0" applyFont="1" applyFill="1" applyBorder="1"/>
    <xf numFmtId="0" fontId="36" fillId="47" borderId="28" xfId="0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center" vertical="center"/>
    </xf>
    <xf numFmtId="0" fontId="36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66" fontId="36" fillId="46" borderId="28" xfId="0" applyNumberFormat="1" applyFont="1" applyFill="1" applyBorder="1" applyAlignment="1">
      <alignment horizontal="center" vertical="center"/>
    </xf>
    <xf numFmtId="2" fontId="37" fillId="47" borderId="28" xfId="0" applyNumberFormat="1" applyFont="1" applyFill="1" applyBorder="1" applyAlignment="1">
      <alignment horizontal="center" vertical="center"/>
    </xf>
    <xf numFmtId="0" fontId="3" fillId="47" borderId="28" xfId="0" applyFont="1" applyFill="1" applyBorder="1" applyAlignment="1">
      <alignment horizontal="center" vertical="center"/>
    </xf>
    <xf numFmtId="165" fontId="36" fillId="47" borderId="28" xfId="0" applyNumberFormat="1" applyFont="1" applyFill="1" applyBorder="1" applyAlignment="1">
      <alignment horizontal="center" vertical="center"/>
    </xf>
    <xf numFmtId="15" fontId="3" fillId="47" borderId="28" xfId="0" applyNumberFormat="1" applyFont="1" applyFill="1" applyBorder="1" applyAlignment="1">
      <alignment horizontal="center" vertical="center"/>
    </xf>
    <xf numFmtId="0" fontId="36" fillId="47" borderId="28" xfId="0" applyFont="1" applyFill="1" applyBorder="1" applyAlignment="1">
      <alignment horizontal="left"/>
    </xf>
    <xf numFmtId="43" fontId="36" fillId="47" borderId="28" xfId="0" applyNumberFormat="1" applyFont="1" applyFill="1" applyBorder="1" applyAlignment="1">
      <alignment horizontal="center" vertical="top"/>
    </xf>
    <xf numFmtId="2" fontId="36" fillId="46" borderId="28" xfId="0" applyNumberFormat="1" applyFont="1" applyFill="1" applyBorder="1" applyAlignment="1">
      <alignment horizontal="center" vertical="center"/>
    </xf>
    <xf numFmtId="10" fontId="36" fillId="46" borderId="28" xfId="0" applyNumberFormat="1" applyFont="1" applyFill="1" applyBorder="1" applyAlignment="1">
      <alignment horizontal="center" vertical="center" wrapText="1"/>
    </xf>
    <xf numFmtId="16" fontId="36" fillId="46" borderId="28" xfId="0" applyNumberFormat="1" applyFont="1" applyFill="1" applyBorder="1" applyAlignment="1">
      <alignment horizontal="center" vertical="center"/>
    </xf>
    <xf numFmtId="0" fontId="36" fillId="42" borderId="38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0" fontId="37" fillId="41" borderId="41" xfId="0" applyFont="1" applyFill="1" applyBorder="1" applyAlignment="1">
      <alignment horizontal="center" vertical="center"/>
    </xf>
    <xf numFmtId="0" fontId="36" fillId="41" borderId="2" xfId="0" applyFont="1" applyFill="1" applyBorder="1" applyAlignment="1">
      <alignment horizontal="center" vertical="center"/>
    </xf>
    <xf numFmtId="2" fontId="37" fillId="41" borderId="2" xfId="0" applyNumberFormat="1" applyFont="1" applyFill="1" applyBorder="1" applyAlignment="1">
      <alignment horizontal="center" vertical="center"/>
    </xf>
    <xf numFmtId="166" fontId="36" fillId="41" borderId="2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16" fontId="36" fillId="42" borderId="2" xfId="0" applyNumberFormat="1" applyFont="1" applyFill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47" borderId="28" xfId="0" applyNumberFormat="1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16" fontId="36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41" borderId="42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42" borderId="38" xfId="0" applyFont="1" applyFill="1" applyBorder="1" applyAlignment="1">
      <alignment horizontal="center" vertical="center"/>
    </xf>
    <xf numFmtId="0" fontId="36" fillId="42" borderId="39" xfId="0" applyFont="1" applyFill="1" applyBorder="1" applyAlignment="1">
      <alignment horizontal="center" vertical="center"/>
    </xf>
    <xf numFmtId="16" fontId="36" fillId="42" borderId="38" xfId="0" applyNumberFormat="1" applyFont="1" applyFill="1" applyBorder="1" applyAlignment="1">
      <alignment horizontal="center" vertical="center"/>
    </xf>
    <xf numFmtId="16" fontId="36" fillId="42" borderId="39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39" xfId="0" applyFont="1" applyFill="1" applyBorder="1" applyAlignment="1">
      <alignment horizontal="center" vertical="center"/>
    </xf>
    <xf numFmtId="166" fontId="36" fillId="41" borderId="38" xfId="0" applyNumberFormat="1" applyFont="1" applyFill="1" applyBorder="1" applyAlignment="1">
      <alignment horizontal="center" vertical="center"/>
    </xf>
    <xf numFmtId="166" fontId="36" fillId="41" borderId="39" xfId="0" applyNumberFormat="1" applyFont="1" applyFill="1" applyBorder="1" applyAlignment="1">
      <alignment horizontal="center" vertical="center"/>
    </xf>
    <xf numFmtId="0" fontId="37" fillId="46" borderId="38" xfId="0" applyFont="1" applyFill="1" applyBorder="1" applyAlignment="1">
      <alignment horizontal="center" vertical="center"/>
    </xf>
    <xf numFmtId="0" fontId="37" fillId="46" borderId="39" xfId="0" applyFont="1" applyFill="1" applyBorder="1" applyAlignment="1">
      <alignment horizontal="center" vertical="center"/>
    </xf>
    <xf numFmtId="0" fontId="36" fillId="47" borderId="38" xfId="0" applyFont="1" applyFill="1" applyBorder="1" applyAlignment="1">
      <alignment horizontal="center" vertical="center"/>
    </xf>
    <xf numFmtId="0" fontId="36" fillId="47" borderId="39" xfId="0" applyFont="1" applyFill="1" applyBorder="1" applyAlignment="1">
      <alignment horizontal="center" vertical="center"/>
    </xf>
    <xf numFmtId="16" fontId="36" fillId="47" borderId="38" xfId="0" applyNumberFormat="1" applyFont="1" applyFill="1" applyBorder="1" applyAlignment="1">
      <alignment horizontal="center" vertical="center"/>
    </xf>
    <xf numFmtId="16" fontId="36" fillId="47" borderId="39" xfId="0" applyNumberFormat="1" applyFont="1" applyFill="1" applyBorder="1" applyAlignment="1">
      <alignment horizontal="center" vertical="center"/>
    </xf>
    <xf numFmtId="0" fontId="37" fillId="47" borderId="38" xfId="0" applyFont="1" applyFill="1" applyBorder="1" applyAlignment="1">
      <alignment horizontal="center" vertical="center"/>
    </xf>
    <xf numFmtId="0" fontId="37" fillId="47" borderId="39" xfId="0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166" fontId="36" fillId="47" borderId="38" xfId="0" applyNumberFormat="1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0" fontId="36" fillId="47" borderId="40" xfId="0" applyFont="1" applyFill="1" applyBorder="1" applyAlignment="1">
      <alignment horizontal="center" vertical="center"/>
    </xf>
    <xf numFmtId="16" fontId="36" fillId="47" borderId="40" xfId="0" applyNumberFormat="1" applyFont="1" applyFill="1" applyBorder="1" applyAlignment="1">
      <alignment horizontal="center" vertical="center"/>
    </xf>
    <xf numFmtId="0" fontId="37" fillId="46" borderId="40" xfId="0" applyFont="1" applyFill="1" applyBorder="1" applyAlignment="1">
      <alignment horizontal="center" vertical="center"/>
    </xf>
    <xf numFmtId="166" fontId="36" fillId="42" borderId="38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0" fontId="36" fillId="46" borderId="38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166" fontId="36" fillId="46" borderId="38" xfId="0" applyNumberFormat="1" applyFont="1" applyFill="1" applyBorder="1" applyAlignment="1">
      <alignment horizontal="center" vertical="center"/>
    </xf>
    <xf numFmtId="166" fontId="36" fillId="46" borderId="40" xfId="0" applyNumberFormat="1" applyFont="1" applyFill="1" applyBorder="1" applyAlignment="1">
      <alignment horizontal="center" vertical="center"/>
    </xf>
    <xf numFmtId="166" fontId="36" fillId="46" borderId="39" xfId="0" applyNumberFormat="1" applyFont="1" applyFill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16" fontId="36" fillId="0" borderId="38" xfId="0" applyNumberFormat="1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45455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45455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40.200000000000003">
      <c r="A10" s="347"/>
      <c r="B10" s="349"/>
      <c r="C10" s="349"/>
      <c r="D10" s="349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45470</v>
      </c>
      <c r="E11" s="204">
        <v>23355.1</v>
      </c>
      <c r="F11" s="204">
        <v>23377.466666666664</v>
      </c>
      <c r="G11" s="203">
        <v>23280.933333333327</v>
      </c>
      <c r="H11" s="203">
        <v>23206.766666666663</v>
      </c>
      <c r="I11" s="203">
        <v>23110.233333333326</v>
      </c>
      <c r="J11" s="203">
        <v>23451.633333333328</v>
      </c>
      <c r="K11" s="203">
        <v>23548.166666666661</v>
      </c>
      <c r="L11" s="203">
        <v>23622.333333333328</v>
      </c>
      <c r="M11" s="202">
        <v>23474</v>
      </c>
      <c r="N11" s="202">
        <v>23303.3</v>
      </c>
      <c r="O11" s="202">
        <v>14565150</v>
      </c>
      <c r="P11" s="205">
        <v>4.5975030430988981E-2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45469</v>
      </c>
      <c r="E12" s="204">
        <v>49914.95</v>
      </c>
      <c r="F12" s="204">
        <v>49981.566666666673</v>
      </c>
      <c r="G12" s="203">
        <v>49673.183333333349</v>
      </c>
      <c r="H12" s="203">
        <v>49431.416666666679</v>
      </c>
      <c r="I12" s="203">
        <v>49123.033333333355</v>
      </c>
      <c r="J12" s="203">
        <v>50223.333333333343</v>
      </c>
      <c r="K12" s="203">
        <v>50531.71666666666</v>
      </c>
      <c r="L12" s="203">
        <v>50773.483333333337</v>
      </c>
      <c r="M12" s="202">
        <v>50289.95</v>
      </c>
      <c r="N12" s="202">
        <v>49739.8</v>
      </c>
      <c r="O12" s="202">
        <v>2710905</v>
      </c>
      <c r="P12" s="205">
        <v>-3.5242808107660853E-2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45468</v>
      </c>
      <c r="E13" s="217">
        <v>22268.6</v>
      </c>
      <c r="F13" s="217">
        <v>22282.2</v>
      </c>
      <c r="G13" s="219">
        <v>22156.400000000001</v>
      </c>
      <c r="H13" s="219">
        <v>22044.2</v>
      </c>
      <c r="I13" s="219">
        <v>21918.400000000001</v>
      </c>
      <c r="J13" s="219">
        <v>22394.400000000001</v>
      </c>
      <c r="K13" s="219">
        <v>22520.199999999997</v>
      </c>
      <c r="L13" s="219">
        <v>22632.400000000001</v>
      </c>
      <c r="M13" s="220">
        <v>22408</v>
      </c>
      <c r="N13" s="220">
        <v>22170</v>
      </c>
      <c r="O13" s="220">
        <v>56900</v>
      </c>
      <c r="P13" s="221">
        <v>-8.3071468858270894E-2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45467</v>
      </c>
      <c r="E14" s="217">
        <v>11886.9</v>
      </c>
      <c r="F14" s="217">
        <v>11855.200000000003</v>
      </c>
      <c r="G14" s="219">
        <v>11800.150000000005</v>
      </c>
      <c r="H14" s="219">
        <v>11713.400000000003</v>
      </c>
      <c r="I14" s="219">
        <v>11658.350000000006</v>
      </c>
      <c r="J14" s="219">
        <v>11941.950000000004</v>
      </c>
      <c r="K14" s="219">
        <v>11997.000000000004</v>
      </c>
      <c r="L14" s="219">
        <v>12083.750000000004</v>
      </c>
      <c r="M14" s="220">
        <v>11910.25</v>
      </c>
      <c r="N14" s="220">
        <v>11768.45</v>
      </c>
      <c r="O14" s="220">
        <v>1641925</v>
      </c>
      <c r="P14" s="221">
        <v>3.1991954871859338E-2</v>
      </c>
    </row>
    <row r="15" spans="1:16" ht="12.75" customHeight="1">
      <c r="A15" s="213">
        <v>5</v>
      </c>
      <c r="B15" s="284" t="s">
        <v>34</v>
      </c>
      <c r="C15" s="217" t="s">
        <v>862</v>
      </c>
      <c r="D15" s="218">
        <v>45471</v>
      </c>
      <c r="E15" s="217">
        <v>70202.8</v>
      </c>
      <c r="F15" s="217">
        <v>70188.55</v>
      </c>
      <c r="G15" s="219">
        <v>70017.100000000006</v>
      </c>
      <c r="H15" s="219">
        <v>69831.400000000009</v>
      </c>
      <c r="I15" s="219">
        <v>69659.950000000012</v>
      </c>
      <c r="J15" s="219">
        <v>70374.25</v>
      </c>
      <c r="K15" s="219">
        <v>70545.699999999983</v>
      </c>
      <c r="L15" s="219">
        <v>70731.399999999994</v>
      </c>
      <c r="M15" s="220">
        <v>70360</v>
      </c>
      <c r="N15" s="220">
        <v>70002.850000000006</v>
      </c>
      <c r="O15" s="220">
        <v>6140</v>
      </c>
      <c r="P15" s="221">
        <v>2.3333333333333334E-2</v>
      </c>
    </row>
    <row r="16" spans="1:16" ht="12.75" customHeight="1">
      <c r="A16" s="213">
        <v>6</v>
      </c>
      <c r="B16" s="225" t="s">
        <v>842</v>
      </c>
      <c r="C16" s="222" t="s">
        <v>39</v>
      </c>
      <c r="D16" s="218">
        <v>45470</v>
      </c>
      <c r="E16" s="217">
        <v>667.75</v>
      </c>
      <c r="F16" s="217">
        <v>665.5</v>
      </c>
      <c r="G16" s="219">
        <v>659.3</v>
      </c>
      <c r="H16" s="219">
        <v>650.84999999999991</v>
      </c>
      <c r="I16" s="219">
        <v>644.64999999999986</v>
      </c>
      <c r="J16" s="219">
        <v>673.95</v>
      </c>
      <c r="K16" s="219">
        <v>680.15000000000009</v>
      </c>
      <c r="L16" s="219">
        <v>688.60000000000014</v>
      </c>
      <c r="M16" s="220">
        <v>671.7</v>
      </c>
      <c r="N16" s="220">
        <v>657.05</v>
      </c>
      <c r="O16" s="220">
        <v>11604000</v>
      </c>
      <c r="P16" s="221">
        <v>-1.9352657821347079E-2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45470</v>
      </c>
      <c r="E17" s="217">
        <v>8314.65</v>
      </c>
      <c r="F17" s="217">
        <v>8274.75</v>
      </c>
      <c r="G17" s="219">
        <v>8190.5499999999993</v>
      </c>
      <c r="H17" s="219">
        <v>8066.4499999999989</v>
      </c>
      <c r="I17" s="219">
        <v>7982.2499999999982</v>
      </c>
      <c r="J17" s="219">
        <v>8398.85</v>
      </c>
      <c r="K17" s="219">
        <v>8483.0500000000011</v>
      </c>
      <c r="L17" s="219">
        <v>8607.1500000000015</v>
      </c>
      <c r="M17" s="220">
        <v>8358.9500000000007</v>
      </c>
      <c r="N17" s="220">
        <v>8150.65</v>
      </c>
      <c r="O17" s="220">
        <v>1128625</v>
      </c>
      <c r="P17" s="221">
        <v>-5.5049712192569336E-2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45470</v>
      </c>
      <c r="E18" s="217">
        <v>27613.15</v>
      </c>
      <c r="F18" s="217">
        <v>27777.216666666671</v>
      </c>
      <c r="G18" s="219">
        <v>27321.483333333341</v>
      </c>
      <c r="H18" s="219">
        <v>27029.816666666669</v>
      </c>
      <c r="I18" s="219">
        <v>26574.083333333339</v>
      </c>
      <c r="J18" s="219">
        <v>28068.883333333342</v>
      </c>
      <c r="K18" s="219">
        <v>28524.616666666672</v>
      </c>
      <c r="L18" s="219">
        <v>28816.283333333344</v>
      </c>
      <c r="M18" s="220">
        <v>28232.95</v>
      </c>
      <c r="N18" s="220">
        <v>27485.55</v>
      </c>
      <c r="O18" s="220">
        <v>151840</v>
      </c>
      <c r="P18" s="221">
        <v>1.0918774966711052E-2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45470</v>
      </c>
      <c r="E19" s="217">
        <v>234.85</v>
      </c>
      <c r="F19" s="217">
        <v>235.63333333333333</v>
      </c>
      <c r="G19" s="219">
        <v>233.36666666666665</v>
      </c>
      <c r="H19" s="219">
        <v>231.88333333333333</v>
      </c>
      <c r="I19" s="219">
        <v>229.61666666666665</v>
      </c>
      <c r="J19" s="219">
        <v>237.11666666666665</v>
      </c>
      <c r="K19" s="219">
        <v>239.3833333333333</v>
      </c>
      <c r="L19" s="219">
        <v>240.86666666666665</v>
      </c>
      <c r="M19" s="220">
        <v>237.9</v>
      </c>
      <c r="N19" s="220">
        <v>234.15</v>
      </c>
      <c r="O19" s="220">
        <v>67683600</v>
      </c>
      <c r="P19" s="221">
        <v>6.5044567574078539E-3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45470</v>
      </c>
      <c r="E20" s="217">
        <v>328.75</v>
      </c>
      <c r="F20" s="217">
        <v>327.84999999999997</v>
      </c>
      <c r="G20" s="219">
        <v>324.89999999999992</v>
      </c>
      <c r="H20" s="219">
        <v>321.04999999999995</v>
      </c>
      <c r="I20" s="219">
        <v>318.09999999999991</v>
      </c>
      <c r="J20" s="219">
        <v>331.69999999999993</v>
      </c>
      <c r="K20" s="219">
        <v>334.65</v>
      </c>
      <c r="L20" s="219">
        <v>338.49999999999994</v>
      </c>
      <c r="M20" s="220">
        <v>330.8</v>
      </c>
      <c r="N20" s="220">
        <v>324</v>
      </c>
      <c r="O20" s="220">
        <v>35929400</v>
      </c>
      <c r="P20" s="221">
        <v>1.297463714997801E-2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45470</v>
      </c>
      <c r="E21" s="217">
        <v>2626.55</v>
      </c>
      <c r="F21" s="217">
        <v>2607.0666666666671</v>
      </c>
      <c r="G21" s="219">
        <v>2572.233333333334</v>
      </c>
      <c r="H21" s="219">
        <v>2517.916666666667</v>
      </c>
      <c r="I21" s="219">
        <v>2483.0833333333339</v>
      </c>
      <c r="J21" s="219">
        <v>2661.3833333333341</v>
      </c>
      <c r="K21" s="219">
        <v>2696.2166666666672</v>
      </c>
      <c r="L21" s="219">
        <v>2750.5333333333342</v>
      </c>
      <c r="M21" s="220">
        <v>2641.9</v>
      </c>
      <c r="N21" s="220">
        <v>2552.75</v>
      </c>
      <c r="O21" s="220">
        <v>4832400</v>
      </c>
      <c r="P21" s="221">
        <v>3.5511806117998878E-3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45470</v>
      </c>
      <c r="E22" s="217">
        <v>3222.7</v>
      </c>
      <c r="F22" s="217">
        <v>3230.9333333333329</v>
      </c>
      <c r="G22" s="219">
        <v>3208.266666666666</v>
      </c>
      <c r="H22" s="219">
        <v>3193.833333333333</v>
      </c>
      <c r="I22" s="219">
        <v>3171.1666666666661</v>
      </c>
      <c r="J22" s="219">
        <v>3245.3666666666659</v>
      </c>
      <c r="K22" s="219">
        <v>3268.0333333333328</v>
      </c>
      <c r="L22" s="219">
        <v>3282.4666666666658</v>
      </c>
      <c r="M22" s="220">
        <v>3253.6</v>
      </c>
      <c r="N22" s="220">
        <v>3216.5</v>
      </c>
      <c r="O22" s="220">
        <v>13814400</v>
      </c>
      <c r="P22" s="221">
        <v>-7.286681326262234E-3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45470</v>
      </c>
      <c r="E23" s="217">
        <v>1393.35</v>
      </c>
      <c r="F23" s="217">
        <v>1397.3</v>
      </c>
      <c r="G23" s="219">
        <v>1383.3999999999999</v>
      </c>
      <c r="H23" s="219">
        <v>1373.4499999999998</v>
      </c>
      <c r="I23" s="219">
        <v>1359.5499999999997</v>
      </c>
      <c r="J23" s="219">
        <v>1407.25</v>
      </c>
      <c r="K23" s="219">
        <v>1421.15</v>
      </c>
      <c r="L23" s="219">
        <v>1431.1000000000001</v>
      </c>
      <c r="M23" s="220">
        <v>1411.2</v>
      </c>
      <c r="N23" s="220">
        <v>1387.35</v>
      </c>
      <c r="O23" s="220">
        <v>33471600</v>
      </c>
      <c r="P23" s="221">
        <v>3.465643362513491E-3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45470</v>
      </c>
      <c r="E24" s="217">
        <v>5095.3500000000004</v>
      </c>
      <c r="F24" s="217">
        <v>5097.5666666666666</v>
      </c>
      <c r="G24" s="219">
        <v>5063.833333333333</v>
      </c>
      <c r="H24" s="219">
        <v>5032.3166666666666</v>
      </c>
      <c r="I24" s="219">
        <v>4998.583333333333</v>
      </c>
      <c r="J24" s="219">
        <v>5129.083333333333</v>
      </c>
      <c r="K24" s="219">
        <v>5162.8166666666666</v>
      </c>
      <c r="L24" s="219">
        <v>5194.333333333333</v>
      </c>
      <c r="M24" s="220">
        <v>5131.3</v>
      </c>
      <c r="N24" s="220">
        <v>5066.05</v>
      </c>
      <c r="O24" s="220">
        <v>986900</v>
      </c>
      <c r="P24" s="221">
        <v>7.7606453589298477E-3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45470</v>
      </c>
      <c r="E25" s="217">
        <v>669.7</v>
      </c>
      <c r="F25" s="217">
        <v>661.55000000000007</v>
      </c>
      <c r="G25" s="219">
        <v>646.60000000000014</v>
      </c>
      <c r="H25" s="219">
        <v>623.50000000000011</v>
      </c>
      <c r="I25" s="219">
        <v>608.55000000000018</v>
      </c>
      <c r="J25" s="219">
        <v>684.65000000000009</v>
      </c>
      <c r="K25" s="219">
        <v>699.60000000000014</v>
      </c>
      <c r="L25" s="219">
        <v>722.7</v>
      </c>
      <c r="M25" s="220">
        <v>676.5</v>
      </c>
      <c r="N25" s="220">
        <v>638.45000000000005</v>
      </c>
      <c r="O25" s="220">
        <v>35748000</v>
      </c>
      <c r="P25" s="221">
        <v>7.7298616761594788E-2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45470</v>
      </c>
      <c r="E26" s="217">
        <v>6177.3</v>
      </c>
      <c r="F26" s="217">
        <v>6152.55</v>
      </c>
      <c r="G26" s="219">
        <v>6108.75</v>
      </c>
      <c r="H26" s="219">
        <v>6040.2</v>
      </c>
      <c r="I26" s="219">
        <v>5996.4</v>
      </c>
      <c r="J26" s="219">
        <v>6221.1</v>
      </c>
      <c r="K26" s="219">
        <v>6264.9000000000015</v>
      </c>
      <c r="L26" s="219">
        <v>6333.4500000000007</v>
      </c>
      <c r="M26" s="220">
        <v>6196.35</v>
      </c>
      <c r="N26" s="220">
        <v>6084</v>
      </c>
      <c r="O26" s="220">
        <v>2184750</v>
      </c>
      <c r="P26" s="221">
        <v>-6.0282074613284805E-3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45470</v>
      </c>
      <c r="E27" s="217">
        <v>478.45</v>
      </c>
      <c r="F27" s="217">
        <v>480.55</v>
      </c>
      <c r="G27" s="219">
        <v>473.8</v>
      </c>
      <c r="H27" s="219">
        <v>469.15</v>
      </c>
      <c r="I27" s="219">
        <v>462.4</v>
      </c>
      <c r="J27" s="219">
        <v>485.20000000000005</v>
      </c>
      <c r="K27" s="219">
        <v>491.95000000000005</v>
      </c>
      <c r="L27" s="219">
        <v>496.60000000000008</v>
      </c>
      <c r="M27" s="220">
        <v>487.3</v>
      </c>
      <c r="N27" s="220">
        <v>475.9</v>
      </c>
      <c r="O27" s="220">
        <v>17175100</v>
      </c>
      <c r="P27" s="221">
        <v>5.9125694517244996E-2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45470</v>
      </c>
      <c r="E28" s="217">
        <v>238.45</v>
      </c>
      <c r="F28" s="217">
        <v>239.31666666666669</v>
      </c>
      <c r="G28" s="219">
        <v>236.83333333333337</v>
      </c>
      <c r="H28" s="219">
        <v>235.21666666666667</v>
      </c>
      <c r="I28" s="219">
        <v>232.73333333333335</v>
      </c>
      <c r="J28" s="219">
        <v>240.93333333333339</v>
      </c>
      <c r="K28" s="219">
        <v>243.41666666666669</v>
      </c>
      <c r="L28" s="219">
        <v>245.03333333333342</v>
      </c>
      <c r="M28" s="220">
        <v>241.8</v>
      </c>
      <c r="N28" s="220">
        <v>237.7</v>
      </c>
      <c r="O28" s="220">
        <v>84740000</v>
      </c>
      <c r="P28" s="221">
        <v>2.6405038759689921E-2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45470</v>
      </c>
      <c r="E29" s="217">
        <v>2908.8</v>
      </c>
      <c r="F29" s="217">
        <v>2899.2833333333328</v>
      </c>
      <c r="G29" s="219">
        <v>2877.2166666666658</v>
      </c>
      <c r="H29" s="219">
        <v>2845.6333333333328</v>
      </c>
      <c r="I29" s="219">
        <v>2823.5666666666657</v>
      </c>
      <c r="J29" s="219">
        <v>2930.8666666666659</v>
      </c>
      <c r="K29" s="219">
        <v>2952.9333333333334</v>
      </c>
      <c r="L29" s="219">
        <v>2984.516666666666</v>
      </c>
      <c r="M29" s="220">
        <v>2921.35</v>
      </c>
      <c r="N29" s="220">
        <v>2867.7</v>
      </c>
      <c r="O29" s="220">
        <v>12465400</v>
      </c>
      <c r="P29" s="221">
        <v>-1.2659039194949204E-3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45470</v>
      </c>
      <c r="E30" s="217">
        <v>2230.15</v>
      </c>
      <c r="F30" s="217">
        <v>2234.4833333333336</v>
      </c>
      <c r="G30" s="219">
        <v>2209.666666666667</v>
      </c>
      <c r="H30" s="219">
        <v>2189.1833333333334</v>
      </c>
      <c r="I30" s="219">
        <v>2164.3666666666668</v>
      </c>
      <c r="J30" s="219">
        <v>2254.9666666666672</v>
      </c>
      <c r="K30" s="219">
        <v>2279.7833333333338</v>
      </c>
      <c r="L30" s="219">
        <v>2300.2666666666673</v>
      </c>
      <c r="M30" s="220">
        <v>2259.3000000000002</v>
      </c>
      <c r="N30" s="220">
        <v>2214</v>
      </c>
      <c r="O30" s="220">
        <v>2694881</v>
      </c>
      <c r="P30" s="221">
        <v>2.213251670378619E-2</v>
      </c>
    </row>
    <row r="31" spans="1:16" ht="12.75" customHeight="1">
      <c r="A31" s="213">
        <v>21</v>
      </c>
      <c r="B31" s="225" t="s">
        <v>842</v>
      </c>
      <c r="C31" s="217" t="s">
        <v>60</v>
      </c>
      <c r="D31" s="218">
        <v>45470</v>
      </c>
      <c r="E31" s="217">
        <v>6200.75</v>
      </c>
      <c r="F31" s="217">
        <v>6167.7166666666672</v>
      </c>
      <c r="G31" s="219">
        <v>6097.6833333333343</v>
      </c>
      <c r="H31" s="219">
        <v>5994.6166666666668</v>
      </c>
      <c r="I31" s="219">
        <v>5924.5833333333339</v>
      </c>
      <c r="J31" s="219">
        <v>6270.7833333333347</v>
      </c>
      <c r="K31" s="219">
        <v>6340.8166666666675</v>
      </c>
      <c r="L31" s="219">
        <v>6443.883333333335</v>
      </c>
      <c r="M31" s="220">
        <v>6237.75</v>
      </c>
      <c r="N31" s="220">
        <v>6064.65</v>
      </c>
      <c r="O31" s="220">
        <v>521225</v>
      </c>
      <c r="P31" s="221">
        <v>3.0791436131825836E-3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45470</v>
      </c>
      <c r="E32" s="217">
        <v>661.1</v>
      </c>
      <c r="F32" s="217">
        <v>662.63333333333333</v>
      </c>
      <c r="G32" s="219">
        <v>656.26666666666665</v>
      </c>
      <c r="H32" s="219">
        <v>651.43333333333328</v>
      </c>
      <c r="I32" s="219">
        <v>645.06666666666661</v>
      </c>
      <c r="J32" s="219">
        <v>667.4666666666667</v>
      </c>
      <c r="K32" s="219">
        <v>673.83333333333326</v>
      </c>
      <c r="L32" s="219">
        <v>678.66666666666674</v>
      </c>
      <c r="M32" s="220">
        <v>669</v>
      </c>
      <c r="N32" s="220">
        <v>657.8</v>
      </c>
      <c r="O32" s="220">
        <v>25010000</v>
      </c>
      <c r="P32" s="221">
        <v>-1.2243285939968405E-2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45470</v>
      </c>
      <c r="E33" s="217">
        <v>1253.7</v>
      </c>
      <c r="F33" s="217">
        <v>1253.75</v>
      </c>
      <c r="G33" s="219">
        <v>1244.2</v>
      </c>
      <c r="H33" s="219">
        <v>1234.7</v>
      </c>
      <c r="I33" s="219">
        <v>1225.1500000000001</v>
      </c>
      <c r="J33" s="219">
        <v>1263.25</v>
      </c>
      <c r="K33" s="219">
        <v>1272.8000000000002</v>
      </c>
      <c r="L33" s="219">
        <v>1282.3</v>
      </c>
      <c r="M33" s="220">
        <v>1263.3</v>
      </c>
      <c r="N33" s="220">
        <v>1244.25</v>
      </c>
      <c r="O33" s="220">
        <v>12462450</v>
      </c>
      <c r="P33" s="221">
        <v>4.7891446055607287E-3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45470</v>
      </c>
      <c r="E34" s="217">
        <v>1191.8</v>
      </c>
      <c r="F34" s="217">
        <v>1195.9333333333334</v>
      </c>
      <c r="G34" s="219">
        <v>1184.5666666666668</v>
      </c>
      <c r="H34" s="219">
        <v>1177.3333333333335</v>
      </c>
      <c r="I34" s="219">
        <v>1165.9666666666669</v>
      </c>
      <c r="J34" s="219">
        <v>1203.1666666666667</v>
      </c>
      <c r="K34" s="219">
        <v>1214.5333333333335</v>
      </c>
      <c r="L34" s="219">
        <v>1221.7666666666667</v>
      </c>
      <c r="M34" s="220">
        <v>1207.3</v>
      </c>
      <c r="N34" s="220">
        <v>1188.7</v>
      </c>
      <c r="O34" s="220">
        <v>41635000</v>
      </c>
      <c r="P34" s="221">
        <v>-1.2993940112307943E-2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45470</v>
      </c>
      <c r="E35" s="217">
        <v>9835.7999999999993</v>
      </c>
      <c r="F35" s="217">
        <v>9813.6666666666661</v>
      </c>
      <c r="G35" s="219">
        <v>9747.1333333333314</v>
      </c>
      <c r="H35" s="219">
        <v>9658.4666666666653</v>
      </c>
      <c r="I35" s="219">
        <v>9591.9333333333307</v>
      </c>
      <c r="J35" s="219">
        <v>9902.3333333333321</v>
      </c>
      <c r="K35" s="219">
        <v>9968.8666666666686</v>
      </c>
      <c r="L35" s="219">
        <v>10057.533333333333</v>
      </c>
      <c r="M35" s="220">
        <v>9880.2000000000007</v>
      </c>
      <c r="N35" s="220">
        <v>9725</v>
      </c>
      <c r="O35" s="220">
        <v>2127100</v>
      </c>
      <c r="P35" s="221">
        <v>-1.1639523267430243E-2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45470</v>
      </c>
      <c r="E36" s="217">
        <v>1584.55</v>
      </c>
      <c r="F36" s="217">
        <v>1583.0166666666667</v>
      </c>
      <c r="G36" s="219">
        <v>1567.5333333333333</v>
      </c>
      <c r="H36" s="219">
        <v>1550.5166666666667</v>
      </c>
      <c r="I36" s="219">
        <v>1535.0333333333333</v>
      </c>
      <c r="J36" s="219">
        <v>1600.0333333333333</v>
      </c>
      <c r="K36" s="219">
        <v>1615.5166666666664</v>
      </c>
      <c r="L36" s="219">
        <v>1632.5333333333333</v>
      </c>
      <c r="M36" s="220">
        <v>1598.5</v>
      </c>
      <c r="N36" s="220">
        <v>1566</v>
      </c>
      <c r="O36" s="220">
        <v>11673000</v>
      </c>
      <c r="P36" s="221">
        <v>4.2790780775415399E-2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45470</v>
      </c>
      <c r="E37" s="217">
        <v>7191.7</v>
      </c>
      <c r="F37" s="217">
        <v>7178.1499999999987</v>
      </c>
      <c r="G37" s="219">
        <v>7102.9499999999971</v>
      </c>
      <c r="H37" s="219">
        <v>7014.199999999998</v>
      </c>
      <c r="I37" s="219">
        <v>6938.9999999999964</v>
      </c>
      <c r="J37" s="219">
        <v>7266.8999999999978</v>
      </c>
      <c r="K37" s="219">
        <v>7342.1</v>
      </c>
      <c r="L37" s="219">
        <v>7430.8499999999985</v>
      </c>
      <c r="M37" s="220">
        <v>7253.35</v>
      </c>
      <c r="N37" s="220">
        <v>7089.4</v>
      </c>
      <c r="O37" s="220">
        <v>8540125</v>
      </c>
      <c r="P37" s="221">
        <v>-3.901821506435052E-2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45470</v>
      </c>
      <c r="E38" s="217">
        <v>3212.45</v>
      </c>
      <c r="F38" s="217">
        <v>3223.1833333333329</v>
      </c>
      <c r="G38" s="219">
        <v>3196.1666666666661</v>
      </c>
      <c r="H38" s="219">
        <v>3179.8833333333332</v>
      </c>
      <c r="I38" s="219">
        <v>3152.8666666666663</v>
      </c>
      <c r="J38" s="219">
        <v>3239.4666666666658</v>
      </c>
      <c r="K38" s="219">
        <v>3266.4833333333331</v>
      </c>
      <c r="L38" s="219">
        <v>3282.7666666666655</v>
      </c>
      <c r="M38" s="220">
        <v>3250.2</v>
      </c>
      <c r="N38" s="220">
        <v>3206.9</v>
      </c>
      <c r="O38" s="220">
        <v>1893300</v>
      </c>
      <c r="P38" s="221">
        <v>9.1141669331627762E-3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45470</v>
      </c>
      <c r="E39" s="217">
        <v>420</v>
      </c>
      <c r="F39" s="217">
        <v>416.83333333333331</v>
      </c>
      <c r="G39" s="219">
        <v>411.86666666666662</v>
      </c>
      <c r="H39" s="219">
        <v>403.73333333333329</v>
      </c>
      <c r="I39" s="219">
        <v>398.76666666666659</v>
      </c>
      <c r="J39" s="219">
        <v>424.96666666666664</v>
      </c>
      <c r="K39" s="219">
        <v>429.93333333333334</v>
      </c>
      <c r="L39" s="219">
        <v>438.06666666666666</v>
      </c>
      <c r="M39" s="220">
        <v>421.8</v>
      </c>
      <c r="N39" s="220">
        <v>408.7</v>
      </c>
      <c r="O39" s="220">
        <v>12001600</v>
      </c>
      <c r="P39" s="221">
        <v>-0.11732172275829607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45470</v>
      </c>
      <c r="E40" s="217">
        <v>196.85</v>
      </c>
      <c r="F40" s="217">
        <v>198.04999999999998</v>
      </c>
      <c r="G40" s="219">
        <v>194.44999999999996</v>
      </c>
      <c r="H40" s="219">
        <v>192.04999999999998</v>
      </c>
      <c r="I40" s="219">
        <v>188.44999999999996</v>
      </c>
      <c r="J40" s="219">
        <v>200.44999999999996</v>
      </c>
      <c r="K40" s="219">
        <v>204.04999999999998</v>
      </c>
      <c r="L40" s="219">
        <v>206.44999999999996</v>
      </c>
      <c r="M40" s="220">
        <v>201.65</v>
      </c>
      <c r="N40" s="220">
        <v>195.65</v>
      </c>
      <c r="O40" s="220">
        <v>101683100</v>
      </c>
      <c r="P40" s="221">
        <v>2.4409600189282846E-3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45470</v>
      </c>
      <c r="E41" s="217">
        <v>283.75</v>
      </c>
      <c r="F41" s="217">
        <v>281.2166666666667</v>
      </c>
      <c r="G41" s="219">
        <v>277.23333333333341</v>
      </c>
      <c r="H41" s="219">
        <v>270.7166666666667</v>
      </c>
      <c r="I41" s="219">
        <v>266.73333333333341</v>
      </c>
      <c r="J41" s="219">
        <v>287.73333333333341</v>
      </c>
      <c r="K41" s="219">
        <v>291.71666666666675</v>
      </c>
      <c r="L41" s="219">
        <v>298.23333333333341</v>
      </c>
      <c r="M41" s="220">
        <v>285.2</v>
      </c>
      <c r="N41" s="220">
        <v>274.7</v>
      </c>
      <c r="O41" s="220">
        <v>153015525</v>
      </c>
      <c r="P41" s="221">
        <v>2.8467512041678956E-2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45470</v>
      </c>
      <c r="E42" s="217">
        <v>1467.75</v>
      </c>
      <c r="F42" s="217">
        <v>1472.8500000000001</v>
      </c>
      <c r="G42" s="219">
        <v>1455.7000000000003</v>
      </c>
      <c r="H42" s="219">
        <v>1443.65</v>
      </c>
      <c r="I42" s="219">
        <v>1426.5000000000002</v>
      </c>
      <c r="J42" s="219">
        <v>1484.9000000000003</v>
      </c>
      <c r="K42" s="219">
        <v>1502.0500000000004</v>
      </c>
      <c r="L42" s="219">
        <v>1514.1000000000004</v>
      </c>
      <c r="M42" s="220">
        <v>1490</v>
      </c>
      <c r="N42" s="220">
        <v>1460.8</v>
      </c>
      <c r="O42" s="220">
        <v>3721875</v>
      </c>
      <c r="P42" s="221">
        <v>2.3934798308057361E-2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45470</v>
      </c>
      <c r="E43" s="217">
        <v>291.14999999999998</v>
      </c>
      <c r="F43" s="217">
        <v>290.51666666666665</v>
      </c>
      <c r="G43" s="219">
        <v>287.2833333333333</v>
      </c>
      <c r="H43" s="219">
        <v>283.41666666666663</v>
      </c>
      <c r="I43" s="219">
        <v>280.18333333333328</v>
      </c>
      <c r="J43" s="219">
        <v>294.38333333333333</v>
      </c>
      <c r="K43" s="219">
        <v>297.61666666666667</v>
      </c>
      <c r="L43" s="219">
        <v>301.48333333333335</v>
      </c>
      <c r="M43" s="220">
        <v>293.75</v>
      </c>
      <c r="N43" s="220">
        <v>286.64999999999998</v>
      </c>
      <c r="O43" s="220">
        <v>137546700</v>
      </c>
      <c r="P43" s="221">
        <v>-3.3561616404341382E-2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45470</v>
      </c>
      <c r="E44" s="217">
        <v>499.5</v>
      </c>
      <c r="F44" s="217">
        <v>497.23333333333335</v>
      </c>
      <c r="G44" s="219">
        <v>492.9666666666667</v>
      </c>
      <c r="H44" s="219">
        <v>486.43333333333334</v>
      </c>
      <c r="I44" s="219">
        <v>482.16666666666669</v>
      </c>
      <c r="J44" s="219">
        <v>503.76666666666671</v>
      </c>
      <c r="K44" s="219">
        <v>508.03333333333336</v>
      </c>
      <c r="L44" s="219">
        <v>514.56666666666672</v>
      </c>
      <c r="M44" s="220">
        <v>501.5</v>
      </c>
      <c r="N44" s="220">
        <v>490.7</v>
      </c>
      <c r="O44" s="220">
        <v>25647600</v>
      </c>
      <c r="P44" s="221">
        <v>-1.0742833867929331E-2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45470</v>
      </c>
      <c r="E45" s="217">
        <v>1634.35</v>
      </c>
      <c r="F45" s="217">
        <v>1629.7</v>
      </c>
      <c r="G45" s="219">
        <v>1612.95</v>
      </c>
      <c r="H45" s="219">
        <v>1591.55</v>
      </c>
      <c r="I45" s="219">
        <v>1574.8</v>
      </c>
      <c r="J45" s="219">
        <v>1651.1000000000001</v>
      </c>
      <c r="K45" s="219">
        <v>1667.8500000000001</v>
      </c>
      <c r="L45" s="219">
        <v>1689.2500000000002</v>
      </c>
      <c r="M45" s="220">
        <v>1646.45</v>
      </c>
      <c r="N45" s="220">
        <v>1608.3</v>
      </c>
      <c r="O45" s="220">
        <v>5781000</v>
      </c>
      <c r="P45" s="221">
        <v>-2.5208667060112974E-2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45470</v>
      </c>
      <c r="E46" s="217">
        <v>1441.5</v>
      </c>
      <c r="F46" s="217">
        <v>1438.4666666666665</v>
      </c>
      <c r="G46" s="219">
        <v>1427.2333333333329</v>
      </c>
      <c r="H46" s="219">
        <v>1412.9666666666665</v>
      </c>
      <c r="I46" s="219">
        <v>1401.7333333333329</v>
      </c>
      <c r="J46" s="219">
        <v>1452.7333333333329</v>
      </c>
      <c r="K46" s="219">
        <v>1463.9666666666665</v>
      </c>
      <c r="L46" s="219">
        <v>1478.2333333333329</v>
      </c>
      <c r="M46" s="220">
        <v>1449.7</v>
      </c>
      <c r="N46" s="220">
        <v>1424.2</v>
      </c>
      <c r="O46" s="220">
        <v>40061975</v>
      </c>
      <c r="P46" s="221">
        <v>-2.2507330528609343E-2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45470</v>
      </c>
      <c r="E47" s="217">
        <v>296.25</v>
      </c>
      <c r="F47" s="217">
        <v>295.95</v>
      </c>
      <c r="G47" s="219">
        <v>292.25</v>
      </c>
      <c r="H47" s="219">
        <v>288.25</v>
      </c>
      <c r="I47" s="219">
        <v>284.55</v>
      </c>
      <c r="J47" s="219">
        <v>299.95</v>
      </c>
      <c r="K47" s="219">
        <v>303.64999999999992</v>
      </c>
      <c r="L47" s="219">
        <v>307.64999999999998</v>
      </c>
      <c r="M47" s="220">
        <v>299.64999999999998</v>
      </c>
      <c r="N47" s="220">
        <v>291.95</v>
      </c>
      <c r="O47" s="220">
        <v>73011750</v>
      </c>
      <c r="P47" s="221">
        <v>6.4757519067491721E-4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45470</v>
      </c>
      <c r="E48" s="217">
        <v>340.15</v>
      </c>
      <c r="F48" s="217">
        <v>339.06666666666666</v>
      </c>
      <c r="G48" s="219">
        <v>332.7833333333333</v>
      </c>
      <c r="H48" s="219">
        <v>325.41666666666663</v>
      </c>
      <c r="I48" s="219">
        <v>319.13333333333327</v>
      </c>
      <c r="J48" s="219">
        <v>346.43333333333334</v>
      </c>
      <c r="K48" s="219">
        <v>352.71666666666675</v>
      </c>
      <c r="L48" s="219">
        <v>360.08333333333337</v>
      </c>
      <c r="M48" s="220">
        <v>345.35</v>
      </c>
      <c r="N48" s="220">
        <v>331.7</v>
      </c>
      <c r="O48" s="220">
        <v>48577500</v>
      </c>
      <c r="P48" s="221">
        <v>2.473367788207995E-2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45470</v>
      </c>
      <c r="E49" s="217">
        <v>31465.8</v>
      </c>
      <c r="F49" s="217">
        <v>31435.916666666668</v>
      </c>
      <c r="G49" s="219">
        <v>31280.433333333334</v>
      </c>
      <c r="H49" s="219">
        <v>31095.066666666666</v>
      </c>
      <c r="I49" s="219">
        <v>30939.583333333332</v>
      </c>
      <c r="J49" s="219">
        <v>31621.283333333336</v>
      </c>
      <c r="K49" s="219">
        <v>31776.766666666666</v>
      </c>
      <c r="L49" s="219">
        <v>31962.133333333339</v>
      </c>
      <c r="M49" s="220">
        <v>31591.4</v>
      </c>
      <c r="N49" s="220">
        <v>31250.55</v>
      </c>
      <c r="O49" s="220">
        <v>303125</v>
      </c>
      <c r="P49" s="221">
        <v>-1.3987151337724648E-2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45470</v>
      </c>
      <c r="E50" s="217">
        <v>615.25</v>
      </c>
      <c r="F50" s="217">
        <v>618.0333333333333</v>
      </c>
      <c r="G50" s="219">
        <v>611.21666666666658</v>
      </c>
      <c r="H50" s="219">
        <v>607.18333333333328</v>
      </c>
      <c r="I50" s="219">
        <v>600.36666666666656</v>
      </c>
      <c r="J50" s="219">
        <v>622.06666666666661</v>
      </c>
      <c r="K50" s="219">
        <v>628.88333333333321</v>
      </c>
      <c r="L50" s="219">
        <v>632.91666666666663</v>
      </c>
      <c r="M50" s="220">
        <v>624.85</v>
      </c>
      <c r="N50" s="220">
        <v>614</v>
      </c>
      <c r="O50" s="220">
        <v>37559700</v>
      </c>
      <c r="P50" s="221">
        <v>4.3899144529491223E-2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45470</v>
      </c>
      <c r="E51" s="217">
        <v>5461.7</v>
      </c>
      <c r="F51" s="217">
        <v>5488.5666666666666</v>
      </c>
      <c r="G51" s="219">
        <v>5408.1333333333332</v>
      </c>
      <c r="H51" s="219">
        <v>5354.5666666666666</v>
      </c>
      <c r="I51" s="219">
        <v>5274.1333333333332</v>
      </c>
      <c r="J51" s="219">
        <v>5542.1333333333332</v>
      </c>
      <c r="K51" s="219">
        <v>5622.5666666666657</v>
      </c>
      <c r="L51" s="219">
        <v>5676.1333333333332</v>
      </c>
      <c r="M51" s="220">
        <v>5569</v>
      </c>
      <c r="N51" s="220">
        <v>5435</v>
      </c>
      <c r="O51" s="220">
        <v>2197800</v>
      </c>
      <c r="P51" s="221">
        <v>2.8643639427127211E-2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45470</v>
      </c>
      <c r="E52" s="217">
        <v>674.65</v>
      </c>
      <c r="F52" s="217">
        <v>678.95</v>
      </c>
      <c r="G52" s="219">
        <v>667.90000000000009</v>
      </c>
      <c r="H52" s="219">
        <v>661.15000000000009</v>
      </c>
      <c r="I52" s="219">
        <v>650.10000000000014</v>
      </c>
      <c r="J52" s="219">
        <v>685.7</v>
      </c>
      <c r="K52" s="219">
        <v>696.75</v>
      </c>
      <c r="L52" s="219">
        <v>703.5</v>
      </c>
      <c r="M52" s="220">
        <v>690</v>
      </c>
      <c r="N52" s="220">
        <v>672.2</v>
      </c>
      <c r="O52" s="220">
        <v>13402000</v>
      </c>
      <c r="P52" s="221">
        <v>4.4908779042569777E-2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45470</v>
      </c>
      <c r="E53" s="217">
        <v>123.15</v>
      </c>
      <c r="F53" s="217">
        <v>122.85000000000001</v>
      </c>
      <c r="G53" s="219">
        <v>122.00000000000001</v>
      </c>
      <c r="H53" s="219">
        <v>120.85000000000001</v>
      </c>
      <c r="I53" s="219">
        <v>120.00000000000001</v>
      </c>
      <c r="J53" s="219">
        <v>124.00000000000001</v>
      </c>
      <c r="K53" s="219">
        <v>124.85000000000001</v>
      </c>
      <c r="L53" s="219">
        <v>126.00000000000001</v>
      </c>
      <c r="M53" s="220">
        <v>123.7</v>
      </c>
      <c r="N53" s="220">
        <v>121.7</v>
      </c>
      <c r="O53" s="220">
        <v>214805250</v>
      </c>
      <c r="P53" s="221">
        <v>-2.7652163285260326E-2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45470</v>
      </c>
      <c r="E54" s="217">
        <v>808.05</v>
      </c>
      <c r="F54" s="217">
        <v>803.63333333333333</v>
      </c>
      <c r="G54" s="219">
        <v>793.16666666666663</v>
      </c>
      <c r="H54" s="219">
        <v>778.2833333333333</v>
      </c>
      <c r="I54" s="219">
        <v>767.81666666666661</v>
      </c>
      <c r="J54" s="219">
        <v>818.51666666666665</v>
      </c>
      <c r="K54" s="219">
        <v>828.98333333333335</v>
      </c>
      <c r="L54" s="219">
        <v>843.86666666666667</v>
      </c>
      <c r="M54" s="220">
        <v>814.1</v>
      </c>
      <c r="N54" s="220">
        <v>788.75</v>
      </c>
      <c r="O54" s="220">
        <v>3677700</v>
      </c>
      <c r="P54" s="221">
        <v>4.8943270300333706E-2</v>
      </c>
    </row>
    <row r="55" spans="1:16" ht="12.75" customHeight="1">
      <c r="A55" s="213">
        <v>45</v>
      </c>
      <c r="B55" s="225" t="s">
        <v>842</v>
      </c>
      <c r="C55" s="217" t="s">
        <v>89</v>
      </c>
      <c r="D55" s="218">
        <v>45470</v>
      </c>
      <c r="E55" s="217">
        <v>429.25</v>
      </c>
      <c r="F55" s="217">
        <v>429.41666666666669</v>
      </c>
      <c r="G55" s="219">
        <v>425.58333333333337</v>
      </c>
      <c r="H55" s="219">
        <v>421.91666666666669</v>
      </c>
      <c r="I55" s="219">
        <v>418.08333333333337</v>
      </c>
      <c r="J55" s="219">
        <v>433.08333333333337</v>
      </c>
      <c r="K55" s="219">
        <v>436.91666666666674</v>
      </c>
      <c r="L55" s="219">
        <v>440.58333333333337</v>
      </c>
      <c r="M55" s="220">
        <v>433.25</v>
      </c>
      <c r="N55" s="220">
        <v>425.75</v>
      </c>
      <c r="O55" s="220">
        <v>10803400</v>
      </c>
      <c r="P55" s="221">
        <v>-3.6796916067986683E-3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45470</v>
      </c>
      <c r="E56" s="217">
        <v>1364.1</v>
      </c>
      <c r="F56" s="217">
        <v>1357.8999999999999</v>
      </c>
      <c r="G56" s="219">
        <v>1340.9499999999998</v>
      </c>
      <c r="H56" s="219">
        <v>1317.8</v>
      </c>
      <c r="I56" s="219">
        <v>1300.8499999999999</v>
      </c>
      <c r="J56" s="219">
        <v>1381.0499999999997</v>
      </c>
      <c r="K56" s="219">
        <v>1398</v>
      </c>
      <c r="L56" s="219">
        <v>1421.1499999999996</v>
      </c>
      <c r="M56" s="220">
        <v>1374.85</v>
      </c>
      <c r="N56" s="220">
        <v>1334.75</v>
      </c>
      <c r="O56" s="220">
        <v>9880000</v>
      </c>
      <c r="P56" s="221">
        <v>1.2684176809737348E-2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45470</v>
      </c>
      <c r="E57" s="217">
        <v>1545.25</v>
      </c>
      <c r="F57" s="217">
        <v>1543.8166666666666</v>
      </c>
      <c r="G57" s="219">
        <v>1535.7833333333333</v>
      </c>
      <c r="H57" s="219">
        <v>1526.3166666666666</v>
      </c>
      <c r="I57" s="219">
        <v>1518.2833333333333</v>
      </c>
      <c r="J57" s="219">
        <v>1553.2833333333333</v>
      </c>
      <c r="K57" s="219">
        <v>1561.3166666666666</v>
      </c>
      <c r="L57" s="219">
        <v>1570.7833333333333</v>
      </c>
      <c r="M57" s="220">
        <v>1551.85</v>
      </c>
      <c r="N57" s="220">
        <v>1534.35</v>
      </c>
      <c r="O57" s="220">
        <v>11058450</v>
      </c>
      <c r="P57" s="221">
        <v>-3.4175418677263696E-2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45470</v>
      </c>
      <c r="E58" s="217">
        <v>490.8</v>
      </c>
      <c r="F58" s="217">
        <v>489.26666666666665</v>
      </c>
      <c r="G58" s="219">
        <v>482.58333333333331</v>
      </c>
      <c r="H58" s="219">
        <v>474.36666666666667</v>
      </c>
      <c r="I58" s="219">
        <v>467.68333333333334</v>
      </c>
      <c r="J58" s="219">
        <v>497.48333333333329</v>
      </c>
      <c r="K58" s="219">
        <v>504.16666666666669</v>
      </c>
      <c r="L58" s="219">
        <v>512.38333333333321</v>
      </c>
      <c r="M58" s="220">
        <v>495.95</v>
      </c>
      <c r="N58" s="220">
        <v>481.05</v>
      </c>
      <c r="O58" s="220">
        <v>55364400</v>
      </c>
      <c r="P58" s="221">
        <v>8.9938382639978571E-3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45470</v>
      </c>
      <c r="E59" s="217">
        <v>5200.8500000000004</v>
      </c>
      <c r="F59" s="217">
        <v>5221.4666666666672</v>
      </c>
      <c r="G59" s="219">
        <v>5165.9333333333343</v>
      </c>
      <c r="H59" s="219">
        <v>5131.0166666666673</v>
      </c>
      <c r="I59" s="219">
        <v>5075.4833333333345</v>
      </c>
      <c r="J59" s="219">
        <v>5256.3833333333341</v>
      </c>
      <c r="K59" s="219">
        <v>5311.916666666667</v>
      </c>
      <c r="L59" s="219">
        <v>5346.8333333333339</v>
      </c>
      <c r="M59" s="220">
        <v>5277</v>
      </c>
      <c r="N59" s="220">
        <v>5186.55</v>
      </c>
      <c r="O59" s="220">
        <v>2339850</v>
      </c>
      <c r="P59" s="221">
        <v>2.685800803107103E-2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45470</v>
      </c>
      <c r="E60" s="217">
        <v>2958.95</v>
      </c>
      <c r="F60" s="217">
        <v>2954.1999999999994</v>
      </c>
      <c r="G60" s="219">
        <v>2938.2999999999988</v>
      </c>
      <c r="H60" s="219">
        <v>2917.6499999999996</v>
      </c>
      <c r="I60" s="219">
        <v>2901.7499999999991</v>
      </c>
      <c r="J60" s="219">
        <v>2974.8499999999985</v>
      </c>
      <c r="K60" s="219">
        <v>2990.7499999999991</v>
      </c>
      <c r="L60" s="219">
        <v>3011.3999999999983</v>
      </c>
      <c r="M60" s="220">
        <v>2970.1</v>
      </c>
      <c r="N60" s="220">
        <v>2933.55</v>
      </c>
      <c r="O60" s="220">
        <v>2665250</v>
      </c>
      <c r="P60" s="221">
        <v>1.5604161109629235E-2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45470</v>
      </c>
      <c r="E61" s="217">
        <v>1139.8</v>
      </c>
      <c r="F61" s="217">
        <v>1127.2</v>
      </c>
      <c r="G61" s="219">
        <v>1101.5</v>
      </c>
      <c r="H61" s="219">
        <v>1063.2</v>
      </c>
      <c r="I61" s="219">
        <v>1037.5</v>
      </c>
      <c r="J61" s="219">
        <v>1165.5</v>
      </c>
      <c r="K61" s="219">
        <v>1191.2000000000003</v>
      </c>
      <c r="L61" s="219">
        <v>1229.5</v>
      </c>
      <c r="M61" s="220">
        <v>1152.9000000000001</v>
      </c>
      <c r="N61" s="220">
        <v>1088.9000000000001</v>
      </c>
      <c r="O61" s="220">
        <v>8970000</v>
      </c>
      <c r="P61" s="221">
        <v>-0.13072972187227444</v>
      </c>
    </row>
    <row r="62" spans="1:16" ht="12.75" customHeight="1">
      <c r="A62" s="213">
        <v>52</v>
      </c>
      <c r="B62" s="225" t="s">
        <v>842</v>
      </c>
      <c r="C62" s="222" t="s">
        <v>96</v>
      </c>
      <c r="D62" s="218">
        <v>45470</v>
      </c>
      <c r="E62" s="217">
        <v>1457.4</v>
      </c>
      <c r="F62" s="217">
        <v>1456.5833333333333</v>
      </c>
      <c r="G62" s="219">
        <v>1438.3666666666666</v>
      </c>
      <c r="H62" s="219">
        <v>1419.3333333333333</v>
      </c>
      <c r="I62" s="219">
        <v>1401.1166666666666</v>
      </c>
      <c r="J62" s="219">
        <v>1475.6166666666666</v>
      </c>
      <c r="K62" s="219">
        <v>1493.8333333333333</v>
      </c>
      <c r="L62" s="219">
        <v>1512.8666666666666</v>
      </c>
      <c r="M62" s="220">
        <v>1474.8</v>
      </c>
      <c r="N62" s="220">
        <v>1437.55</v>
      </c>
      <c r="O62" s="220">
        <v>3080000</v>
      </c>
      <c r="P62" s="221">
        <v>5.5662188099808059E-2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45470</v>
      </c>
      <c r="E63" s="217">
        <v>422.7</v>
      </c>
      <c r="F63" s="217">
        <v>419.13333333333338</v>
      </c>
      <c r="G63" s="219">
        <v>413.66666666666674</v>
      </c>
      <c r="H63" s="219">
        <v>404.63333333333338</v>
      </c>
      <c r="I63" s="219">
        <v>399.16666666666674</v>
      </c>
      <c r="J63" s="219">
        <v>428.16666666666674</v>
      </c>
      <c r="K63" s="219">
        <v>433.63333333333333</v>
      </c>
      <c r="L63" s="219">
        <v>442.66666666666674</v>
      </c>
      <c r="M63" s="220">
        <v>424.6</v>
      </c>
      <c r="N63" s="220">
        <v>410.1</v>
      </c>
      <c r="O63" s="220">
        <v>18642600</v>
      </c>
      <c r="P63" s="221">
        <v>7.4600539531023038E-2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45470</v>
      </c>
      <c r="E64" s="217">
        <v>149.9</v>
      </c>
      <c r="F64" s="217">
        <v>150.26666666666668</v>
      </c>
      <c r="G64" s="219">
        <v>148.83333333333337</v>
      </c>
      <c r="H64" s="219">
        <v>147.76666666666668</v>
      </c>
      <c r="I64" s="219">
        <v>146.33333333333337</v>
      </c>
      <c r="J64" s="219">
        <v>151.33333333333337</v>
      </c>
      <c r="K64" s="219">
        <v>152.76666666666671</v>
      </c>
      <c r="L64" s="219">
        <v>153.83333333333337</v>
      </c>
      <c r="M64" s="220">
        <v>151.69999999999999</v>
      </c>
      <c r="N64" s="220">
        <v>149.19999999999999</v>
      </c>
      <c r="O64" s="220">
        <v>25100000</v>
      </c>
      <c r="P64" s="221">
        <v>2.6794845571691553E-2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45470</v>
      </c>
      <c r="E65" s="217">
        <v>3678.15</v>
      </c>
      <c r="F65" s="217">
        <v>3661.5833333333335</v>
      </c>
      <c r="G65" s="219">
        <v>3598.2166666666672</v>
      </c>
      <c r="H65" s="219">
        <v>3518.2833333333338</v>
      </c>
      <c r="I65" s="219">
        <v>3454.9166666666674</v>
      </c>
      <c r="J65" s="219">
        <v>3741.5166666666669</v>
      </c>
      <c r="K65" s="219">
        <v>3804.8833333333328</v>
      </c>
      <c r="L65" s="219">
        <v>3884.8166666666666</v>
      </c>
      <c r="M65" s="220">
        <v>3724.95</v>
      </c>
      <c r="N65" s="220">
        <v>3581.65</v>
      </c>
      <c r="O65" s="220">
        <v>4168500</v>
      </c>
      <c r="P65" s="221">
        <v>-4.9524591285313634E-2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45470</v>
      </c>
      <c r="E66" s="217">
        <v>620.65</v>
      </c>
      <c r="F66" s="217">
        <v>619.45000000000005</v>
      </c>
      <c r="G66" s="219">
        <v>614.90000000000009</v>
      </c>
      <c r="H66" s="219">
        <v>609.15000000000009</v>
      </c>
      <c r="I66" s="219">
        <v>604.60000000000014</v>
      </c>
      <c r="J66" s="219">
        <v>625.20000000000005</v>
      </c>
      <c r="K66" s="219">
        <v>629.75</v>
      </c>
      <c r="L66" s="219">
        <v>635.5</v>
      </c>
      <c r="M66" s="220">
        <v>624</v>
      </c>
      <c r="N66" s="220">
        <v>613.70000000000005</v>
      </c>
      <c r="O66" s="220">
        <v>22538750</v>
      </c>
      <c r="P66" s="221">
        <v>-3.8121546961325968E-3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45470</v>
      </c>
      <c r="E67" s="217">
        <v>1901.1</v>
      </c>
      <c r="F67" s="217">
        <v>1895.95</v>
      </c>
      <c r="G67" s="219">
        <v>1875.45</v>
      </c>
      <c r="H67" s="219">
        <v>1849.8</v>
      </c>
      <c r="I67" s="219">
        <v>1829.3</v>
      </c>
      <c r="J67" s="219">
        <v>1921.6000000000001</v>
      </c>
      <c r="K67" s="219">
        <v>1942.1000000000001</v>
      </c>
      <c r="L67" s="219">
        <v>1967.7500000000002</v>
      </c>
      <c r="M67" s="220">
        <v>1916.45</v>
      </c>
      <c r="N67" s="220">
        <v>1870.3</v>
      </c>
      <c r="O67" s="220">
        <v>3118125</v>
      </c>
      <c r="P67" s="221">
        <v>3.3415636496205214E-2</v>
      </c>
    </row>
    <row r="68" spans="1:16" ht="12.75" customHeight="1">
      <c r="A68" s="213">
        <v>58</v>
      </c>
      <c r="B68" s="225" t="s">
        <v>842</v>
      </c>
      <c r="C68" s="222" t="s">
        <v>102</v>
      </c>
      <c r="D68" s="218">
        <v>45470</v>
      </c>
      <c r="E68" s="217">
        <v>2354.75</v>
      </c>
      <c r="F68" s="217">
        <v>2342.7833333333333</v>
      </c>
      <c r="G68" s="219">
        <v>2322.9666666666667</v>
      </c>
      <c r="H68" s="219">
        <v>2291.1833333333334</v>
      </c>
      <c r="I68" s="219">
        <v>2271.3666666666668</v>
      </c>
      <c r="J68" s="219">
        <v>2374.5666666666666</v>
      </c>
      <c r="K68" s="219">
        <v>2394.3833333333332</v>
      </c>
      <c r="L68" s="219">
        <v>2426.1666666666665</v>
      </c>
      <c r="M68" s="220">
        <v>2362.6</v>
      </c>
      <c r="N68" s="220">
        <v>2311</v>
      </c>
      <c r="O68" s="220">
        <v>2240400</v>
      </c>
      <c r="P68" s="221">
        <v>-1.2038629448339727E-2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45470</v>
      </c>
      <c r="E69" s="217">
        <v>4465.2</v>
      </c>
      <c r="F69" s="217">
        <v>4474.6833333333334</v>
      </c>
      <c r="G69" s="219">
        <v>4430.5166666666664</v>
      </c>
      <c r="H69" s="219">
        <v>4395.833333333333</v>
      </c>
      <c r="I69" s="219">
        <v>4351.6666666666661</v>
      </c>
      <c r="J69" s="219">
        <v>4509.3666666666668</v>
      </c>
      <c r="K69" s="219">
        <v>4553.5333333333328</v>
      </c>
      <c r="L69" s="219">
        <v>4588.2166666666672</v>
      </c>
      <c r="M69" s="220">
        <v>4518.8500000000004</v>
      </c>
      <c r="N69" s="220">
        <v>4440</v>
      </c>
      <c r="O69" s="220">
        <v>2510400</v>
      </c>
      <c r="P69" s="221">
        <v>4.6348782927642544E-2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45470</v>
      </c>
      <c r="E70" s="217">
        <v>10333.200000000001</v>
      </c>
      <c r="F70" s="217">
        <v>10295.283333333333</v>
      </c>
      <c r="G70" s="219">
        <v>10220.666666666666</v>
      </c>
      <c r="H70" s="219">
        <v>10108.133333333333</v>
      </c>
      <c r="I70" s="219">
        <v>10033.516666666666</v>
      </c>
      <c r="J70" s="219">
        <v>10407.816666666666</v>
      </c>
      <c r="K70" s="219">
        <v>10482.433333333334</v>
      </c>
      <c r="L70" s="219">
        <v>10594.966666666665</v>
      </c>
      <c r="M70" s="220">
        <v>10369.9</v>
      </c>
      <c r="N70" s="220">
        <v>10182.75</v>
      </c>
      <c r="O70" s="220">
        <v>1524800</v>
      </c>
      <c r="P70" s="221">
        <v>2.0684115402637392E-2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45470</v>
      </c>
      <c r="E71" s="217">
        <v>860.65</v>
      </c>
      <c r="F71" s="217">
        <v>860.06666666666661</v>
      </c>
      <c r="G71" s="219">
        <v>852.93333333333317</v>
      </c>
      <c r="H71" s="219">
        <v>845.21666666666658</v>
      </c>
      <c r="I71" s="219">
        <v>838.08333333333314</v>
      </c>
      <c r="J71" s="219">
        <v>867.78333333333319</v>
      </c>
      <c r="K71" s="219">
        <v>874.91666666666663</v>
      </c>
      <c r="L71" s="219">
        <v>882.63333333333321</v>
      </c>
      <c r="M71" s="220">
        <v>867.2</v>
      </c>
      <c r="N71" s="220">
        <v>852.35</v>
      </c>
      <c r="O71" s="220">
        <v>40394475</v>
      </c>
      <c r="P71" s="221">
        <v>-5.2820835788147816E-3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45470</v>
      </c>
      <c r="E72" s="217">
        <v>6078.65</v>
      </c>
      <c r="F72" s="217">
        <v>6063.9000000000005</v>
      </c>
      <c r="G72" s="219">
        <v>6029.9500000000007</v>
      </c>
      <c r="H72" s="219">
        <v>5981.25</v>
      </c>
      <c r="I72" s="219">
        <v>5947.3</v>
      </c>
      <c r="J72" s="219">
        <v>6112.6000000000013</v>
      </c>
      <c r="K72" s="219">
        <v>6146.55</v>
      </c>
      <c r="L72" s="219">
        <v>6195.2500000000018</v>
      </c>
      <c r="M72" s="220">
        <v>6097.85</v>
      </c>
      <c r="N72" s="220">
        <v>6015.2</v>
      </c>
      <c r="O72" s="220">
        <v>2612875</v>
      </c>
      <c r="P72" s="221">
        <v>9.2704360001931337E-3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45470</v>
      </c>
      <c r="E73" s="217">
        <v>4863.25</v>
      </c>
      <c r="F73" s="217">
        <v>4830.7333333333336</v>
      </c>
      <c r="G73" s="219">
        <v>4779.5166666666673</v>
      </c>
      <c r="H73" s="219">
        <v>4695.7833333333338</v>
      </c>
      <c r="I73" s="219">
        <v>4644.5666666666675</v>
      </c>
      <c r="J73" s="219">
        <v>4914.4666666666672</v>
      </c>
      <c r="K73" s="219">
        <v>4965.6833333333343</v>
      </c>
      <c r="L73" s="219">
        <v>5049.416666666667</v>
      </c>
      <c r="M73" s="220">
        <v>4881.95</v>
      </c>
      <c r="N73" s="220">
        <v>4747</v>
      </c>
      <c r="O73" s="220">
        <v>3827425</v>
      </c>
      <c r="P73" s="221">
        <v>7.0448475918592872E-3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45470</v>
      </c>
      <c r="E74" s="217">
        <v>4124.8999999999996</v>
      </c>
      <c r="F74" s="217">
        <v>4113.5166666666664</v>
      </c>
      <c r="G74" s="219">
        <v>4073.1333333333332</v>
      </c>
      <c r="H74" s="219">
        <v>4021.3666666666668</v>
      </c>
      <c r="I74" s="219">
        <v>3980.9833333333336</v>
      </c>
      <c r="J74" s="219">
        <v>4165.2833333333328</v>
      </c>
      <c r="K74" s="219">
        <v>4205.6666666666661</v>
      </c>
      <c r="L74" s="219">
        <v>4257.4333333333325</v>
      </c>
      <c r="M74" s="220">
        <v>4153.8999999999996</v>
      </c>
      <c r="N74" s="220">
        <v>4061.75</v>
      </c>
      <c r="O74" s="220">
        <v>1274900</v>
      </c>
      <c r="P74" s="221">
        <v>-6.0016220600162207E-2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45470</v>
      </c>
      <c r="E75" s="217">
        <v>542.15</v>
      </c>
      <c r="F75" s="217">
        <v>540.18333333333328</v>
      </c>
      <c r="G75" s="219">
        <v>532.96666666666658</v>
      </c>
      <c r="H75" s="219">
        <v>523.7833333333333</v>
      </c>
      <c r="I75" s="219">
        <v>516.56666666666661</v>
      </c>
      <c r="J75" s="219">
        <v>549.36666666666656</v>
      </c>
      <c r="K75" s="219">
        <v>556.58333333333326</v>
      </c>
      <c r="L75" s="219">
        <v>565.76666666666654</v>
      </c>
      <c r="M75" s="220">
        <v>547.4</v>
      </c>
      <c r="N75" s="220">
        <v>531</v>
      </c>
      <c r="O75" s="220">
        <v>21011400</v>
      </c>
      <c r="P75" s="221">
        <v>-3.6165469407976221E-2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45470</v>
      </c>
      <c r="E76" s="217">
        <v>174.2</v>
      </c>
      <c r="F76" s="217">
        <v>172.08333333333334</v>
      </c>
      <c r="G76" s="219">
        <v>168.91666666666669</v>
      </c>
      <c r="H76" s="219">
        <v>163.63333333333335</v>
      </c>
      <c r="I76" s="219">
        <v>160.4666666666667</v>
      </c>
      <c r="J76" s="219">
        <v>177.36666666666667</v>
      </c>
      <c r="K76" s="219">
        <v>180.53333333333336</v>
      </c>
      <c r="L76" s="219">
        <v>185.81666666666666</v>
      </c>
      <c r="M76" s="220">
        <v>175.25</v>
      </c>
      <c r="N76" s="220">
        <v>166.8</v>
      </c>
      <c r="O76" s="220">
        <v>77940000</v>
      </c>
      <c r="P76" s="221">
        <v>5.8535922857530898E-2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45470</v>
      </c>
      <c r="E77" s="217">
        <v>217.4</v>
      </c>
      <c r="F77" s="217">
        <v>217.63333333333335</v>
      </c>
      <c r="G77" s="219">
        <v>214.56666666666672</v>
      </c>
      <c r="H77" s="219">
        <v>211.73333333333338</v>
      </c>
      <c r="I77" s="219">
        <v>208.66666666666674</v>
      </c>
      <c r="J77" s="219">
        <v>220.4666666666667</v>
      </c>
      <c r="K77" s="219">
        <v>223.53333333333336</v>
      </c>
      <c r="L77" s="219">
        <v>226.36666666666667</v>
      </c>
      <c r="M77" s="220">
        <v>220.7</v>
      </c>
      <c r="N77" s="220">
        <v>214.8</v>
      </c>
      <c r="O77" s="220">
        <v>137968275</v>
      </c>
      <c r="P77" s="221">
        <v>-2.9385259092372062E-2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45470</v>
      </c>
      <c r="E78" s="217">
        <v>1205.95</v>
      </c>
      <c r="F78" s="217">
        <v>1200.4833333333333</v>
      </c>
      <c r="G78" s="219">
        <v>1189.9666666666667</v>
      </c>
      <c r="H78" s="219">
        <v>1173.9833333333333</v>
      </c>
      <c r="I78" s="219">
        <v>1163.4666666666667</v>
      </c>
      <c r="J78" s="219">
        <v>1216.4666666666667</v>
      </c>
      <c r="K78" s="219">
        <v>1226.9833333333336</v>
      </c>
      <c r="L78" s="219">
        <v>1242.9666666666667</v>
      </c>
      <c r="M78" s="220">
        <v>1211</v>
      </c>
      <c r="N78" s="220">
        <v>1184.5</v>
      </c>
      <c r="O78" s="220">
        <v>9658450</v>
      </c>
      <c r="P78" s="221">
        <v>-2.0226234174844557E-3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45470</v>
      </c>
      <c r="E79" s="217">
        <v>90.25</v>
      </c>
      <c r="F79" s="217">
        <v>90.649999999999991</v>
      </c>
      <c r="G79" s="219">
        <v>88.899999999999977</v>
      </c>
      <c r="H79" s="219">
        <v>87.549999999999983</v>
      </c>
      <c r="I79" s="219">
        <v>85.799999999999969</v>
      </c>
      <c r="J79" s="219">
        <v>91.999999999999986</v>
      </c>
      <c r="K79" s="219">
        <v>93.750000000000014</v>
      </c>
      <c r="L79" s="219">
        <v>95.1</v>
      </c>
      <c r="M79" s="220">
        <v>92.4</v>
      </c>
      <c r="N79" s="220">
        <v>89.3</v>
      </c>
      <c r="O79" s="220">
        <v>259740000</v>
      </c>
      <c r="P79" s="221">
        <v>-7.2957237502509542E-2</v>
      </c>
    </row>
    <row r="80" spans="1:16" ht="12.75" customHeight="1">
      <c r="A80" s="213">
        <v>70</v>
      </c>
      <c r="B80" s="225" t="s">
        <v>842</v>
      </c>
      <c r="C80" s="223" t="s">
        <v>116</v>
      </c>
      <c r="D80" s="218">
        <v>45470</v>
      </c>
      <c r="E80" s="217">
        <v>687</v>
      </c>
      <c r="F80" s="217">
        <v>687.80000000000007</v>
      </c>
      <c r="G80" s="219">
        <v>682.80000000000018</v>
      </c>
      <c r="H80" s="219">
        <v>678.60000000000014</v>
      </c>
      <c r="I80" s="219">
        <v>673.60000000000025</v>
      </c>
      <c r="J80" s="219">
        <v>692.00000000000011</v>
      </c>
      <c r="K80" s="219">
        <v>696.99999999999989</v>
      </c>
      <c r="L80" s="219">
        <v>701.2</v>
      </c>
      <c r="M80" s="220">
        <v>692.8</v>
      </c>
      <c r="N80" s="220">
        <v>683.6</v>
      </c>
      <c r="O80" s="220">
        <v>7451600</v>
      </c>
      <c r="P80" s="221">
        <v>2.1382751247327157E-2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45470</v>
      </c>
      <c r="E81" s="217">
        <v>1418.25</v>
      </c>
      <c r="F81" s="217">
        <v>1422.3833333333332</v>
      </c>
      <c r="G81" s="219">
        <v>1400.7666666666664</v>
      </c>
      <c r="H81" s="219">
        <v>1383.2833333333333</v>
      </c>
      <c r="I81" s="219">
        <v>1361.6666666666665</v>
      </c>
      <c r="J81" s="219">
        <v>1439.8666666666663</v>
      </c>
      <c r="K81" s="219">
        <v>1461.4833333333331</v>
      </c>
      <c r="L81" s="219">
        <v>1478.9666666666662</v>
      </c>
      <c r="M81" s="220">
        <v>1444</v>
      </c>
      <c r="N81" s="220">
        <v>1404.9</v>
      </c>
      <c r="O81" s="220">
        <v>5868000</v>
      </c>
      <c r="P81" s="221">
        <v>-8.8674942994679505E-3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45470</v>
      </c>
      <c r="E82" s="217">
        <v>2933.9</v>
      </c>
      <c r="F82" s="217">
        <v>2909.3333333333335</v>
      </c>
      <c r="G82" s="219">
        <v>2872.8666666666668</v>
      </c>
      <c r="H82" s="219">
        <v>2811.8333333333335</v>
      </c>
      <c r="I82" s="219">
        <v>2775.3666666666668</v>
      </c>
      <c r="J82" s="219">
        <v>2970.3666666666668</v>
      </c>
      <c r="K82" s="219">
        <v>3006.833333333333</v>
      </c>
      <c r="L82" s="219">
        <v>3067.8666666666668</v>
      </c>
      <c r="M82" s="220">
        <v>2945.8</v>
      </c>
      <c r="N82" s="220">
        <v>2848.3</v>
      </c>
      <c r="O82" s="220">
        <v>3590575</v>
      </c>
      <c r="P82" s="221">
        <v>1.3077612171913465E-2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45470</v>
      </c>
      <c r="E83" s="217">
        <v>473.4</v>
      </c>
      <c r="F83" s="217">
        <v>474.7166666666667</v>
      </c>
      <c r="G83" s="219">
        <v>470.68333333333339</v>
      </c>
      <c r="H83" s="219">
        <v>467.9666666666667</v>
      </c>
      <c r="I83" s="219">
        <v>463.93333333333339</v>
      </c>
      <c r="J83" s="219">
        <v>477.43333333333339</v>
      </c>
      <c r="K83" s="219">
        <v>481.4666666666667</v>
      </c>
      <c r="L83" s="219">
        <v>484.18333333333339</v>
      </c>
      <c r="M83" s="220">
        <v>478.75</v>
      </c>
      <c r="N83" s="220">
        <v>472</v>
      </c>
      <c r="O83" s="220">
        <v>8818000</v>
      </c>
      <c r="P83" s="221">
        <v>-5.6382498872350022E-3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45470</v>
      </c>
      <c r="E84" s="217">
        <v>2459.6999999999998</v>
      </c>
      <c r="F84" s="217">
        <v>2461.2666666666664</v>
      </c>
      <c r="G84" s="219">
        <v>2440.5333333333328</v>
      </c>
      <c r="H84" s="219">
        <v>2421.3666666666663</v>
      </c>
      <c r="I84" s="219">
        <v>2400.6333333333328</v>
      </c>
      <c r="J84" s="219">
        <v>2480.4333333333329</v>
      </c>
      <c r="K84" s="219">
        <v>2501.1666666666665</v>
      </c>
      <c r="L84" s="219">
        <v>2520.333333333333</v>
      </c>
      <c r="M84" s="220">
        <v>2482</v>
      </c>
      <c r="N84" s="220">
        <v>2442.1</v>
      </c>
      <c r="O84" s="220">
        <v>7508404</v>
      </c>
      <c r="P84" s="221">
        <v>1.0041353237305648E-2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45470</v>
      </c>
      <c r="E85" s="217">
        <v>604.5</v>
      </c>
      <c r="F85" s="217">
        <v>605.75</v>
      </c>
      <c r="G85" s="219">
        <v>598.15</v>
      </c>
      <c r="H85" s="219">
        <v>591.79999999999995</v>
      </c>
      <c r="I85" s="219">
        <v>584.19999999999993</v>
      </c>
      <c r="J85" s="219">
        <v>612.1</v>
      </c>
      <c r="K85" s="219">
        <v>619.69999999999993</v>
      </c>
      <c r="L85" s="219">
        <v>626.05000000000007</v>
      </c>
      <c r="M85" s="220">
        <v>613.35</v>
      </c>
      <c r="N85" s="220">
        <v>599.4</v>
      </c>
      <c r="O85" s="220">
        <v>7652500</v>
      </c>
      <c r="P85" s="221">
        <v>-2.670906200317965E-2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45470</v>
      </c>
      <c r="E86" s="217">
        <v>4908.1499999999996</v>
      </c>
      <c r="F86" s="217">
        <v>4902.7166666666662</v>
      </c>
      <c r="G86" s="219">
        <v>4860.4333333333325</v>
      </c>
      <c r="H86" s="219">
        <v>4812.7166666666662</v>
      </c>
      <c r="I86" s="219">
        <v>4770.4333333333325</v>
      </c>
      <c r="J86" s="219">
        <v>4950.4333333333325</v>
      </c>
      <c r="K86" s="219">
        <v>4992.7166666666672</v>
      </c>
      <c r="L86" s="219">
        <v>5040.4333333333325</v>
      </c>
      <c r="M86" s="220">
        <v>4945</v>
      </c>
      <c r="N86" s="220">
        <v>4855</v>
      </c>
      <c r="O86" s="220">
        <v>12704400</v>
      </c>
      <c r="P86" s="221">
        <v>-1.3993340939253533E-2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45470</v>
      </c>
      <c r="E87" s="217">
        <v>1836.35</v>
      </c>
      <c r="F87" s="217">
        <v>1836.5166666666667</v>
      </c>
      <c r="G87" s="219">
        <v>1826.0333333333333</v>
      </c>
      <c r="H87" s="219">
        <v>1815.7166666666667</v>
      </c>
      <c r="I87" s="219">
        <v>1805.2333333333333</v>
      </c>
      <c r="J87" s="219">
        <v>1846.8333333333333</v>
      </c>
      <c r="K87" s="219">
        <v>1857.3166666666664</v>
      </c>
      <c r="L87" s="219">
        <v>1867.6333333333332</v>
      </c>
      <c r="M87" s="220">
        <v>1847</v>
      </c>
      <c r="N87" s="220">
        <v>1826.2</v>
      </c>
      <c r="O87" s="220">
        <v>5992500</v>
      </c>
      <c r="P87" s="221">
        <v>1.6280844568812007E-2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45470</v>
      </c>
      <c r="E88" s="217">
        <v>1441.7</v>
      </c>
      <c r="F88" s="217">
        <v>1452.2333333333333</v>
      </c>
      <c r="G88" s="219">
        <v>1429.4666666666667</v>
      </c>
      <c r="H88" s="219">
        <v>1417.2333333333333</v>
      </c>
      <c r="I88" s="219">
        <v>1394.4666666666667</v>
      </c>
      <c r="J88" s="219">
        <v>1464.4666666666667</v>
      </c>
      <c r="K88" s="219">
        <v>1487.2333333333336</v>
      </c>
      <c r="L88" s="219">
        <v>1499.4666666666667</v>
      </c>
      <c r="M88" s="220">
        <v>1475</v>
      </c>
      <c r="N88" s="220">
        <v>1440</v>
      </c>
      <c r="O88" s="220">
        <v>21285950</v>
      </c>
      <c r="P88" s="221">
        <v>5.1732116884834062E-3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45470</v>
      </c>
      <c r="E89" s="217">
        <v>3951.75</v>
      </c>
      <c r="F89" s="217">
        <v>3894.2666666666664</v>
      </c>
      <c r="G89" s="219">
        <v>3814.833333333333</v>
      </c>
      <c r="H89" s="219">
        <v>3677.9166666666665</v>
      </c>
      <c r="I89" s="219">
        <v>3598.4833333333331</v>
      </c>
      <c r="J89" s="219">
        <v>4031.1833333333329</v>
      </c>
      <c r="K89" s="219">
        <v>4110.6166666666668</v>
      </c>
      <c r="L89" s="219">
        <v>4247.5333333333328</v>
      </c>
      <c r="M89" s="220">
        <v>3973.7</v>
      </c>
      <c r="N89" s="220">
        <v>3757.35</v>
      </c>
      <c r="O89" s="220">
        <v>2851650</v>
      </c>
      <c r="P89" s="221">
        <v>5.9049635117820735E-2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45470</v>
      </c>
      <c r="E90" s="217">
        <v>1577.55</v>
      </c>
      <c r="F90" s="217">
        <v>1578.9833333333333</v>
      </c>
      <c r="G90" s="219">
        <v>1568.1666666666667</v>
      </c>
      <c r="H90" s="219">
        <v>1558.7833333333333</v>
      </c>
      <c r="I90" s="219">
        <v>1547.9666666666667</v>
      </c>
      <c r="J90" s="219">
        <v>1588.3666666666668</v>
      </c>
      <c r="K90" s="219">
        <v>1599.1833333333334</v>
      </c>
      <c r="L90" s="219">
        <v>1608.5666666666668</v>
      </c>
      <c r="M90" s="220">
        <v>1589.8</v>
      </c>
      <c r="N90" s="220">
        <v>1569.6</v>
      </c>
      <c r="O90" s="220">
        <v>177443200</v>
      </c>
      <c r="P90" s="221">
        <v>-1.4738127958466941E-2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45470</v>
      </c>
      <c r="E91" s="217">
        <v>572.65</v>
      </c>
      <c r="F91" s="217">
        <v>571.7833333333333</v>
      </c>
      <c r="G91" s="219">
        <v>567.16666666666663</v>
      </c>
      <c r="H91" s="219">
        <v>561.68333333333328</v>
      </c>
      <c r="I91" s="219">
        <v>557.06666666666661</v>
      </c>
      <c r="J91" s="219">
        <v>577.26666666666665</v>
      </c>
      <c r="K91" s="219">
        <v>581.88333333333344</v>
      </c>
      <c r="L91" s="219">
        <v>587.36666666666667</v>
      </c>
      <c r="M91" s="220">
        <v>576.4</v>
      </c>
      <c r="N91" s="220">
        <v>566.29999999999995</v>
      </c>
      <c r="O91" s="220">
        <v>43596300</v>
      </c>
      <c r="P91" s="221">
        <v>6.0158391714894913E-3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45470</v>
      </c>
      <c r="E92" s="217">
        <v>5813.75</v>
      </c>
      <c r="F92" s="217">
        <v>5821.0666666666666</v>
      </c>
      <c r="G92" s="219">
        <v>5770.1833333333334</v>
      </c>
      <c r="H92" s="219">
        <v>5726.6166666666668</v>
      </c>
      <c r="I92" s="219">
        <v>5675.7333333333336</v>
      </c>
      <c r="J92" s="219">
        <v>5864.6333333333332</v>
      </c>
      <c r="K92" s="219">
        <v>5915.5166666666664</v>
      </c>
      <c r="L92" s="219">
        <v>5959.083333333333</v>
      </c>
      <c r="M92" s="220">
        <v>5871.95</v>
      </c>
      <c r="N92" s="220">
        <v>5777.5</v>
      </c>
      <c r="O92" s="220">
        <v>3750450</v>
      </c>
      <c r="P92" s="221">
        <v>-1.0330905636478784E-2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45470</v>
      </c>
      <c r="E93" s="217">
        <v>675.25</v>
      </c>
      <c r="F93" s="217">
        <v>677.15</v>
      </c>
      <c r="G93" s="219">
        <v>670.8</v>
      </c>
      <c r="H93" s="219">
        <v>666.35</v>
      </c>
      <c r="I93" s="219">
        <v>660</v>
      </c>
      <c r="J93" s="219">
        <v>681.59999999999991</v>
      </c>
      <c r="K93" s="219">
        <v>687.95</v>
      </c>
      <c r="L93" s="219">
        <v>692.39999999999986</v>
      </c>
      <c r="M93" s="220">
        <v>683.5</v>
      </c>
      <c r="N93" s="220">
        <v>672.7</v>
      </c>
      <c r="O93" s="220">
        <v>42109200</v>
      </c>
      <c r="P93" s="221">
        <v>-1.6994574808811034E-2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45470</v>
      </c>
      <c r="E94" s="217">
        <v>336.1</v>
      </c>
      <c r="F94" s="217">
        <v>335.36666666666667</v>
      </c>
      <c r="G94" s="219">
        <v>332.73333333333335</v>
      </c>
      <c r="H94" s="219">
        <v>329.36666666666667</v>
      </c>
      <c r="I94" s="219">
        <v>326.73333333333335</v>
      </c>
      <c r="J94" s="219">
        <v>338.73333333333335</v>
      </c>
      <c r="K94" s="219">
        <v>341.36666666666667</v>
      </c>
      <c r="L94" s="219">
        <v>344.73333333333335</v>
      </c>
      <c r="M94" s="220">
        <v>338</v>
      </c>
      <c r="N94" s="220">
        <v>332</v>
      </c>
      <c r="O94" s="220">
        <v>36779350</v>
      </c>
      <c r="P94" s="221">
        <v>-4.6247938427707531E-2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45470</v>
      </c>
      <c r="E95" s="217">
        <v>528.15</v>
      </c>
      <c r="F95" s="217">
        <v>531.43333333333328</v>
      </c>
      <c r="G95" s="219">
        <v>523.46666666666658</v>
      </c>
      <c r="H95" s="219">
        <v>518.7833333333333</v>
      </c>
      <c r="I95" s="219">
        <v>510.81666666666661</v>
      </c>
      <c r="J95" s="219">
        <v>536.11666666666656</v>
      </c>
      <c r="K95" s="219">
        <v>544.08333333333326</v>
      </c>
      <c r="L95" s="219">
        <v>548.76666666666654</v>
      </c>
      <c r="M95" s="220">
        <v>539.4</v>
      </c>
      <c r="N95" s="220">
        <v>526.75</v>
      </c>
      <c r="O95" s="220">
        <v>32763150</v>
      </c>
      <c r="P95" s="221">
        <v>5.1356388486229034E-3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45470</v>
      </c>
      <c r="E96" s="217">
        <v>2508.75</v>
      </c>
      <c r="F96" s="217">
        <v>2516.6166666666668</v>
      </c>
      <c r="G96" s="219">
        <v>2488.2333333333336</v>
      </c>
      <c r="H96" s="219">
        <v>2467.7166666666667</v>
      </c>
      <c r="I96" s="219">
        <v>2439.3333333333335</v>
      </c>
      <c r="J96" s="219">
        <v>2537.1333333333337</v>
      </c>
      <c r="K96" s="219">
        <v>2565.5166666666669</v>
      </c>
      <c r="L96" s="219">
        <v>2586.0333333333338</v>
      </c>
      <c r="M96" s="220">
        <v>2545</v>
      </c>
      <c r="N96" s="220">
        <v>2496.1</v>
      </c>
      <c r="O96" s="220">
        <v>18808200</v>
      </c>
      <c r="P96" s="221">
        <v>-8.9941988207957249E-3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45470</v>
      </c>
      <c r="E97" s="217">
        <v>1118.7</v>
      </c>
      <c r="F97" s="217">
        <v>1121.3833333333334</v>
      </c>
      <c r="G97" s="219">
        <v>1110.2166666666669</v>
      </c>
      <c r="H97" s="219">
        <v>1101.7333333333336</v>
      </c>
      <c r="I97" s="219">
        <v>1090.5666666666671</v>
      </c>
      <c r="J97" s="219">
        <v>1129.8666666666668</v>
      </c>
      <c r="K97" s="219">
        <v>1141.0333333333333</v>
      </c>
      <c r="L97" s="219">
        <v>1149.5166666666667</v>
      </c>
      <c r="M97" s="220">
        <v>1132.55</v>
      </c>
      <c r="N97" s="220">
        <v>1112.9000000000001</v>
      </c>
      <c r="O97" s="220">
        <v>71307600</v>
      </c>
      <c r="P97" s="221">
        <v>-4.9614688485436528E-2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45470</v>
      </c>
      <c r="E98" s="217">
        <v>1659.1</v>
      </c>
      <c r="F98" s="217">
        <v>1659.05</v>
      </c>
      <c r="G98" s="219">
        <v>1646.8999999999999</v>
      </c>
      <c r="H98" s="219">
        <v>1634.6999999999998</v>
      </c>
      <c r="I98" s="219">
        <v>1622.5499999999997</v>
      </c>
      <c r="J98" s="219">
        <v>1671.25</v>
      </c>
      <c r="K98" s="219">
        <v>1683.4</v>
      </c>
      <c r="L98" s="219">
        <v>1695.6000000000001</v>
      </c>
      <c r="M98" s="220">
        <v>1671.2</v>
      </c>
      <c r="N98" s="220">
        <v>1646.85</v>
      </c>
      <c r="O98" s="220">
        <v>3585000</v>
      </c>
      <c r="P98" s="221">
        <v>5.1871582784242254E-3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45470</v>
      </c>
      <c r="E99" s="217">
        <v>581.15</v>
      </c>
      <c r="F99" s="217">
        <v>581.88333333333333</v>
      </c>
      <c r="G99" s="219">
        <v>578.36666666666667</v>
      </c>
      <c r="H99" s="219">
        <v>575.58333333333337</v>
      </c>
      <c r="I99" s="219">
        <v>572.06666666666672</v>
      </c>
      <c r="J99" s="219">
        <v>584.66666666666663</v>
      </c>
      <c r="K99" s="219">
        <v>588.18333333333328</v>
      </c>
      <c r="L99" s="219">
        <v>590.96666666666658</v>
      </c>
      <c r="M99" s="220">
        <v>585.4</v>
      </c>
      <c r="N99" s="220">
        <v>579.1</v>
      </c>
      <c r="O99" s="220">
        <v>12133500</v>
      </c>
      <c r="P99" s="221">
        <v>1.774031202818319E-2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45470</v>
      </c>
      <c r="E100" s="217">
        <v>16.5</v>
      </c>
      <c r="F100" s="217">
        <v>16.516666666666666</v>
      </c>
      <c r="G100" s="219">
        <v>16.233333333333331</v>
      </c>
      <c r="H100" s="219">
        <v>15.966666666666665</v>
      </c>
      <c r="I100" s="219">
        <v>15.68333333333333</v>
      </c>
      <c r="J100" s="219">
        <v>16.783333333333331</v>
      </c>
      <c r="K100" s="219">
        <v>17.066666666666663</v>
      </c>
      <c r="L100" s="219">
        <v>17.333333333333332</v>
      </c>
      <c r="M100" s="220">
        <v>16.8</v>
      </c>
      <c r="N100" s="220">
        <v>16.25</v>
      </c>
      <c r="O100" s="220">
        <v>3757200000</v>
      </c>
      <c r="P100" s="221">
        <v>2.9818321228514832E-4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45470</v>
      </c>
      <c r="E101" s="217">
        <v>115.1</v>
      </c>
      <c r="F101" s="217">
        <v>115.2</v>
      </c>
      <c r="G101" s="219">
        <v>114.45</v>
      </c>
      <c r="H101" s="219">
        <v>113.8</v>
      </c>
      <c r="I101" s="219">
        <v>113.05</v>
      </c>
      <c r="J101" s="219">
        <v>115.85000000000001</v>
      </c>
      <c r="K101" s="219">
        <v>116.60000000000001</v>
      </c>
      <c r="L101" s="219">
        <v>117.25000000000001</v>
      </c>
      <c r="M101" s="220">
        <v>115.95</v>
      </c>
      <c r="N101" s="220">
        <v>114.55</v>
      </c>
      <c r="O101" s="220">
        <v>93885000</v>
      </c>
      <c r="P101" s="221">
        <v>9.678980480722698E-3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45470</v>
      </c>
      <c r="E102" s="217">
        <v>78.099999999999994</v>
      </c>
      <c r="F102" s="217">
        <v>78.133333333333326</v>
      </c>
      <c r="G102" s="219">
        <v>77.516666666666652</v>
      </c>
      <c r="H102" s="219">
        <v>76.933333333333323</v>
      </c>
      <c r="I102" s="219">
        <v>76.316666666666649</v>
      </c>
      <c r="J102" s="219">
        <v>78.716666666666654</v>
      </c>
      <c r="K102" s="219">
        <v>79.333333333333329</v>
      </c>
      <c r="L102" s="219">
        <v>79.916666666666657</v>
      </c>
      <c r="M102" s="220">
        <v>78.75</v>
      </c>
      <c r="N102" s="220">
        <v>77.55</v>
      </c>
      <c r="O102" s="220">
        <v>360097500</v>
      </c>
      <c r="P102" s="221">
        <v>3.280675359411568E-3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45470</v>
      </c>
      <c r="E103" s="217">
        <v>174.5</v>
      </c>
      <c r="F103" s="217">
        <v>172.79999999999998</v>
      </c>
      <c r="G103" s="219">
        <v>170.09999999999997</v>
      </c>
      <c r="H103" s="219">
        <v>165.7</v>
      </c>
      <c r="I103" s="219">
        <v>162.99999999999997</v>
      </c>
      <c r="J103" s="219">
        <v>177.19999999999996</v>
      </c>
      <c r="K103" s="219">
        <v>179.89999999999995</v>
      </c>
      <c r="L103" s="219">
        <v>184.29999999999995</v>
      </c>
      <c r="M103" s="220">
        <v>175.5</v>
      </c>
      <c r="N103" s="220">
        <v>168.4</v>
      </c>
      <c r="O103" s="220">
        <v>71197500</v>
      </c>
      <c r="P103" s="221">
        <v>5.9191073919107391E-2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45470</v>
      </c>
      <c r="E104" s="217">
        <v>479.4</v>
      </c>
      <c r="F104" s="217">
        <v>478.91666666666669</v>
      </c>
      <c r="G104" s="219">
        <v>474.03333333333336</v>
      </c>
      <c r="H104" s="219">
        <v>468.66666666666669</v>
      </c>
      <c r="I104" s="219">
        <v>463.78333333333336</v>
      </c>
      <c r="J104" s="219">
        <v>484.28333333333336</v>
      </c>
      <c r="K104" s="219">
        <v>489.16666666666669</v>
      </c>
      <c r="L104" s="219">
        <v>494.53333333333336</v>
      </c>
      <c r="M104" s="220">
        <v>483.8</v>
      </c>
      <c r="N104" s="220">
        <v>473.55</v>
      </c>
      <c r="O104" s="220">
        <v>17811750</v>
      </c>
      <c r="P104" s="221">
        <v>5.1990377900209515E-3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45470</v>
      </c>
      <c r="E105" s="217">
        <v>585</v>
      </c>
      <c r="F105" s="217">
        <v>585.01666666666677</v>
      </c>
      <c r="G105" s="219">
        <v>580.88333333333355</v>
      </c>
      <c r="H105" s="219">
        <v>576.76666666666677</v>
      </c>
      <c r="I105" s="219">
        <v>572.63333333333355</v>
      </c>
      <c r="J105" s="219">
        <v>589.13333333333355</v>
      </c>
      <c r="K105" s="219">
        <v>593.26666666666677</v>
      </c>
      <c r="L105" s="219">
        <v>597.38333333333355</v>
      </c>
      <c r="M105" s="220">
        <v>589.15</v>
      </c>
      <c r="N105" s="220">
        <v>580.9</v>
      </c>
      <c r="O105" s="220">
        <v>18078000</v>
      </c>
      <c r="P105" s="221">
        <v>-1.4231964665467037E-2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45470</v>
      </c>
      <c r="E106" s="217">
        <v>220.7</v>
      </c>
      <c r="F106" s="217">
        <v>220.38333333333333</v>
      </c>
      <c r="G106" s="219">
        <v>217.81666666666666</v>
      </c>
      <c r="H106" s="219">
        <v>214.93333333333334</v>
      </c>
      <c r="I106" s="219">
        <v>212.36666666666667</v>
      </c>
      <c r="J106" s="219">
        <v>223.26666666666665</v>
      </c>
      <c r="K106" s="219">
        <v>225.83333333333331</v>
      </c>
      <c r="L106" s="219">
        <v>228.71666666666664</v>
      </c>
      <c r="M106" s="220">
        <v>222.95</v>
      </c>
      <c r="N106" s="220">
        <v>217.5</v>
      </c>
      <c r="O106" s="220">
        <v>27622500</v>
      </c>
      <c r="P106" s="221">
        <v>-4.38666934350532E-2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45470</v>
      </c>
      <c r="E107" s="217">
        <v>2594.5500000000002</v>
      </c>
      <c r="F107" s="217">
        <v>2590.3333333333335</v>
      </c>
      <c r="G107" s="219">
        <v>2560.666666666667</v>
      </c>
      <c r="H107" s="219">
        <v>2526.7833333333333</v>
      </c>
      <c r="I107" s="219">
        <v>2497.1166666666668</v>
      </c>
      <c r="J107" s="219">
        <v>2624.2166666666672</v>
      </c>
      <c r="K107" s="219">
        <v>2653.8833333333341</v>
      </c>
      <c r="L107" s="219">
        <v>2687.7666666666673</v>
      </c>
      <c r="M107" s="220">
        <v>2620</v>
      </c>
      <c r="N107" s="220">
        <v>2556.4499999999998</v>
      </c>
      <c r="O107" s="220">
        <v>1073700</v>
      </c>
      <c r="P107" s="221">
        <v>-1.5947209238383282E-2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45470</v>
      </c>
      <c r="E108" s="217">
        <v>4314.6499999999996</v>
      </c>
      <c r="F108" s="217">
        <v>4332.3499999999995</v>
      </c>
      <c r="G108" s="219">
        <v>4270.6999999999989</v>
      </c>
      <c r="H108" s="219">
        <v>4226.7499999999991</v>
      </c>
      <c r="I108" s="219">
        <v>4165.0999999999985</v>
      </c>
      <c r="J108" s="219">
        <v>4376.2999999999993</v>
      </c>
      <c r="K108" s="219">
        <v>4437.9499999999989</v>
      </c>
      <c r="L108" s="219">
        <v>4481.8999999999996</v>
      </c>
      <c r="M108" s="220">
        <v>4394</v>
      </c>
      <c r="N108" s="220">
        <v>4288.3999999999996</v>
      </c>
      <c r="O108" s="220">
        <v>9084900</v>
      </c>
      <c r="P108" s="221">
        <v>9.7607828923523016E-2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45470</v>
      </c>
      <c r="E109" s="217">
        <v>1487.7</v>
      </c>
      <c r="F109" s="217">
        <v>1488.05</v>
      </c>
      <c r="G109" s="219">
        <v>1478.1</v>
      </c>
      <c r="H109" s="219">
        <v>1468.5</v>
      </c>
      <c r="I109" s="219">
        <v>1458.55</v>
      </c>
      <c r="J109" s="219">
        <v>1497.6499999999999</v>
      </c>
      <c r="K109" s="219">
        <v>1507.6000000000001</v>
      </c>
      <c r="L109" s="219">
        <v>1517.1999999999998</v>
      </c>
      <c r="M109" s="220">
        <v>1498</v>
      </c>
      <c r="N109" s="220">
        <v>1478.45</v>
      </c>
      <c r="O109" s="220">
        <v>23166500</v>
      </c>
      <c r="P109" s="221">
        <v>2.6474367495236829E-2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45470</v>
      </c>
      <c r="E110" s="217">
        <v>343.25</v>
      </c>
      <c r="F110" s="217">
        <v>344.95</v>
      </c>
      <c r="G110" s="219">
        <v>339.29999999999995</v>
      </c>
      <c r="H110" s="219">
        <v>335.34999999999997</v>
      </c>
      <c r="I110" s="219">
        <v>329.69999999999993</v>
      </c>
      <c r="J110" s="219">
        <v>348.9</v>
      </c>
      <c r="K110" s="219">
        <v>354.54999999999995</v>
      </c>
      <c r="L110" s="219">
        <v>358.5</v>
      </c>
      <c r="M110" s="220">
        <v>350.6</v>
      </c>
      <c r="N110" s="220">
        <v>341</v>
      </c>
      <c r="O110" s="220">
        <v>77506400</v>
      </c>
      <c r="P110" s="221">
        <v>5.6936201780415432E-2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45470</v>
      </c>
      <c r="E111" s="217">
        <v>1491.15</v>
      </c>
      <c r="F111" s="217">
        <v>1497.8499999999997</v>
      </c>
      <c r="G111" s="219">
        <v>1482.3999999999994</v>
      </c>
      <c r="H111" s="219">
        <v>1473.6499999999996</v>
      </c>
      <c r="I111" s="219">
        <v>1458.1999999999994</v>
      </c>
      <c r="J111" s="219">
        <v>1506.5999999999995</v>
      </c>
      <c r="K111" s="219">
        <v>1522.0499999999997</v>
      </c>
      <c r="L111" s="219">
        <v>1530.7999999999995</v>
      </c>
      <c r="M111" s="220">
        <v>1513.3</v>
      </c>
      <c r="N111" s="220">
        <v>1489.1</v>
      </c>
      <c r="O111" s="220">
        <v>46766400</v>
      </c>
      <c r="P111" s="221">
        <v>5.7804880255503177E-2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45470</v>
      </c>
      <c r="E112" s="217">
        <v>169.1</v>
      </c>
      <c r="F112" s="217">
        <v>169.83333333333334</v>
      </c>
      <c r="G112" s="219">
        <v>168.11666666666667</v>
      </c>
      <c r="H112" s="219">
        <v>167.13333333333333</v>
      </c>
      <c r="I112" s="219">
        <v>165.41666666666666</v>
      </c>
      <c r="J112" s="219">
        <v>170.81666666666669</v>
      </c>
      <c r="K112" s="219">
        <v>172.53333333333333</v>
      </c>
      <c r="L112" s="219">
        <v>173.51666666666671</v>
      </c>
      <c r="M112" s="220">
        <v>171.55</v>
      </c>
      <c r="N112" s="220">
        <v>168.85</v>
      </c>
      <c r="O112" s="220">
        <v>152889750</v>
      </c>
      <c r="P112" s="221">
        <v>9.1058270858135719E-3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45470</v>
      </c>
      <c r="E113" s="217">
        <v>1177.1500000000001</v>
      </c>
      <c r="F113" s="217">
        <v>1177.7166666666667</v>
      </c>
      <c r="G113" s="219">
        <v>1165.5833333333335</v>
      </c>
      <c r="H113" s="219">
        <v>1154.0166666666669</v>
      </c>
      <c r="I113" s="219">
        <v>1141.8833333333337</v>
      </c>
      <c r="J113" s="219">
        <v>1189.2833333333333</v>
      </c>
      <c r="K113" s="219">
        <v>1201.4166666666665</v>
      </c>
      <c r="L113" s="219">
        <v>1212.9833333333331</v>
      </c>
      <c r="M113" s="220">
        <v>1189.8499999999999</v>
      </c>
      <c r="N113" s="220">
        <v>1166.1500000000001</v>
      </c>
      <c r="O113" s="220">
        <v>2722850</v>
      </c>
      <c r="P113" s="221">
        <v>2.170731707317073E-2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45470</v>
      </c>
      <c r="E114" s="217">
        <v>1027.8499999999999</v>
      </c>
      <c r="F114" s="217">
        <v>1026.4166666666665</v>
      </c>
      <c r="G114" s="219">
        <v>1018.0333333333331</v>
      </c>
      <c r="H114" s="219">
        <v>1008.2166666666666</v>
      </c>
      <c r="I114" s="219">
        <v>999.83333333333314</v>
      </c>
      <c r="J114" s="219">
        <v>1036.2333333333331</v>
      </c>
      <c r="K114" s="219">
        <v>1044.6166666666663</v>
      </c>
      <c r="L114" s="219">
        <v>1054.4333333333329</v>
      </c>
      <c r="M114" s="220">
        <v>1034.8</v>
      </c>
      <c r="N114" s="220">
        <v>1016.6</v>
      </c>
      <c r="O114" s="220">
        <v>17172750</v>
      </c>
      <c r="P114" s="221">
        <v>-1.1931732366711977E-2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45470</v>
      </c>
      <c r="E115" s="217">
        <v>433.9</v>
      </c>
      <c r="F115" s="217">
        <v>433.46666666666664</v>
      </c>
      <c r="G115" s="219">
        <v>431.73333333333329</v>
      </c>
      <c r="H115" s="219">
        <v>429.56666666666666</v>
      </c>
      <c r="I115" s="219">
        <v>427.83333333333331</v>
      </c>
      <c r="J115" s="219">
        <v>435.63333333333327</v>
      </c>
      <c r="K115" s="219">
        <v>437.36666666666662</v>
      </c>
      <c r="L115" s="219">
        <v>439.53333333333325</v>
      </c>
      <c r="M115" s="220">
        <v>435.2</v>
      </c>
      <c r="N115" s="220">
        <v>431.3</v>
      </c>
      <c r="O115" s="220">
        <v>101022400</v>
      </c>
      <c r="P115" s="221">
        <v>-5.5127659909590641E-3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45470</v>
      </c>
      <c r="E116" s="217">
        <v>1031.45</v>
      </c>
      <c r="F116" s="217">
        <v>1027.2833333333333</v>
      </c>
      <c r="G116" s="219">
        <v>1013.8166666666666</v>
      </c>
      <c r="H116" s="219">
        <v>996.18333333333328</v>
      </c>
      <c r="I116" s="219">
        <v>982.71666666666658</v>
      </c>
      <c r="J116" s="219">
        <v>1044.9166666666665</v>
      </c>
      <c r="K116" s="219">
        <v>1058.3833333333332</v>
      </c>
      <c r="L116" s="219">
        <v>1076.0166666666667</v>
      </c>
      <c r="M116" s="220">
        <v>1040.75</v>
      </c>
      <c r="N116" s="220">
        <v>1009.65</v>
      </c>
      <c r="O116" s="220">
        <v>11398125</v>
      </c>
      <c r="P116" s="221">
        <v>2.3083264633140975E-3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45470</v>
      </c>
      <c r="E117" s="217">
        <v>4255.8</v>
      </c>
      <c r="F117" s="217">
        <v>4244.7166666666672</v>
      </c>
      <c r="G117" s="219">
        <v>4202.1333333333341</v>
      </c>
      <c r="H117" s="219">
        <v>4148.4666666666672</v>
      </c>
      <c r="I117" s="219">
        <v>4105.8833333333341</v>
      </c>
      <c r="J117" s="219">
        <v>4298.3833333333341</v>
      </c>
      <c r="K117" s="219">
        <v>4340.9666666666662</v>
      </c>
      <c r="L117" s="219">
        <v>4394.6333333333341</v>
      </c>
      <c r="M117" s="220">
        <v>4287.3</v>
      </c>
      <c r="N117" s="220">
        <v>4191.05</v>
      </c>
      <c r="O117" s="220">
        <v>508500</v>
      </c>
      <c r="P117" s="221">
        <v>6.6037735849056603E-2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45470</v>
      </c>
      <c r="E118" s="217">
        <v>919.7</v>
      </c>
      <c r="F118" s="217">
        <v>919.63333333333321</v>
      </c>
      <c r="G118" s="219">
        <v>912.36666666666645</v>
      </c>
      <c r="H118" s="219">
        <v>905.03333333333319</v>
      </c>
      <c r="I118" s="219">
        <v>897.76666666666642</v>
      </c>
      <c r="J118" s="219">
        <v>926.96666666666647</v>
      </c>
      <c r="K118" s="219">
        <v>934.23333333333335</v>
      </c>
      <c r="L118" s="219">
        <v>941.56666666666649</v>
      </c>
      <c r="M118" s="220">
        <v>926.9</v>
      </c>
      <c r="N118" s="220">
        <v>912.3</v>
      </c>
      <c r="O118" s="220">
        <v>14776425</v>
      </c>
      <c r="P118" s="221">
        <v>1.4787687743371037E-2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45470</v>
      </c>
      <c r="E119" s="217">
        <v>532.20000000000005</v>
      </c>
      <c r="F119" s="217">
        <v>530.66666666666663</v>
      </c>
      <c r="G119" s="219">
        <v>524.93333333333328</v>
      </c>
      <c r="H119" s="219">
        <v>517.66666666666663</v>
      </c>
      <c r="I119" s="219">
        <v>511.93333333333328</v>
      </c>
      <c r="J119" s="219">
        <v>537.93333333333328</v>
      </c>
      <c r="K119" s="219">
        <v>543.66666666666663</v>
      </c>
      <c r="L119" s="219">
        <v>550.93333333333328</v>
      </c>
      <c r="M119" s="220">
        <v>536.4</v>
      </c>
      <c r="N119" s="220">
        <v>523.4</v>
      </c>
      <c r="O119" s="220">
        <v>22367500</v>
      </c>
      <c r="P119" s="221">
        <v>1.9597961811971556E-3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45470</v>
      </c>
      <c r="E120" s="217">
        <v>1718.9</v>
      </c>
      <c r="F120" s="217">
        <v>1723.9666666666665</v>
      </c>
      <c r="G120" s="219">
        <v>1710.0333333333328</v>
      </c>
      <c r="H120" s="219">
        <v>1701.1666666666663</v>
      </c>
      <c r="I120" s="219">
        <v>1687.2333333333327</v>
      </c>
      <c r="J120" s="219">
        <v>1732.833333333333</v>
      </c>
      <c r="K120" s="219">
        <v>1746.7666666666669</v>
      </c>
      <c r="L120" s="219">
        <v>1755.6333333333332</v>
      </c>
      <c r="M120" s="220">
        <v>1737.9</v>
      </c>
      <c r="N120" s="220">
        <v>1715.1</v>
      </c>
      <c r="O120" s="220">
        <v>40269200</v>
      </c>
      <c r="P120" s="221">
        <v>-5.7675024936547593E-3</v>
      </c>
    </row>
    <row r="121" spans="1:16" ht="12.75" customHeight="1">
      <c r="A121" s="213">
        <v>111</v>
      </c>
      <c r="B121" s="225" t="s">
        <v>66</v>
      </c>
      <c r="C121" s="217" t="s">
        <v>846</v>
      </c>
      <c r="D121" s="218">
        <v>45470</v>
      </c>
      <c r="E121" s="217">
        <v>168.45</v>
      </c>
      <c r="F121" s="217">
        <v>167.15</v>
      </c>
      <c r="G121" s="219">
        <v>164.5</v>
      </c>
      <c r="H121" s="219">
        <v>160.54999999999998</v>
      </c>
      <c r="I121" s="219">
        <v>157.89999999999998</v>
      </c>
      <c r="J121" s="219">
        <v>171.10000000000002</v>
      </c>
      <c r="K121" s="219">
        <v>173.75000000000006</v>
      </c>
      <c r="L121" s="219">
        <v>177.70000000000005</v>
      </c>
      <c r="M121" s="220">
        <v>169.8</v>
      </c>
      <c r="N121" s="220">
        <v>163.19999999999999</v>
      </c>
      <c r="O121" s="220">
        <v>58617294</v>
      </c>
      <c r="P121" s="221">
        <v>5.3488372093023255E-2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45470</v>
      </c>
      <c r="E122" s="217">
        <v>2754.05</v>
      </c>
      <c r="F122" s="217">
        <v>2772.9833333333336</v>
      </c>
      <c r="G122" s="219">
        <v>2718.9666666666672</v>
      </c>
      <c r="H122" s="219">
        <v>2683.8833333333337</v>
      </c>
      <c r="I122" s="219">
        <v>2629.8666666666672</v>
      </c>
      <c r="J122" s="219">
        <v>2808.0666666666671</v>
      </c>
      <c r="K122" s="219">
        <v>2862.0833333333335</v>
      </c>
      <c r="L122" s="219">
        <v>2897.166666666667</v>
      </c>
      <c r="M122" s="220">
        <v>2827</v>
      </c>
      <c r="N122" s="220">
        <v>2737.9</v>
      </c>
      <c r="O122" s="220">
        <v>1387500</v>
      </c>
      <c r="P122" s="221">
        <v>-4.9917830731306491E-2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45470</v>
      </c>
      <c r="E123" s="217">
        <v>440.35</v>
      </c>
      <c r="F123" s="217">
        <v>439.70000000000005</v>
      </c>
      <c r="G123" s="219">
        <v>435.10000000000008</v>
      </c>
      <c r="H123" s="219">
        <v>429.85</v>
      </c>
      <c r="I123" s="219">
        <v>425.25000000000006</v>
      </c>
      <c r="J123" s="219">
        <v>444.9500000000001</v>
      </c>
      <c r="K123" s="219">
        <v>449.55</v>
      </c>
      <c r="L123" s="219">
        <v>454.80000000000013</v>
      </c>
      <c r="M123" s="220">
        <v>444.3</v>
      </c>
      <c r="N123" s="220">
        <v>434.45</v>
      </c>
      <c r="O123" s="220">
        <v>16080300</v>
      </c>
      <c r="P123" s="221">
        <v>3.8537549407114624E-2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45470</v>
      </c>
      <c r="E124" s="217">
        <v>718.55</v>
      </c>
      <c r="F124" s="217">
        <v>707.43333333333339</v>
      </c>
      <c r="G124" s="219">
        <v>692.41666666666674</v>
      </c>
      <c r="H124" s="219">
        <v>666.2833333333333</v>
      </c>
      <c r="I124" s="219">
        <v>651.26666666666665</v>
      </c>
      <c r="J124" s="219">
        <v>733.56666666666683</v>
      </c>
      <c r="K124" s="219">
        <v>748.58333333333348</v>
      </c>
      <c r="L124" s="219">
        <v>774.71666666666692</v>
      </c>
      <c r="M124" s="220">
        <v>722.45</v>
      </c>
      <c r="N124" s="220">
        <v>681.3</v>
      </c>
      <c r="O124" s="220">
        <v>28377000</v>
      </c>
      <c r="P124" s="221">
        <v>6.0822429906542054E-2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45470</v>
      </c>
      <c r="E125" s="217">
        <v>3607.7</v>
      </c>
      <c r="F125" s="217">
        <v>3599</v>
      </c>
      <c r="G125" s="219">
        <v>3566</v>
      </c>
      <c r="H125" s="219">
        <v>3524.3</v>
      </c>
      <c r="I125" s="219">
        <v>3491.3</v>
      </c>
      <c r="J125" s="219">
        <v>3640.7</v>
      </c>
      <c r="K125" s="219">
        <v>3673.7</v>
      </c>
      <c r="L125" s="219">
        <v>3715.3999999999996</v>
      </c>
      <c r="M125" s="220">
        <v>3632</v>
      </c>
      <c r="N125" s="220">
        <v>3557.3</v>
      </c>
      <c r="O125" s="220">
        <v>15135150</v>
      </c>
      <c r="P125" s="221">
        <v>-1.8692315921535065E-2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45470</v>
      </c>
      <c r="E126" s="217">
        <v>4926.3</v>
      </c>
      <c r="F126" s="217">
        <v>4934.5</v>
      </c>
      <c r="G126" s="219">
        <v>4878</v>
      </c>
      <c r="H126" s="219">
        <v>4829.7</v>
      </c>
      <c r="I126" s="219">
        <v>4773.2</v>
      </c>
      <c r="J126" s="219">
        <v>4982.8</v>
      </c>
      <c r="K126" s="219">
        <v>5039.3</v>
      </c>
      <c r="L126" s="219">
        <v>5087.6000000000004</v>
      </c>
      <c r="M126" s="220">
        <v>4991</v>
      </c>
      <c r="N126" s="220">
        <v>4886.2</v>
      </c>
      <c r="O126" s="220">
        <v>3869550</v>
      </c>
      <c r="P126" s="221">
        <v>1.2798869302343842E-2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45470</v>
      </c>
      <c r="E127" s="217">
        <v>4855.8</v>
      </c>
      <c r="F127" s="217">
        <v>4864.2</v>
      </c>
      <c r="G127" s="219">
        <v>4822.1499999999996</v>
      </c>
      <c r="H127" s="219">
        <v>4788.5</v>
      </c>
      <c r="I127" s="219">
        <v>4746.45</v>
      </c>
      <c r="J127" s="219">
        <v>4897.8499999999995</v>
      </c>
      <c r="K127" s="219">
        <v>4939.9000000000005</v>
      </c>
      <c r="L127" s="219">
        <v>4973.5499999999993</v>
      </c>
      <c r="M127" s="220">
        <v>4906.25</v>
      </c>
      <c r="N127" s="220">
        <v>4830.55</v>
      </c>
      <c r="O127" s="220">
        <v>1516700</v>
      </c>
      <c r="P127" s="221">
        <v>3.1207506119118846E-2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45470</v>
      </c>
      <c r="E128" s="217">
        <v>1611.9</v>
      </c>
      <c r="F128" s="217">
        <v>1613.9666666666665</v>
      </c>
      <c r="G128" s="219">
        <v>1599.9333333333329</v>
      </c>
      <c r="H128" s="219">
        <v>1587.9666666666665</v>
      </c>
      <c r="I128" s="219">
        <v>1573.9333333333329</v>
      </c>
      <c r="J128" s="219">
        <v>1625.9333333333329</v>
      </c>
      <c r="K128" s="219">
        <v>1639.9666666666662</v>
      </c>
      <c r="L128" s="219">
        <v>1651.9333333333329</v>
      </c>
      <c r="M128" s="220">
        <v>1628</v>
      </c>
      <c r="N128" s="220">
        <v>1602</v>
      </c>
      <c r="O128" s="220">
        <v>7202900</v>
      </c>
      <c r="P128" s="221">
        <v>1.369699144685687E-2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45470</v>
      </c>
      <c r="E129" s="217">
        <v>2799.3</v>
      </c>
      <c r="F129" s="217">
        <v>2815.0499999999997</v>
      </c>
      <c r="G129" s="219">
        <v>2776.3499999999995</v>
      </c>
      <c r="H129" s="219">
        <v>2753.3999999999996</v>
      </c>
      <c r="I129" s="219">
        <v>2714.6999999999994</v>
      </c>
      <c r="J129" s="219">
        <v>2837.9999999999995</v>
      </c>
      <c r="K129" s="219">
        <v>2876.6999999999994</v>
      </c>
      <c r="L129" s="219">
        <v>2899.6499999999996</v>
      </c>
      <c r="M129" s="220">
        <v>2853.75</v>
      </c>
      <c r="N129" s="220">
        <v>2792.1</v>
      </c>
      <c r="O129" s="220">
        <v>15037400</v>
      </c>
      <c r="P129" s="221">
        <v>-6.4748866894829343E-3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45470</v>
      </c>
      <c r="E130" s="217">
        <v>289.45</v>
      </c>
      <c r="F130" s="217">
        <v>289.8</v>
      </c>
      <c r="G130" s="219">
        <v>286.65000000000003</v>
      </c>
      <c r="H130" s="219">
        <v>283.85000000000002</v>
      </c>
      <c r="I130" s="219">
        <v>280.70000000000005</v>
      </c>
      <c r="J130" s="219">
        <v>292.60000000000002</v>
      </c>
      <c r="K130" s="219">
        <v>295.75</v>
      </c>
      <c r="L130" s="219">
        <v>298.55</v>
      </c>
      <c r="M130" s="220">
        <v>292.95</v>
      </c>
      <c r="N130" s="220">
        <v>287</v>
      </c>
      <c r="O130" s="220">
        <v>30484000</v>
      </c>
      <c r="P130" s="221">
        <v>-3.3348590858562743E-3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45470</v>
      </c>
      <c r="E131" s="217">
        <v>184.75</v>
      </c>
      <c r="F131" s="217">
        <v>183.98333333333335</v>
      </c>
      <c r="G131" s="219">
        <v>182.26666666666671</v>
      </c>
      <c r="H131" s="219">
        <v>179.78333333333336</v>
      </c>
      <c r="I131" s="219">
        <v>178.06666666666672</v>
      </c>
      <c r="J131" s="219">
        <v>186.4666666666667</v>
      </c>
      <c r="K131" s="219">
        <v>188.18333333333334</v>
      </c>
      <c r="L131" s="219">
        <v>190.66666666666669</v>
      </c>
      <c r="M131" s="220">
        <v>185.7</v>
      </c>
      <c r="N131" s="220">
        <v>181.5</v>
      </c>
      <c r="O131" s="220">
        <v>46899000</v>
      </c>
      <c r="P131" s="221">
        <v>-2.9789610873207969E-2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45470</v>
      </c>
      <c r="E132" s="217">
        <v>631.29999999999995</v>
      </c>
      <c r="F132" s="217">
        <v>637</v>
      </c>
      <c r="G132" s="219">
        <v>622.4</v>
      </c>
      <c r="H132" s="219">
        <v>613.5</v>
      </c>
      <c r="I132" s="219">
        <v>598.9</v>
      </c>
      <c r="J132" s="219">
        <v>645.9</v>
      </c>
      <c r="K132" s="219">
        <v>660.49999999999989</v>
      </c>
      <c r="L132" s="219">
        <v>669.4</v>
      </c>
      <c r="M132" s="220">
        <v>651.6</v>
      </c>
      <c r="N132" s="220">
        <v>628.1</v>
      </c>
      <c r="O132" s="220">
        <v>14098800</v>
      </c>
      <c r="P132" s="221">
        <v>6.3065508505247919E-2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45470</v>
      </c>
      <c r="E133" s="217">
        <v>12897.7</v>
      </c>
      <c r="F133" s="217">
        <v>12902.700000000003</v>
      </c>
      <c r="G133" s="219">
        <v>12835.700000000004</v>
      </c>
      <c r="H133" s="219">
        <v>12773.700000000003</v>
      </c>
      <c r="I133" s="219">
        <v>12706.700000000004</v>
      </c>
      <c r="J133" s="219">
        <v>12964.700000000004</v>
      </c>
      <c r="K133" s="219">
        <v>13031.7</v>
      </c>
      <c r="L133" s="219">
        <v>13093.700000000004</v>
      </c>
      <c r="M133" s="220">
        <v>12969.7</v>
      </c>
      <c r="N133" s="220">
        <v>12840.7</v>
      </c>
      <c r="O133" s="220">
        <v>2396200</v>
      </c>
      <c r="P133" s="221">
        <v>9.2662791677196529E-3</v>
      </c>
    </row>
    <row r="134" spans="1:16" ht="12.75" customHeight="1">
      <c r="A134" s="213">
        <v>124</v>
      </c>
      <c r="B134" s="225" t="s">
        <v>57</v>
      </c>
      <c r="C134" s="217" t="s">
        <v>1024</v>
      </c>
      <c r="D134" s="218">
        <v>45470</v>
      </c>
      <c r="E134" s="217">
        <v>1295.45</v>
      </c>
      <c r="F134" s="217">
        <v>1302.8166666666666</v>
      </c>
      <c r="G134" s="219">
        <v>1282.6333333333332</v>
      </c>
      <c r="H134" s="219">
        <v>1269.8166666666666</v>
      </c>
      <c r="I134" s="219">
        <v>1249.6333333333332</v>
      </c>
      <c r="J134" s="219">
        <v>1315.6333333333332</v>
      </c>
      <c r="K134" s="219">
        <v>1335.8166666666666</v>
      </c>
      <c r="L134" s="219">
        <v>1348.6333333333332</v>
      </c>
      <c r="M134" s="220">
        <v>1323</v>
      </c>
      <c r="N134" s="220">
        <v>1290</v>
      </c>
      <c r="O134" s="220">
        <v>9086700</v>
      </c>
      <c r="P134" s="221">
        <v>7.520914437173859E-2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45470</v>
      </c>
      <c r="E135" s="217">
        <v>3803.95</v>
      </c>
      <c r="F135" s="217">
        <v>3791.5166666666664</v>
      </c>
      <c r="G135" s="219">
        <v>3729.0333333333328</v>
      </c>
      <c r="H135" s="219">
        <v>3654.1166666666663</v>
      </c>
      <c r="I135" s="219">
        <v>3591.6333333333328</v>
      </c>
      <c r="J135" s="219">
        <v>3866.4333333333329</v>
      </c>
      <c r="K135" s="219">
        <v>3928.9166666666665</v>
      </c>
      <c r="L135" s="219">
        <v>4003.833333333333</v>
      </c>
      <c r="M135" s="220">
        <v>3854</v>
      </c>
      <c r="N135" s="220">
        <v>3716.6</v>
      </c>
      <c r="O135" s="220">
        <v>2688800</v>
      </c>
      <c r="P135" s="221">
        <v>-2.5966317976110985E-3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45470</v>
      </c>
      <c r="E136" s="217">
        <v>1960.1</v>
      </c>
      <c r="F136" s="217">
        <v>1973.6833333333332</v>
      </c>
      <c r="G136" s="219">
        <v>1937.0666666666664</v>
      </c>
      <c r="H136" s="219">
        <v>1914.0333333333333</v>
      </c>
      <c r="I136" s="219">
        <v>1877.4166666666665</v>
      </c>
      <c r="J136" s="219">
        <v>1996.7166666666662</v>
      </c>
      <c r="K136" s="219">
        <v>2033.333333333333</v>
      </c>
      <c r="L136" s="219">
        <v>2056.3666666666659</v>
      </c>
      <c r="M136" s="220">
        <v>2010.3</v>
      </c>
      <c r="N136" s="220">
        <v>1950.65</v>
      </c>
      <c r="O136" s="220">
        <v>1822000</v>
      </c>
      <c r="P136" s="221">
        <v>5.6354359925788494E-2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45470</v>
      </c>
      <c r="E137" s="217">
        <v>965.65</v>
      </c>
      <c r="F137" s="217">
        <v>960.35</v>
      </c>
      <c r="G137" s="219">
        <v>951.95</v>
      </c>
      <c r="H137" s="219">
        <v>938.25</v>
      </c>
      <c r="I137" s="219">
        <v>929.85</v>
      </c>
      <c r="J137" s="219">
        <v>974.05000000000007</v>
      </c>
      <c r="K137" s="219">
        <v>982.44999999999993</v>
      </c>
      <c r="L137" s="219">
        <v>996.15000000000009</v>
      </c>
      <c r="M137" s="220">
        <v>968.75</v>
      </c>
      <c r="N137" s="220">
        <v>946.65</v>
      </c>
      <c r="O137" s="220">
        <v>5239200</v>
      </c>
      <c r="P137" s="221">
        <v>-5.9198542805100184E-3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45470</v>
      </c>
      <c r="E138" s="217">
        <v>1447.3</v>
      </c>
      <c r="F138" s="217">
        <v>1445.4166666666667</v>
      </c>
      <c r="G138" s="219">
        <v>1425.8333333333335</v>
      </c>
      <c r="H138" s="219">
        <v>1404.3666666666668</v>
      </c>
      <c r="I138" s="219">
        <v>1384.7833333333335</v>
      </c>
      <c r="J138" s="219">
        <v>1466.8833333333334</v>
      </c>
      <c r="K138" s="219">
        <v>1486.4666666666669</v>
      </c>
      <c r="L138" s="219">
        <v>1507.9333333333334</v>
      </c>
      <c r="M138" s="220">
        <v>1465</v>
      </c>
      <c r="N138" s="220">
        <v>1423.95</v>
      </c>
      <c r="O138" s="220">
        <v>2125200</v>
      </c>
      <c r="P138" s="221">
        <v>1.9182812200268559E-2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45470</v>
      </c>
      <c r="E139" s="217">
        <v>166.05</v>
      </c>
      <c r="F139" s="217">
        <v>165.43333333333337</v>
      </c>
      <c r="G139" s="219">
        <v>163.96666666666673</v>
      </c>
      <c r="H139" s="219">
        <v>161.88333333333335</v>
      </c>
      <c r="I139" s="219">
        <v>160.41666666666671</v>
      </c>
      <c r="J139" s="219">
        <v>167.51666666666674</v>
      </c>
      <c r="K139" s="219">
        <v>168.98333333333338</v>
      </c>
      <c r="L139" s="219">
        <v>171.06666666666675</v>
      </c>
      <c r="M139" s="220">
        <v>166.9</v>
      </c>
      <c r="N139" s="220">
        <v>163.35</v>
      </c>
      <c r="O139" s="220">
        <v>105364000</v>
      </c>
      <c r="P139" s="221">
        <v>-2.1237303785780239E-2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45470</v>
      </c>
      <c r="E140" s="217">
        <v>2406.8000000000002</v>
      </c>
      <c r="F140" s="217">
        <v>2413.4666666666667</v>
      </c>
      <c r="G140" s="219">
        <v>2395.3333333333335</v>
      </c>
      <c r="H140" s="219">
        <v>2383.8666666666668</v>
      </c>
      <c r="I140" s="219">
        <v>2365.7333333333336</v>
      </c>
      <c r="J140" s="219">
        <v>2424.9333333333334</v>
      </c>
      <c r="K140" s="219">
        <v>2443.0666666666666</v>
      </c>
      <c r="L140" s="219">
        <v>2454.5333333333333</v>
      </c>
      <c r="M140" s="220">
        <v>2431.6</v>
      </c>
      <c r="N140" s="220">
        <v>2402</v>
      </c>
      <c r="O140" s="220">
        <v>4727800</v>
      </c>
      <c r="P140" s="221">
        <v>-1.9001426533523536E-2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45470</v>
      </c>
      <c r="E141" s="217">
        <v>126463.1</v>
      </c>
      <c r="F141" s="217">
        <v>126602.33333333333</v>
      </c>
      <c r="G141" s="219">
        <v>125924.66666666666</v>
      </c>
      <c r="H141" s="219">
        <v>125386.23333333332</v>
      </c>
      <c r="I141" s="219">
        <v>124708.56666666665</v>
      </c>
      <c r="J141" s="219">
        <v>127140.76666666666</v>
      </c>
      <c r="K141" s="219">
        <v>127818.43333333332</v>
      </c>
      <c r="L141" s="219">
        <v>128356.86666666667</v>
      </c>
      <c r="M141" s="220">
        <v>127280</v>
      </c>
      <c r="N141" s="220">
        <v>126063.9</v>
      </c>
      <c r="O141" s="220">
        <v>53665</v>
      </c>
      <c r="P141" s="221">
        <v>4.0019379844961241E-2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45470</v>
      </c>
      <c r="E142" s="217">
        <v>1786.75</v>
      </c>
      <c r="F142" s="217">
        <v>1784.55</v>
      </c>
      <c r="G142" s="219">
        <v>1761.25</v>
      </c>
      <c r="H142" s="219">
        <v>1735.75</v>
      </c>
      <c r="I142" s="219">
        <v>1712.45</v>
      </c>
      <c r="J142" s="219">
        <v>1810.05</v>
      </c>
      <c r="K142" s="219">
        <v>1833.3499999999997</v>
      </c>
      <c r="L142" s="219">
        <v>1858.85</v>
      </c>
      <c r="M142" s="220">
        <v>1807.85</v>
      </c>
      <c r="N142" s="220">
        <v>1759.05</v>
      </c>
      <c r="O142" s="220">
        <v>3896750</v>
      </c>
      <c r="P142" s="221">
        <v>4.7302291204730229E-2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45470</v>
      </c>
      <c r="E143" s="217">
        <v>185.4</v>
      </c>
      <c r="F143" s="217">
        <v>185.54999999999998</v>
      </c>
      <c r="G143" s="219">
        <v>182.99999999999997</v>
      </c>
      <c r="H143" s="219">
        <v>180.6</v>
      </c>
      <c r="I143" s="219">
        <v>178.04999999999998</v>
      </c>
      <c r="J143" s="219">
        <v>187.94999999999996</v>
      </c>
      <c r="K143" s="219">
        <v>190.49999999999997</v>
      </c>
      <c r="L143" s="219">
        <v>192.89999999999995</v>
      </c>
      <c r="M143" s="220">
        <v>188.1</v>
      </c>
      <c r="N143" s="220">
        <v>183.15</v>
      </c>
      <c r="O143" s="220">
        <v>72285000</v>
      </c>
      <c r="P143" s="221">
        <v>-2.1920032474122185E-2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45470</v>
      </c>
      <c r="E144" s="217">
        <v>6276.3</v>
      </c>
      <c r="F144" s="217">
        <v>6277.3999999999987</v>
      </c>
      <c r="G144" s="219">
        <v>6229.7999999999975</v>
      </c>
      <c r="H144" s="219">
        <v>6183.2999999999984</v>
      </c>
      <c r="I144" s="219">
        <v>6135.6999999999971</v>
      </c>
      <c r="J144" s="219">
        <v>6323.8999999999978</v>
      </c>
      <c r="K144" s="219">
        <v>6371.4999999999982</v>
      </c>
      <c r="L144" s="219">
        <v>6417.9999999999982</v>
      </c>
      <c r="M144" s="220">
        <v>6325</v>
      </c>
      <c r="N144" s="220">
        <v>6230.9</v>
      </c>
      <c r="O144" s="220">
        <v>1317150</v>
      </c>
      <c r="P144" s="221">
        <v>-4.6474722285196101E-3</v>
      </c>
    </row>
    <row r="145" spans="1:16" ht="12.75" customHeight="1">
      <c r="A145" s="213">
        <v>135</v>
      </c>
      <c r="B145" s="225" t="s">
        <v>842</v>
      </c>
      <c r="C145" s="217" t="s">
        <v>183</v>
      </c>
      <c r="D145" s="218">
        <v>45470</v>
      </c>
      <c r="E145" s="217">
        <v>3513.95</v>
      </c>
      <c r="F145" s="217">
        <v>3504.35</v>
      </c>
      <c r="G145" s="219">
        <v>3473.7</v>
      </c>
      <c r="H145" s="219">
        <v>3433.45</v>
      </c>
      <c r="I145" s="219">
        <v>3402.7999999999997</v>
      </c>
      <c r="J145" s="219">
        <v>3544.6</v>
      </c>
      <c r="K145" s="219">
        <v>3575.2500000000005</v>
      </c>
      <c r="L145" s="219">
        <v>3615.5</v>
      </c>
      <c r="M145" s="220">
        <v>3535</v>
      </c>
      <c r="N145" s="220">
        <v>3464.1</v>
      </c>
      <c r="O145" s="220">
        <v>1313425</v>
      </c>
      <c r="P145" s="221">
        <v>-2.31126812941614E-2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45470</v>
      </c>
      <c r="E146" s="217">
        <v>2542.0500000000002</v>
      </c>
      <c r="F146" s="217">
        <v>2541.35</v>
      </c>
      <c r="G146" s="219">
        <v>2523.85</v>
      </c>
      <c r="H146" s="219">
        <v>2505.65</v>
      </c>
      <c r="I146" s="219">
        <v>2488.15</v>
      </c>
      <c r="J146" s="219">
        <v>2559.5499999999997</v>
      </c>
      <c r="K146" s="219">
        <v>2577.0499999999997</v>
      </c>
      <c r="L146" s="219">
        <v>2595.2499999999995</v>
      </c>
      <c r="M146" s="220">
        <v>2558.85</v>
      </c>
      <c r="N146" s="220">
        <v>2523.15</v>
      </c>
      <c r="O146" s="220">
        <v>5588000</v>
      </c>
      <c r="P146" s="221">
        <v>-1.2022630834512023E-2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45470</v>
      </c>
      <c r="E147" s="217">
        <v>263.95</v>
      </c>
      <c r="F147" s="217">
        <v>261.51666666666665</v>
      </c>
      <c r="G147" s="219">
        <v>258.23333333333329</v>
      </c>
      <c r="H147" s="219">
        <v>252.51666666666665</v>
      </c>
      <c r="I147" s="219">
        <v>249.23333333333329</v>
      </c>
      <c r="J147" s="219">
        <v>267.23333333333329</v>
      </c>
      <c r="K147" s="219">
        <v>270.51666666666659</v>
      </c>
      <c r="L147" s="219">
        <v>276.23333333333329</v>
      </c>
      <c r="M147" s="220">
        <v>264.8</v>
      </c>
      <c r="N147" s="220">
        <v>255.8</v>
      </c>
      <c r="O147" s="220">
        <v>75973500</v>
      </c>
      <c r="P147" s="221">
        <v>-3.348980993817266E-2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45470</v>
      </c>
      <c r="E148" s="217">
        <v>371.95</v>
      </c>
      <c r="F148" s="217">
        <v>370.88333333333338</v>
      </c>
      <c r="G148" s="219">
        <v>367.41666666666674</v>
      </c>
      <c r="H148" s="219">
        <v>362.88333333333338</v>
      </c>
      <c r="I148" s="219">
        <v>359.41666666666674</v>
      </c>
      <c r="J148" s="219">
        <v>375.41666666666674</v>
      </c>
      <c r="K148" s="219">
        <v>378.88333333333333</v>
      </c>
      <c r="L148" s="219">
        <v>383.41666666666674</v>
      </c>
      <c r="M148" s="220">
        <v>374.35</v>
      </c>
      <c r="N148" s="220">
        <v>366.35</v>
      </c>
      <c r="O148" s="220">
        <v>94879500</v>
      </c>
      <c r="P148" s="221">
        <v>-9.0706855495676156E-3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45470</v>
      </c>
      <c r="E149" s="217">
        <v>1922.45</v>
      </c>
      <c r="F149" s="217">
        <v>1925.4833333333336</v>
      </c>
      <c r="G149" s="219">
        <v>1906.1166666666672</v>
      </c>
      <c r="H149" s="219">
        <v>1889.7833333333338</v>
      </c>
      <c r="I149" s="219">
        <v>1870.4166666666674</v>
      </c>
      <c r="J149" s="219">
        <v>1941.8166666666671</v>
      </c>
      <c r="K149" s="219">
        <v>1961.1833333333334</v>
      </c>
      <c r="L149" s="219">
        <v>1977.5166666666669</v>
      </c>
      <c r="M149" s="220">
        <v>1944.85</v>
      </c>
      <c r="N149" s="220">
        <v>1909.15</v>
      </c>
      <c r="O149" s="220">
        <v>5884900</v>
      </c>
      <c r="P149" s="221">
        <v>4.180602006688963E-3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45470</v>
      </c>
      <c r="E150" s="217">
        <v>8768.85</v>
      </c>
      <c r="F150" s="217">
        <v>8797.9333333333343</v>
      </c>
      <c r="G150" s="219">
        <v>8625.9166666666679</v>
      </c>
      <c r="H150" s="219">
        <v>8482.9833333333336</v>
      </c>
      <c r="I150" s="219">
        <v>8310.9666666666672</v>
      </c>
      <c r="J150" s="219">
        <v>8940.8666666666686</v>
      </c>
      <c r="K150" s="219">
        <v>9112.883333333335</v>
      </c>
      <c r="L150" s="219">
        <v>9255.8166666666693</v>
      </c>
      <c r="M150" s="220">
        <v>8969.9500000000007</v>
      </c>
      <c r="N150" s="220">
        <v>8655</v>
      </c>
      <c r="O150" s="220">
        <v>808600</v>
      </c>
      <c r="P150" s="221">
        <v>7.8420912243264876E-2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45470</v>
      </c>
      <c r="E151" s="217">
        <v>276.2</v>
      </c>
      <c r="F151" s="217">
        <v>276.8</v>
      </c>
      <c r="G151" s="219">
        <v>274.35000000000002</v>
      </c>
      <c r="H151" s="219">
        <v>272.5</v>
      </c>
      <c r="I151" s="219">
        <v>270.05</v>
      </c>
      <c r="J151" s="219">
        <v>278.65000000000003</v>
      </c>
      <c r="K151" s="219">
        <v>281.09999999999997</v>
      </c>
      <c r="L151" s="219">
        <v>282.95000000000005</v>
      </c>
      <c r="M151" s="220">
        <v>279.25</v>
      </c>
      <c r="N151" s="220">
        <v>274.95</v>
      </c>
      <c r="O151" s="220">
        <v>80788400</v>
      </c>
      <c r="P151" s="221">
        <v>-1.2912482065997131E-2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45470</v>
      </c>
      <c r="E152" s="217">
        <v>38548.400000000001</v>
      </c>
      <c r="F152" s="217">
        <v>38732.966666666667</v>
      </c>
      <c r="G152" s="219">
        <v>38220.033333333333</v>
      </c>
      <c r="H152" s="219">
        <v>37891.666666666664</v>
      </c>
      <c r="I152" s="219">
        <v>37378.73333333333</v>
      </c>
      <c r="J152" s="219">
        <v>39061.333333333336</v>
      </c>
      <c r="K152" s="219">
        <v>39574.26666666667</v>
      </c>
      <c r="L152" s="219">
        <v>39902.633333333339</v>
      </c>
      <c r="M152" s="220">
        <v>39245.9</v>
      </c>
      <c r="N152" s="220">
        <v>38404.6</v>
      </c>
      <c r="O152" s="220">
        <v>205395</v>
      </c>
      <c r="P152" s="221">
        <v>6.3202763283604028E-3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45470</v>
      </c>
      <c r="E153" s="217">
        <v>868.95</v>
      </c>
      <c r="F153" s="217">
        <v>860.61666666666679</v>
      </c>
      <c r="G153" s="219">
        <v>848.03333333333353</v>
      </c>
      <c r="H153" s="219">
        <v>827.11666666666679</v>
      </c>
      <c r="I153" s="219">
        <v>814.53333333333353</v>
      </c>
      <c r="J153" s="219">
        <v>881.53333333333353</v>
      </c>
      <c r="K153" s="219">
        <v>894.11666666666679</v>
      </c>
      <c r="L153" s="219">
        <v>915.03333333333353</v>
      </c>
      <c r="M153" s="220">
        <v>873.2</v>
      </c>
      <c r="N153" s="220">
        <v>839.7</v>
      </c>
      <c r="O153" s="220">
        <v>12873000</v>
      </c>
      <c r="P153" s="221">
        <v>1.012241054613936E-2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45470</v>
      </c>
      <c r="E154" s="217">
        <v>3774.6</v>
      </c>
      <c r="F154" s="217">
        <v>3784.2666666666664</v>
      </c>
      <c r="G154" s="219">
        <v>3749.9833333333327</v>
      </c>
      <c r="H154" s="219">
        <v>3725.3666666666663</v>
      </c>
      <c r="I154" s="219">
        <v>3691.0833333333326</v>
      </c>
      <c r="J154" s="219">
        <v>3808.8833333333328</v>
      </c>
      <c r="K154" s="219">
        <v>3843.1666666666665</v>
      </c>
      <c r="L154" s="219">
        <v>3867.7833333333328</v>
      </c>
      <c r="M154" s="220">
        <v>3818.55</v>
      </c>
      <c r="N154" s="220">
        <v>3759.65</v>
      </c>
      <c r="O154" s="220">
        <v>2492200</v>
      </c>
      <c r="P154" s="221">
        <v>3.9022763278579169E-2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45470</v>
      </c>
      <c r="E155" s="217">
        <v>322.10000000000002</v>
      </c>
      <c r="F155" s="217">
        <v>322.01666666666665</v>
      </c>
      <c r="G155" s="219">
        <v>317.2833333333333</v>
      </c>
      <c r="H155" s="219">
        <v>312.46666666666664</v>
      </c>
      <c r="I155" s="219">
        <v>307.73333333333329</v>
      </c>
      <c r="J155" s="219">
        <v>326.83333333333331</v>
      </c>
      <c r="K155" s="219">
        <v>331.56666666666666</v>
      </c>
      <c r="L155" s="219">
        <v>336.38333333333333</v>
      </c>
      <c r="M155" s="220">
        <v>326.75</v>
      </c>
      <c r="N155" s="220">
        <v>317.2</v>
      </c>
      <c r="O155" s="220">
        <v>41085000</v>
      </c>
      <c r="P155" s="221">
        <v>-2.491990032039872E-2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45470</v>
      </c>
      <c r="E156" s="217">
        <v>491.95</v>
      </c>
      <c r="F156" s="217">
        <v>491.40000000000003</v>
      </c>
      <c r="G156" s="219">
        <v>484.80000000000007</v>
      </c>
      <c r="H156" s="219">
        <v>477.65000000000003</v>
      </c>
      <c r="I156" s="219">
        <v>471.05000000000007</v>
      </c>
      <c r="J156" s="219">
        <v>498.55000000000007</v>
      </c>
      <c r="K156" s="219">
        <v>505.15000000000009</v>
      </c>
      <c r="L156" s="219">
        <v>512.30000000000007</v>
      </c>
      <c r="M156" s="220">
        <v>498</v>
      </c>
      <c r="N156" s="220">
        <v>484.25</v>
      </c>
      <c r="O156" s="220">
        <v>63236200</v>
      </c>
      <c r="P156" s="221">
        <v>-3.3677019530478483E-2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45470</v>
      </c>
      <c r="E157" s="217">
        <v>3091.3</v>
      </c>
      <c r="F157" s="217">
        <v>3121.3000000000006</v>
      </c>
      <c r="G157" s="219">
        <v>3052.0500000000011</v>
      </c>
      <c r="H157" s="219">
        <v>3012.8000000000006</v>
      </c>
      <c r="I157" s="219">
        <v>2943.5500000000011</v>
      </c>
      <c r="J157" s="219">
        <v>3160.5500000000011</v>
      </c>
      <c r="K157" s="219">
        <v>3229.8</v>
      </c>
      <c r="L157" s="219">
        <v>3269.0500000000011</v>
      </c>
      <c r="M157" s="220">
        <v>3190.55</v>
      </c>
      <c r="N157" s="220">
        <v>3082.05</v>
      </c>
      <c r="O157" s="220">
        <v>2285000</v>
      </c>
      <c r="P157" s="221">
        <v>0.11845325501713166</v>
      </c>
    </row>
    <row r="158" spans="1:16" ht="12.75" customHeight="1">
      <c r="A158" s="213">
        <v>148</v>
      </c>
      <c r="B158" s="225" t="s">
        <v>842</v>
      </c>
      <c r="C158" s="217" t="s">
        <v>197</v>
      </c>
      <c r="D158" s="218">
        <v>45470</v>
      </c>
      <c r="E158" s="217">
        <v>3639.2</v>
      </c>
      <c r="F158" s="217">
        <v>3628.25</v>
      </c>
      <c r="G158" s="219">
        <v>3606.9</v>
      </c>
      <c r="H158" s="219">
        <v>3574.6</v>
      </c>
      <c r="I158" s="219">
        <v>3553.25</v>
      </c>
      <c r="J158" s="219">
        <v>3660.55</v>
      </c>
      <c r="K158" s="219">
        <v>3681.9000000000005</v>
      </c>
      <c r="L158" s="219">
        <v>3714.2000000000003</v>
      </c>
      <c r="M158" s="220">
        <v>3649.6</v>
      </c>
      <c r="N158" s="220">
        <v>3595.95</v>
      </c>
      <c r="O158" s="220">
        <v>1657250</v>
      </c>
      <c r="P158" s="221">
        <v>-2.2127157397846289E-2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45470</v>
      </c>
      <c r="E159" s="217">
        <v>126.45</v>
      </c>
      <c r="F159" s="217">
        <v>126.09999999999998</v>
      </c>
      <c r="G159" s="219">
        <v>125.19999999999996</v>
      </c>
      <c r="H159" s="219">
        <v>123.94999999999997</v>
      </c>
      <c r="I159" s="219">
        <v>123.04999999999995</v>
      </c>
      <c r="J159" s="219">
        <v>127.34999999999997</v>
      </c>
      <c r="K159" s="219">
        <v>128.24999999999997</v>
      </c>
      <c r="L159" s="219">
        <v>129.49999999999997</v>
      </c>
      <c r="M159" s="220">
        <v>127</v>
      </c>
      <c r="N159" s="220">
        <v>124.85</v>
      </c>
      <c r="O159" s="220">
        <v>290864000</v>
      </c>
      <c r="P159" s="221">
        <v>1.0168926428095132E-2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45470</v>
      </c>
      <c r="E160" s="217">
        <v>7019.6</v>
      </c>
      <c r="F160" s="217">
        <v>7032.8666666666659</v>
      </c>
      <c r="G160" s="219">
        <v>6953.8333333333321</v>
      </c>
      <c r="H160" s="219">
        <v>6888.0666666666666</v>
      </c>
      <c r="I160" s="219">
        <v>6809.0333333333328</v>
      </c>
      <c r="J160" s="219">
        <v>7098.6333333333314</v>
      </c>
      <c r="K160" s="219">
        <v>7177.6666666666661</v>
      </c>
      <c r="L160" s="219">
        <v>7243.4333333333307</v>
      </c>
      <c r="M160" s="220">
        <v>7111.9</v>
      </c>
      <c r="N160" s="220">
        <v>6967.1</v>
      </c>
      <c r="O160" s="220">
        <v>1607950</v>
      </c>
      <c r="P160" s="221">
        <v>-2.8217054263565892E-3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45470</v>
      </c>
      <c r="E161" s="217">
        <v>325.10000000000002</v>
      </c>
      <c r="F161" s="217">
        <v>323.36666666666667</v>
      </c>
      <c r="G161" s="219">
        <v>319.38333333333333</v>
      </c>
      <c r="H161" s="219">
        <v>313.66666666666663</v>
      </c>
      <c r="I161" s="219">
        <v>309.68333333333328</v>
      </c>
      <c r="J161" s="219">
        <v>329.08333333333337</v>
      </c>
      <c r="K161" s="219">
        <v>333.06666666666672</v>
      </c>
      <c r="L161" s="219">
        <v>338.78333333333342</v>
      </c>
      <c r="M161" s="220">
        <v>327.35000000000002</v>
      </c>
      <c r="N161" s="220">
        <v>317.64999999999998</v>
      </c>
      <c r="O161" s="220">
        <v>65170800</v>
      </c>
      <c r="P161" s="221">
        <v>-5.5856889537915927E-2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45470</v>
      </c>
      <c r="E162" s="217">
        <v>1402.4</v>
      </c>
      <c r="F162" s="217">
        <v>1398.5166666666667</v>
      </c>
      <c r="G162" s="219">
        <v>1387.0333333333333</v>
      </c>
      <c r="H162" s="219">
        <v>1371.6666666666667</v>
      </c>
      <c r="I162" s="219">
        <v>1360.1833333333334</v>
      </c>
      <c r="J162" s="219">
        <v>1413.8833333333332</v>
      </c>
      <c r="K162" s="219">
        <v>1425.3666666666663</v>
      </c>
      <c r="L162" s="219">
        <v>1440.7333333333331</v>
      </c>
      <c r="M162" s="220">
        <v>1410</v>
      </c>
      <c r="N162" s="220">
        <v>1383.15</v>
      </c>
      <c r="O162" s="220">
        <v>4330480</v>
      </c>
      <c r="P162" s="221">
        <v>-3.0258840685380969E-2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45470</v>
      </c>
      <c r="E163" s="217">
        <v>860.45</v>
      </c>
      <c r="F163" s="217">
        <v>859.81666666666661</v>
      </c>
      <c r="G163" s="219">
        <v>850.83333333333326</v>
      </c>
      <c r="H163" s="219">
        <v>841.2166666666667</v>
      </c>
      <c r="I163" s="219">
        <v>832.23333333333335</v>
      </c>
      <c r="J163" s="219">
        <v>869.43333333333317</v>
      </c>
      <c r="K163" s="219">
        <v>878.41666666666652</v>
      </c>
      <c r="L163" s="219">
        <v>888.03333333333308</v>
      </c>
      <c r="M163" s="220">
        <v>868.8</v>
      </c>
      <c r="N163" s="220">
        <v>850.2</v>
      </c>
      <c r="O163" s="220">
        <v>10026600</v>
      </c>
      <c r="P163" s="221">
        <v>-1.8308921438082555E-2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45470</v>
      </c>
      <c r="E164" s="217">
        <v>259.8</v>
      </c>
      <c r="F164" s="217">
        <v>258.25</v>
      </c>
      <c r="G164" s="219">
        <v>255.2</v>
      </c>
      <c r="H164" s="219">
        <v>250.6</v>
      </c>
      <c r="I164" s="219">
        <v>247.54999999999998</v>
      </c>
      <c r="J164" s="219">
        <v>262.85000000000002</v>
      </c>
      <c r="K164" s="219">
        <v>265.89999999999998</v>
      </c>
      <c r="L164" s="219">
        <v>270.5</v>
      </c>
      <c r="M164" s="220">
        <v>261.3</v>
      </c>
      <c r="N164" s="220">
        <v>253.65</v>
      </c>
      <c r="O164" s="220">
        <v>55437500</v>
      </c>
      <c r="P164" s="221">
        <v>2.7667068310316064E-2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45470</v>
      </c>
      <c r="E165" s="217">
        <v>517.04999999999995</v>
      </c>
      <c r="F165" s="217">
        <v>514.86666666666667</v>
      </c>
      <c r="G165" s="219">
        <v>509.23333333333335</v>
      </c>
      <c r="H165" s="219">
        <v>501.41666666666669</v>
      </c>
      <c r="I165" s="219">
        <v>495.78333333333336</v>
      </c>
      <c r="J165" s="219">
        <v>522.68333333333339</v>
      </c>
      <c r="K165" s="219">
        <v>528.31666666666683</v>
      </c>
      <c r="L165" s="219">
        <v>536.13333333333333</v>
      </c>
      <c r="M165" s="220">
        <v>520.5</v>
      </c>
      <c r="N165" s="220">
        <v>507.05</v>
      </c>
      <c r="O165" s="220">
        <v>60170000</v>
      </c>
      <c r="P165" s="221">
        <v>-1.9936801641854254E-2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45470</v>
      </c>
      <c r="E166" s="217">
        <v>2934.85</v>
      </c>
      <c r="F166" s="217">
        <v>2936.6833333333329</v>
      </c>
      <c r="G166" s="219">
        <v>2918.766666666666</v>
      </c>
      <c r="H166" s="219">
        <v>2902.6833333333329</v>
      </c>
      <c r="I166" s="219">
        <v>2884.766666666666</v>
      </c>
      <c r="J166" s="219">
        <v>2952.766666666666</v>
      </c>
      <c r="K166" s="219">
        <v>2970.6833333333329</v>
      </c>
      <c r="L166" s="219">
        <v>2986.766666666666</v>
      </c>
      <c r="M166" s="220">
        <v>2954.6</v>
      </c>
      <c r="N166" s="220">
        <v>2920.6</v>
      </c>
      <c r="O166" s="220">
        <v>39731750</v>
      </c>
      <c r="P166" s="221">
        <v>-1.3635449655657768E-3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45470</v>
      </c>
      <c r="E167" s="217">
        <v>151.15</v>
      </c>
      <c r="F167" s="217">
        <v>151.28333333333333</v>
      </c>
      <c r="G167" s="219">
        <v>149.86666666666667</v>
      </c>
      <c r="H167" s="219">
        <v>148.58333333333334</v>
      </c>
      <c r="I167" s="219">
        <v>147.16666666666669</v>
      </c>
      <c r="J167" s="219">
        <v>152.56666666666666</v>
      </c>
      <c r="K167" s="219">
        <v>153.98333333333335</v>
      </c>
      <c r="L167" s="219">
        <v>155.26666666666665</v>
      </c>
      <c r="M167" s="220">
        <v>152.69999999999999</v>
      </c>
      <c r="N167" s="220">
        <v>150</v>
      </c>
      <c r="O167" s="220">
        <v>175448000</v>
      </c>
      <c r="P167" s="221">
        <v>-1.4004720692368215E-2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45470</v>
      </c>
      <c r="E168" s="217">
        <v>719.1</v>
      </c>
      <c r="F168" s="217">
        <v>717.76666666666677</v>
      </c>
      <c r="G168" s="219">
        <v>714.78333333333353</v>
      </c>
      <c r="H168" s="219">
        <v>710.46666666666681</v>
      </c>
      <c r="I168" s="219">
        <v>707.48333333333358</v>
      </c>
      <c r="J168" s="219">
        <v>722.08333333333348</v>
      </c>
      <c r="K168" s="219">
        <v>725.06666666666683</v>
      </c>
      <c r="L168" s="219">
        <v>729.38333333333344</v>
      </c>
      <c r="M168" s="220">
        <v>720.75</v>
      </c>
      <c r="N168" s="220">
        <v>713.45</v>
      </c>
      <c r="O168" s="220">
        <v>17645600</v>
      </c>
      <c r="P168" s="221">
        <v>-2.3068572462457029E-3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45470</v>
      </c>
      <c r="E169" s="217">
        <v>1458.95</v>
      </c>
      <c r="F169" s="217">
        <v>1451.2833333333335</v>
      </c>
      <c r="G169" s="219">
        <v>1436.8166666666671</v>
      </c>
      <c r="H169" s="219">
        <v>1414.6833333333336</v>
      </c>
      <c r="I169" s="219">
        <v>1400.2166666666672</v>
      </c>
      <c r="J169" s="219">
        <v>1473.416666666667</v>
      </c>
      <c r="K169" s="219">
        <v>1487.8833333333337</v>
      </c>
      <c r="L169" s="219">
        <v>1510.0166666666669</v>
      </c>
      <c r="M169" s="220">
        <v>1465.75</v>
      </c>
      <c r="N169" s="220">
        <v>1429.15</v>
      </c>
      <c r="O169" s="220">
        <v>9465000</v>
      </c>
      <c r="P169" s="221">
        <v>2.1407470357330743E-2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45470</v>
      </c>
      <c r="E170" s="217">
        <v>841.15</v>
      </c>
      <c r="F170" s="217">
        <v>841.15</v>
      </c>
      <c r="G170" s="219">
        <v>834.5</v>
      </c>
      <c r="H170" s="219">
        <v>827.85</v>
      </c>
      <c r="I170" s="219">
        <v>821.2</v>
      </c>
      <c r="J170" s="219">
        <v>847.8</v>
      </c>
      <c r="K170" s="219">
        <v>854.44999999999982</v>
      </c>
      <c r="L170" s="219">
        <v>861.09999999999991</v>
      </c>
      <c r="M170" s="220">
        <v>847.8</v>
      </c>
      <c r="N170" s="220">
        <v>834.5</v>
      </c>
      <c r="O170" s="220">
        <v>89215500</v>
      </c>
      <c r="P170" s="221">
        <v>-1.7680333622362609E-2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45470</v>
      </c>
      <c r="E171" s="217">
        <v>27546.1</v>
      </c>
      <c r="F171" s="217">
        <v>27470.649999999998</v>
      </c>
      <c r="G171" s="219">
        <v>27167.999999999996</v>
      </c>
      <c r="H171" s="219">
        <v>26789.899999999998</v>
      </c>
      <c r="I171" s="219">
        <v>26487.249999999996</v>
      </c>
      <c r="J171" s="219">
        <v>27848.749999999996</v>
      </c>
      <c r="K171" s="219">
        <v>28151.399999999998</v>
      </c>
      <c r="L171" s="219">
        <v>28529.499999999996</v>
      </c>
      <c r="M171" s="220">
        <v>27773.3</v>
      </c>
      <c r="N171" s="220">
        <v>27092.55</v>
      </c>
      <c r="O171" s="220">
        <v>266450</v>
      </c>
      <c r="P171" s="221">
        <v>-5.412467338559164E-3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45470</v>
      </c>
      <c r="E172" s="217">
        <v>7089.95</v>
      </c>
      <c r="F172" s="217">
        <v>7061.3833333333341</v>
      </c>
      <c r="G172" s="219">
        <v>6967.7666666666682</v>
      </c>
      <c r="H172" s="219">
        <v>6845.5833333333339</v>
      </c>
      <c r="I172" s="219">
        <v>6751.9666666666681</v>
      </c>
      <c r="J172" s="219">
        <v>7183.5666666666684</v>
      </c>
      <c r="K172" s="219">
        <v>7277.1833333333352</v>
      </c>
      <c r="L172" s="219">
        <v>7399.3666666666686</v>
      </c>
      <c r="M172" s="220">
        <v>7155</v>
      </c>
      <c r="N172" s="220">
        <v>6939.2</v>
      </c>
      <c r="O172" s="220">
        <v>1654800</v>
      </c>
      <c r="P172" s="221">
        <v>5.8351568198395333E-3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45470</v>
      </c>
      <c r="E173" s="217">
        <v>2368.9</v>
      </c>
      <c r="F173" s="217">
        <v>2357.0333333333333</v>
      </c>
      <c r="G173" s="219">
        <v>2339.1666666666665</v>
      </c>
      <c r="H173" s="219">
        <v>2309.4333333333334</v>
      </c>
      <c r="I173" s="219">
        <v>2291.5666666666666</v>
      </c>
      <c r="J173" s="219">
        <v>2386.7666666666664</v>
      </c>
      <c r="K173" s="219">
        <v>2404.6333333333332</v>
      </c>
      <c r="L173" s="219">
        <v>2434.3666666666663</v>
      </c>
      <c r="M173" s="220">
        <v>2374.9</v>
      </c>
      <c r="N173" s="220">
        <v>2327.3000000000002</v>
      </c>
      <c r="O173" s="220">
        <v>4251750</v>
      </c>
      <c r="P173" s="221">
        <v>-3.923396322345564E-2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45470</v>
      </c>
      <c r="E174" s="217">
        <v>2574.6999999999998</v>
      </c>
      <c r="F174" s="217">
        <v>2567.0499999999997</v>
      </c>
      <c r="G174" s="219">
        <v>2544.0999999999995</v>
      </c>
      <c r="H174" s="219">
        <v>2513.4999999999995</v>
      </c>
      <c r="I174" s="219">
        <v>2490.5499999999993</v>
      </c>
      <c r="J174" s="219">
        <v>2597.6499999999996</v>
      </c>
      <c r="K174" s="219">
        <v>2620.5999999999995</v>
      </c>
      <c r="L174" s="219">
        <v>2651.2</v>
      </c>
      <c r="M174" s="220">
        <v>2590</v>
      </c>
      <c r="N174" s="220">
        <v>2536.4499999999998</v>
      </c>
      <c r="O174" s="220">
        <v>6204300</v>
      </c>
      <c r="P174" s="221">
        <v>1.2335405550932498E-2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45470</v>
      </c>
      <c r="E175" s="217">
        <v>1510.7</v>
      </c>
      <c r="F175" s="217">
        <v>1509.3666666666668</v>
      </c>
      <c r="G175" s="219">
        <v>1503.1333333333337</v>
      </c>
      <c r="H175" s="219">
        <v>1495.5666666666668</v>
      </c>
      <c r="I175" s="219">
        <v>1489.3333333333337</v>
      </c>
      <c r="J175" s="219">
        <v>1516.9333333333336</v>
      </c>
      <c r="K175" s="219">
        <v>1523.1666666666667</v>
      </c>
      <c r="L175" s="219">
        <v>1530.7333333333336</v>
      </c>
      <c r="M175" s="220">
        <v>1515.6</v>
      </c>
      <c r="N175" s="220">
        <v>1501.8</v>
      </c>
      <c r="O175" s="220">
        <v>16768500</v>
      </c>
      <c r="P175" s="221">
        <v>-1.2924205786708914E-3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45470</v>
      </c>
      <c r="E176" s="217">
        <v>778.9</v>
      </c>
      <c r="F176" s="217">
        <v>775.75</v>
      </c>
      <c r="G176" s="219">
        <v>758.15</v>
      </c>
      <c r="H176" s="219">
        <v>737.4</v>
      </c>
      <c r="I176" s="219">
        <v>719.8</v>
      </c>
      <c r="J176" s="219">
        <v>796.5</v>
      </c>
      <c r="K176" s="219">
        <v>814.09999999999991</v>
      </c>
      <c r="L176" s="219">
        <v>834.85</v>
      </c>
      <c r="M176" s="220">
        <v>793.35</v>
      </c>
      <c r="N176" s="220">
        <v>755</v>
      </c>
      <c r="O176" s="220">
        <v>7609500</v>
      </c>
      <c r="P176" s="221">
        <v>0.18279319188622056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45470</v>
      </c>
      <c r="E177" s="217">
        <v>697.35</v>
      </c>
      <c r="F177" s="217">
        <v>700.23333333333346</v>
      </c>
      <c r="G177" s="219">
        <v>690.26666666666688</v>
      </c>
      <c r="H177" s="219">
        <v>683.18333333333339</v>
      </c>
      <c r="I177" s="219">
        <v>673.21666666666681</v>
      </c>
      <c r="J177" s="219">
        <v>707.31666666666695</v>
      </c>
      <c r="K177" s="219">
        <v>717.28333333333342</v>
      </c>
      <c r="L177" s="219">
        <v>724.36666666666702</v>
      </c>
      <c r="M177" s="220">
        <v>710.2</v>
      </c>
      <c r="N177" s="220">
        <v>693.15</v>
      </c>
      <c r="O177" s="220">
        <v>5280000</v>
      </c>
      <c r="P177" s="221">
        <v>3.4685479129923577E-2</v>
      </c>
    </row>
    <row r="178" spans="1:16" ht="12.75" customHeight="1">
      <c r="A178" s="213">
        <v>168</v>
      </c>
      <c r="B178" s="225" t="s">
        <v>842</v>
      </c>
      <c r="C178" s="224" t="s">
        <v>218</v>
      </c>
      <c r="D178" s="218">
        <v>45470</v>
      </c>
      <c r="E178" s="217">
        <v>1127.4000000000001</v>
      </c>
      <c r="F178" s="217">
        <v>1120.95</v>
      </c>
      <c r="G178" s="219">
        <v>1104.0500000000002</v>
      </c>
      <c r="H178" s="219">
        <v>1080.7</v>
      </c>
      <c r="I178" s="219">
        <v>1063.8000000000002</v>
      </c>
      <c r="J178" s="219">
        <v>1144.3000000000002</v>
      </c>
      <c r="K178" s="219">
        <v>1161.2000000000003</v>
      </c>
      <c r="L178" s="219">
        <v>1184.5500000000002</v>
      </c>
      <c r="M178" s="220">
        <v>1137.8499999999999</v>
      </c>
      <c r="N178" s="220">
        <v>1097.5999999999999</v>
      </c>
      <c r="O178" s="220">
        <v>7669750</v>
      </c>
      <c r="P178" s="221">
        <v>-0.10711998975541043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45470</v>
      </c>
      <c r="E179" s="217">
        <v>1898.4</v>
      </c>
      <c r="F179" s="217">
        <v>1903.1333333333332</v>
      </c>
      <c r="G179" s="219">
        <v>1885.2666666666664</v>
      </c>
      <c r="H179" s="219">
        <v>1872.1333333333332</v>
      </c>
      <c r="I179" s="219">
        <v>1854.2666666666664</v>
      </c>
      <c r="J179" s="219">
        <v>1916.2666666666664</v>
      </c>
      <c r="K179" s="219">
        <v>1934.1333333333332</v>
      </c>
      <c r="L179" s="219">
        <v>1947.2666666666664</v>
      </c>
      <c r="M179" s="220">
        <v>1921</v>
      </c>
      <c r="N179" s="220">
        <v>1890</v>
      </c>
      <c r="O179" s="220">
        <v>6421000</v>
      </c>
      <c r="P179" s="221">
        <v>-1.6918012707647555E-2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45470</v>
      </c>
      <c r="E180" s="217">
        <v>1128.95</v>
      </c>
      <c r="F180" s="217">
        <v>1131.9666666666669</v>
      </c>
      <c r="G180" s="219">
        <v>1121.5333333333338</v>
      </c>
      <c r="H180" s="219">
        <v>1114.1166666666668</v>
      </c>
      <c r="I180" s="219">
        <v>1103.6833333333336</v>
      </c>
      <c r="J180" s="219">
        <v>1139.3833333333339</v>
      </c>
      <c r="K180" s="219">
        <v>1149.8166666666668</v>
      </c>
      <c r="L180" s="219">
        <v>1157.233333333334</v>
      </c>
      <c r="M180" s="220">
        <v>1142.4000000000001</v>
      </c>
      <c r="N180" s="220">
        <v>1124.55</v>
      </c>
      <c r="O180" s="220">
        <v>10705950</v>
      </c>
      <c r="P180" s="221">
        <v>1.6058082425795431E-2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45470</v>
      </c>
      <c r="E181" s="217">
        <v>992.9</v>
      </c>
      <c r="F181" s="217">
        <v>998.56666666666661</v>
      </c>
      <c r="G181" s="219">
        <v>984.88333333333321</v>
      </c>
      <c r="H181" s="219">
        <v>976.86666666666656</v>
      </c>
      <c r="I181" s="219">
        <v>963.18333333333317</v>
      </c>
      <c r="J181" s="219">
        <v>1006.5833333333333</v>
      </c>
      <c r="K181" s="219">
        <v>1020.2666666666667</v>
      </c>
      <c r="L181" s="219">
        <v>1028.2833333333333</v>
      </c>
      <c r="M181" s="220">
        <v>1012.25</v>
      </c>
      <c r="N181" s="220">
        <v>990.55</v>
      </c>
      <c r="O181" s="220">
        <v>78049475</v>
      </c>
      <c r="P181" s="221">
        <v>6.2136057754461883E-2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45470</v>
      </c>
      <c r="E182" s="217">
        <v>451.5</v>
      </c>
      <c r="F182" s="217">
        <v>452.91666666666669</v>
      </c>
      <c r="G182" s="219">
        <v>448.83333333333337</v>
      </c>
      <c r="H182" s="219">
        <v>446.16666666666669</v>
      </c>
      <c r="I182" s="219">
        <v>442.08333333333337</v>
      </c>
      <c r="J182" s="219">
        <v>455.58333333333337</v>
      </c>
      <c r="K182" s="219">
        <v>459.66666666666674</v>
      </c>
      <c r="L182" s="219">
        <v>462.33333333333337</v>
      </c>
      <c r="M182" s="220">
        <v>457</v>
      </c>
      <c r="N182" s="220">
        <v>450.25</v>
      </c>
      <c r="O182" s="220">
        <v>83988225</v>
      </c>
      <c r="P182" s="221">
        <v>1.1091969901350539E-2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45470</v>
      </c>
      <c r="E183" s="217">
        <v>183</v>
      </c>
      <c r="F183" s="217">
        <v>183</v>
      </c>
      <c r="G183" s="219">
        <v>181.8</v>
      </c>
      <c r="H183" s="219">
        <v>180.60000000000002</v>
      </c>
      <c r="I183" s="219">
        <v>179.40000000000003</v>
      </c>
      <c r="J183" s="219">
        <v>184.2</v>
      </c>
      <c r="K183" s="219">
        <v>185.39999999999998</v>
      </c>
      <c r="L183" s="219">
        <v>186.59999999999997</v>
      </c>
      <c r="M183" s="220">
        <v>184.2</v>
      </c>
      <c r="N183" s="220">
        <v>181.8</v>
      </c>
      <c r="O183" s="220">
        <v>204193000</v>
      </c>
      <c r="P183" s="221">
        <v>-6.7292939624774572E-4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45470</v>
      </c>
      <c r="E184" s="217">
        <v>3847.25</v>
      </c>
      <c r="F184" s="217">
        <v>3863.4166666666665</v>
      </c>
      <c r="G184" s="219">
        <v>3826.3833333333332</v>
      </c>
      <c r="H184" s="219">
        <v>3805.5166666666669</v>
      </c>
      <c r="I184" s="219">
        <v>3768.4833333333336</v>
      </c>
      <c r="J184" s="219">
        <v>3884.2833333333328</v>
      </c>
      <c r="K184" s="219">
        <v>3921.3166666666666</v>
      </c>
      <c r="L184" s="219">
        <v>3942.1833333333325</v>
      </c>
      <c r="M184" s="220">
        <v>3900.45</v>
      </c>
      <c r="N184" s="220">
        <v>3842.55</v>
      </c>
      <c r="O184" s="220">
        <v>18972975</v>
      </c>
      <c r="P184" s="221">
        <v>2.83315944228398E-2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45470</v>
      </c>
      <c r="E185" s="217">
        <v>1372.65</v>
      </c>
      <c r="F185" s="217">
        <v>1371.8666666666668</v>
      </c>
      <c r="G185" s="219">
        <v>1359.9833333333336</v>
      </c>
      <c r="H185" s="219">
        <v>1347.3166666666668</v>
      </c>
      <c r="I185" s="219">
        <v>1335.4333333333336</v>
      </c>
      <c r="J185" s="219">
        <v>1384.5333333333335</v>
      </c>
      <c r="K185" s="219">
        <v>1396.4166666666667</v>
      </c>
      <c r="L185" s="219">
        <v>1409.0833333333335</v>
      </c>
      <c r="M185" s="220">
        <v>1383.75</v>
      </c>
      <c r="N185" s="220">
        <v>1359.2</v>
      </c>
      <c r="O185" s="220">
        <v>16735800</v>
      </c>
      <c r="P185" s="221">
        <v>5.8418376546103641E-3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45470</v>
      </c>
      <c r="E186" s="217">
        <v>3385.1</v>
      </c>
      <c r="F186" s="217">
        <v>3391.3666666666663</v>
      </c>
      <c r="G186" s="219">
        <v>3363.7833333333328</v>
      </c>
      <c r="H186" s="219">
        <v>3342.4666666666667</v>
      </c>
      <c r="I186" s="219">
        <v>3314.8833333333332</v>
      </c>
      <c r="J186" s="219">
        <v>3412.6833333333325</v>
      </c>
      <c r="K186" s="219">
        <v>3440.2666666666655</v>
      </c>
      <c r="L186" s="219">
        <v>3461.5833333333321</v>
      </c>
      <c r="M186" s="220">
        <v>3418.95</v>
      </c>
      <c r="N186" s="220">
        <v>3370.05</v>
      </c>
      <c r="O186" s="220">
        <v>8296925</v>
      </c>
      <c r="P186" s="221">
        <v>3.5423354954246651E-2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45470</v>
      </c>
      <c r="E187" s="217">
        <v>2895.05</v>
      </c>
      <c r="F187" s="217">
        <v>2885.5166666666664</v>
      </c>
      <c r="G187" s="219">
        <v>2856.583333333333</v>
      </c>
      <c r="H187" s="219">
        <v>2818.1166666666668</v>
      </c>
      <c r="I187" s="219">
        <v>2789.1833333333334</v>
      </c>
      <c r="J187" s="219">
        <v>2923.9833333333327</v>
      </c>
      <c r="K187" s="219">
        <v>2952.9166666666661</v>
      </c>
      <c r="L187" s="219">
        <v>2991.3833333333323</v>
      </c>
      <c r="M187" s="220">
        <v>2914.45</v>
      </c>
      <c r="N187" s="220">
        <v>2847.05</v>
      </c>
      <c r="O187" s="220">
        <v>1368750</v>
      </c>
      <c r="P187" s="221">
        <v>2.1965952773201538E-3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45470</v>
      </c>
      <c r="E188" s="217">
        <v>5038.8</v>
      </c>
      <c r="F188" s="217">
        <v>5016.4833333333336</v>
      </c>
      <c r="G188" s="219">
        <v>4937.3166666666675</v>
      </c>
      <c r="H188" s="219">
        <v>4835.8333333333339</v>
      </c>
      <c r="I188" s="219">
        <v>4756.6666666666679</v>
      </c>
      <c r="J188" s="219">
        <v>5117.9666666666672</v>
      </c>
      <c r="K188" s="219">
        <v>5197.1333333333332</v>
      </c>
      <c r="L188" s="219">
        <v>5298.6166666666668</v>
      </c>
      <c r="M188" s="220">
        <v>5095.6499999999996</v>
      </c>
      <c r="N188" s="220">
        <v>4915</v>
      </c>
      <c r="O188" s="220">
        <v>3096400</v>
      </c>
      <c r="P188" s="221">
        <v>3.3649352383495791E-2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45470</v>
      </c>
      <c r="E189" s="217">
        <v>2422.85</v>
      </c>
      <c r="F189" s="217">
        <v>2430.5</v>
      </c>
      <c r="G189" s="219">
        <v>2410.35</v>
      </c>
      <c r="H189" s="219">
        <v>2397.85</v>
      </c>
      <c r="I189" s="219">
        <v>2377.6999999999998</v>
      </c>
      <c r="J189" s="219">
        <v>2443</v>
      </c>
      <c r="K189" s="219">
        <v>2463.1499999999996</v>
      </c>
      <c r="L189" s="219">
        <v>2475.65</v>
      </c>
      <c r="M189" s="220">
        <v>2450.65</v>
      </c>
      <c r="N189" s="220">
        <v>2418</v>
      </c>
      <c r="O189" s="220">
        <v>6976550</v>
      </c>
      <c r="P189" s="221">
        <v>-3.0071529365967593E-2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45470</v>
      </c>
      <c r="E190" s="217">
        <v>2137.25</v>
      </c>
      <c r="F190" s="217">
        <v>2146.9</v>
      </c>
      <c r="G190" s="219">
        <v>2107.4500000000003</v>
      </c>
      <c r="H190" s="219">
        <v>2077.65</v>
      </c>
      <c r="I190" s="219">
        <v>2038.2000000000003</v>
      </c>
      <c r="J190" s="219">
        <v>2176.7000000000003</v>
      </c>
      <c r="K190" s="219">
        <v>2216.15</v>
      </c>
      <c r="L190" s="219">
        <v>2245.9500000000003</v>
      </c>
      <c r="M190" s="220">
        <v>2186.35</v>
      </c>
      <c r="N190" s="220">
        <v>2117.1</v>
      </c>
      <c r="O190" s="220">
        <v>1932800</v>
      </c>
      <c r="P190" s="221">
        <v>4.6793760831889082E-2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45470</v>
      </c>
      <c r="E191" s="217">
        <v>11034.6</v>
      </c>
      <c r="F191" s="217">
        <v>11003.933333333334</v>
      </c>
      <c r="G191" s="219">
        <v>10912.866666666669</v>
      </c>
      <c r="H191" s="219">
        <v>10791.133333333335</v>
      </c>
      <c r="I191" s="219">
        <v>10700.066666666669</v>
      </c>
      <c r="J191" s="219">
        <v>11125.666666666668</v>
      </c>
      <c r="K191" s="219">
        <v>11216.733333333334</v>
      </c>
      <c r="L191" s="219">
        <v>11338.466666666667</v>
      </c>
      <c r="M191" s="220">
        <v>11095</v>
      </c>
      <c r="N191" s="220">
        <v>10882.2</v>
      </c>
      <c r="O191" s="220">
        <v>2042900</v>
      </c>
      <c r="P191" s="221">
        <v>5.8591826686361396E-3</v>
      </c>
    </row>
    <row r="192" spans="1:16" ht="12.75" customHeight="1">
      <c r="A192" s="213">
        <v>182</v>
      </c>
      <c r="B192" s="225" t="s">
        <v>842</v>
      </c>
      <c r="C192" s="217" t="s">
        <v>232</v>
      </c>
      <c r="D192" s="218">
        <v>45470</v>
      </c>
      <c r="E192" s="217">
        <v>551.29999999999995</v>
      </c>
      <c r="F192" s="217">
        <v>553.23333333333335</v>
      </c>
      <c r="G192" s="219">
        <v>547.11666666666667</v>
      </c>
      <c r="H192" s="219">
        <v>542.93333333333328</v>
      </c>
      <c r="I192" s="219">
        <v>536.81666666666661</v>
      </c>
      <c r="J192" s="219">
        <v>557.41666666666674</v>
      </c>
      <c r="K192" s="219">
        <v>563.53333333333353</v>
      </c>
      <c r="L192" s="219">
        <v>567.71666666666681</v>
      </c>
      <c r="M192" s="220">
        <v>559.35</v>
      </c>
      <c r="N192" s="220">
        <v>549.04999999999995</v>
      </c>
      <c r="O192" s="220">
        <v>37898900</v>
      </c>
      <c r="P192" s="221">
        <v>2.8896762874539889E-3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45470</v>
      </c>
      <c r="E193" s="217">
        <v>445.75</v>
      </c>
      <c r="F193" s="217">
        <v>447.58333333333331</v>
      </c>
      <c r="G193" s="219">
        <v>441.16666666666663</v>
      </c>
      <c r="H193" s="219">
        <v>436.58333333333331</v>
      </c>
      <c r="I193" s="219">
        <v>430.16666666666663</v>
      </c>
      <c r="J193" s="219">
        <v>452.16666666666663</v>
      </c>
      <c r="K193" s="219">
        <v>458.58333333333326</v>
      </c>
      <c r="L193" s="219">
        <v>463.16666666666663</v>
      </c>
      <c r="M193" s="220">
        <v>454</v>
      </c>
      <c r="N193" s="220">
        <v>443</v>
      </c>
      <c r="O193" s="220">
        <v>81868500</v>
      </c>
      <c r="P193" s="221">
        <v>8.3855066715770987E-3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45470</v>
      </c>
      <c r="E194" s="217">
        <v>1447.95</v>
      </c>
      <c r="F194" s="217">
        <v>1453.6833333333332</v>
      </c>
      <c r="G194" s="219">
        <v>1435.3666666666663</v>
      </c>
      <c r="H194" s="219">
        <v>1422.7833333333331</v>
      </c>
      <c r="I194" s="219">
        <v>1404.4666666666662</v>
      </c>
      <c r="J194" s="219">
        <v>1466.2666666666664</v>
      </c>
      <c r="K194" s="219">
        <v>1484.5833333333335</v>
      </c>
      <c r="L194" s="219">
        <v>1497.1666666666665</v>
      </c>
      <c r="M194" s="220">
        <v>1472</v>
      </c>
      <c r="N194" s="220">
        <v>1441.1</v>
      </c>
      <c r="O194" s="220">
        <v>6919800</v>
      </c>
      <c r="P194" s="221">
        <v>-4.8321684355854691E-3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45470</v>
      </c>
      <c r="E195" s="217">
        <v>477.45</v>
      </c>
      <c r="F195" s="217">
        <v>479.31666666666666</v>
      </c>
      <c r="G195" s="219">
        <v>474.38333333333333</v>
      </c>
      <c r="H195" s="219">
        <v>471.31666666666666</v>
      </c>
      <c r="I195" s="219">
        <v>466.38333333333333</v>
      </c>
      <c r="J195" s="219">
        <v>482.38333333333333</v>
      </c>
      <c r="K195" s="219">
        <v>487.31666666666661</v>
      </c>
      <c r="L195" s="219">
        <v>490.38333333333333</v>
      </c>
      <c r="M195" s="220">
        <v>484.25</v>
      </c>
      <c r="N195" s="220">
        <v>476.25</v>
      </c>
      <c r="O195" s="220">
        <v>59956500</v>
      </c>
      <c r="P195" s="221">
        <v>2.376866531772661E-2</v>
      </c>
    </row>
    <row r="196" spans="1:16" ht="12.75" customHeight="1">
      <c r="A196" s="213">
        <v>186</v>
      </c>
      <c r="B196" s="225" t="s">
        <v>201</v>
      </c>
      <c r="C196" s="217" t="s">
        <v>236</v>
      </c>
      <c r="D196" s="218">
        <v>45470</v>
      </c>
      <c r="E196" s="217">
        <v>167.15</v>
      </c>
      <c r="F196" s="217">
        <v>166.65</v>
      </c>
      <c r="G196" s="219">
        <v>165.20000000000002</v>
      </c>
      <c r="H196" s="219">
        <v>163.25</v>
      </c>
      <c r="I196" s="219">
        <v>161.80000000000001</v>
      </c>
      <c r="J196" s="219">
        <v>168.60000000000002</v>
      </c>
      <c r="K196" s="219">
        <v>170.05</v>
      </c>
      <c r="L196" s="219">
        <v>172.00000000000003</v>
      </c>
      <c r="M196" s="220">
        <v>168.1</v>
      </c>
      <c r="N196" s="220">
        <v>164.7</v>
      </c>
      <c r="O196" s="220">
        <v>124227000</v>
      </c>
      <c r="P196" s="221">
        <v>-6.501919385796545E-3</v>
      </c>
    </row>
    <row r="197" spans="1:16" ht="12.75" customHeight="1">
      <c r="A197" s="213">
        <v>187</v>
      </c>
      <c r="B197" s="225" t="s">
        <v>42</v>
      </c>
      <c r="C197" s="217" t="s">
        <v>237</v>
      </c>
      <c r="D197" s="218">
        <v>45470</v>
      </c>
      <c r="E197" s="217">
        <v>1097.8</v>
      </c>
      <c r="F197" s="217">
        <v>1093.1666666666667</v>
      </c>
      <c r="G197" s="219">
        <v>1081.6333333333334</v>
      </c>
      <c r="H197" s="219">
        <v>1065.4666666666667</v>
      </c>
      <c r="I197" s="219">
        <v>1053.9333333333334</v>
      </c>
      <c r="J197" s="219">
        <v>1109.3333333333335</v>
      </c>
      <c r="K197" s="219">
        <v>1120.8666666666668</v>
      </c>
      <c r="L197" s="219">
        <v>1137.0333333333335</v>
      </c>
      <c r="M197" s="220">
        <v>1104.7</v>
      </c>
      <c r="N197" s="220">
        <v>1077</v>
      </c>
      <c r="O197" s="220">
        <v>10841400</v>
      </c>
      <c r="P197" s="221">
        <v>-1.8495885276623481E-2</v>
      </c>
    </row>
    <row r="198" spans="1:16" ht="12.75" customHeight="1">
      <c r="A198" s="213"/>
      <c r="B198" s="225"/>
      <c r="C198" s="217"/>
      <c r="D198" s="218"/>
      <c r="E198" s="217"/>
      <c r="F198" s="217"/>
      <c r="G198" s="219"/>
      <c r="H198" s="219"/>
      <c r="I198" s="219"/>
      <c r="J198" s="219"/>
      <c r="K198" s="219"/>
      <c r="L198" s="219"/>
      <c r="M198" s="220"/>
      <c r="N198" s="220"/>
      <c r="O198" s="220"/>
      <c r="P198" s="221"/>
    </row>
    <row r="199" spans="1:16" ht="12.75" customHeight="1">
      <c r="A199" s="207"/>
      <c r="B199" s="43"/>
      <c r="C199" s="207"/>
      <c r="D199" s="208"/>
      <c r="E199" s="209"/>
      <c r="F199" s="209"/>
      <c r="G199" s="210"/>
      <c r="H199" s="210"/>
      <c r="I199" s="210"/>
      <c r="J199" s="210"/>
      <c r="K199" s="210"/>
      <c r="L199" s="210"/>
      <c r="M199" s="207"/>
      <c r="N199" s="207"/>
      <c r="O199" s="211"/>
      <c r="P199" s="21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07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45455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6" t="s">
        <v>16</v>
      </c>
      <c r="B8" s="348"/>
      <c r="C8" s="351" t="s">
        <v>20</v>
      </c>
      <c r="D8" s="351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48"/>
      <c r="M8" s="48"/>
      <c r="N8" s="1"/>
      <c r="O8" s="1"/>
    </row>
    <row r="9" spans="1:15" ht="36" customHeight="1">
      <c r="A9" s="347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23322.95</v>
      </c>
      <c r="D10" s="34">
        <v>23353.616666666669</v>
      </c>
      <c r="E10" s="34">
        <v>23265.283333333336</v>
      </c>
      <c r="F10" s="34">
        <v>23207.616666666669</v>
      </c>
      <c r="G10" s="34">
        <v>23119.283333333336</v>
      </c>
      <c r="H10" s="34">
        <v>23411.283333333336</v>
      </c>
      <c r="I10" s="34">
        <v>23499.616666666665</v>
      </c>
      <c r="J10" s="34">
        <v>23557.283333333336</v>
      </c>
      <c r="K10" s="34">
        <v>23441.95</v>
      </c>
      <c r="L10" s="34">
        <v>23295.95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49895.1</v>
      </c>
      <c r="D11" s="34">
        <v>49941.950000000004</v>
      </c>
      <c r="E11" s="34">
        <v>49650.500000000007</v>
      </c>
      <c r="F11" s="34">
        <v>49405.9</v>
      </c>
      <c r="G11" s="34">
        <v>49114.450000000004</v>
      </c>
      <c r="H11" s="34">
        <v>50186.55000000001</v>
      </c>
      <c r="I11" s="34">
        <v>50478.000000000007</v>
      </c>
      <c r="J11" s="34">
        <v>50722.600000000013</v>
      </c>
      <c r="K11" s="34">
        <v>50233.4</v>
      </c>
      <c r="L11" s="34">
        <v>49697.35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6708.35</v>
      </c>
      <c r="D12" s="36">
        <v>6689.8500000000013</v>
      </c>
      <c r="E12" s="36">
        <v>6635.1000000000022</v>
      </c>
      <c r="F12" s="36">
        <v>6561.8500000000013</v>
      </c>
      <c r="G12" s="36">
        <v>6507.1000000000022</v>
      </c>
      <c r="H12" s="36">
        <v>6763.1000000000022</v>
      </c>
      <c r="I12" s="36">
        <v>6817.85</v>
      </c>
      <c r="J12" s="36">
        <v>6891.1000000000022</v>
      </c>
      <c r="K12" s="36">
        <v>6744.6</v>
      </c>
      <c r="L12" s="36">
        <v>6616.6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8935.5</v>
      </c>
      <c r="D13" s="36">
        <v>8924</v>
      </c>
      <c r="E13" s="36">
        <v>8878.4500000000007</v>
      </c>
      <c r="F13" s="36">
        <v>8821.4000000000015</v>
      </c>
      <c r="G13" s="36">
        <v>8775.8500000000022</v>
      </c>
      <c r="H13" s="36">
        <v>8981.0499999999993</v>
      </c>
      <c r="I13" s="36">
        <v>9026.5999999999985</v>
      </c>
      <c r="J13" s="36">
        <v>9083.6499999999978</v>
      </c>
      <c r="K13" s="36">
        <v>8969.5499999999993</v>
      </c>
      <c r="L13" s="36">
        <v>8866.9500000000007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34547.449999999997</v>
      </c>
      <c r="D14" s="36">
        <v>34689.916666666664</v>
      </c>
      <c r="E14" s="36">
        <v>34363.433333333327</v>
      </c>
      <c r="F14" s="36">
        <v>34179.416666666664</v>
      </c>
      <c r="G14" s="36">
        <v>33852.933333333327</v>
      </c>
      <c r="H14" s="36">
        <v>34873.933333333327</v>
      </c>
      <c r="I14" s="36">
        <v>35200.416666666664</v>
      </c>
      <c r="J14" s="36">
        <v>35384.433333333327</v>
      </c>
      <c r="K14" s="36">
        <v>35016.400000000001</v>
      </c>
      <c r="L14" s="36">
        <v>34505.9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10622.45</v>
      </c>
      <c r="D15" s="36">
        <v>10600.333333333334</v>
      </c>
      <c r="E15" s="36">
        <v>10523.616666666669</v>
      </c>
      <c r="F15" s="36">
        <v>10424.783333333335</v>
      </c>
      <c r="G15" s="36">
        <v>10348.066666666669</v>
      </c>
      <c r="H15" s="36">
        <v>10699.166666666668</v>
      </c>
      <c r="I15" s="36">
        <v>10775.883333333331</v>
      </c>
      <c r="J15" s="36">
        <v>10874.716666666667</v>
      </c>
      <c r="K15" s="36">
        <v>10677.05</v>
      </c>
      <c r="L15" s="36">
        <v>10501.5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15243.4</v>
      </c>
      <c r="D16" s="36">
        <v>15202.083333333334</v>
      </c>
      <c r="E16" s="36">
        <v>15130.566666666668</v>
      </c>
      <c r="F16" s="36">
        <v>15017.733333333334</v>
      </c>
      <c r="G16" s="36">
        <v>14946.216666666667</v>
      </c>
      <c r="H16" s="36">
        <v>15314.916666666668</v>
      </c>
      <c r="I16" s="36">
        <v>15386.433333333334</v>
      </c>
      <c r="J16" s="36">
        <v>15499.266666666668</v>
      </c>
      <c r="K16" s="36">
        <v>15273.6</v>
      </c>
      <c r="L16" s="36">
        <v>15089.25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8281</v>
      </c>
      <c r="D17" s="36">
        <v>8242</v>
      </c>
      <c r="E17" s="36">
        <v>8159</v>
      </c>
      <c r="F17" s="36">
        <v>8037</v>
      </c>
      <c r="G17" s="36">
        <v>7954</v>
      </c>
      <c r="H17" s="36">
        <v>8364</v>
      </c>
      <c r="I17" s="36">
        <v>8447</v>
      </c>
      <c r="J17" s="36">
        <v>8569</v>
      </c>
      <c r="K17" s="31">
        <v>8325</v>
      </c>
      <c r="L17" s="31">
        <v>8120</v>
      </c>
      <c r="M17" s="31">
        <v>4.3618100000000002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2624.4</v>
      </c>
      <c r="D18" s="36">
        <v>2605.0666666666666</v>
      </c>
      <c r="E18" s="36">
        <v>2571.1333333333332</v>
      </c>
      <c r="F18" s="36">
        <v>2517.8666666666668</v>
      </c>
      <c r="G18" s="36">
        <v>2483.9333333333334</v>
      </c>
      <c r="H18" s="36">
        <v>2658.333333333333</v>
      </c>
      <c r="I18" s="36">
        <v>2692.2666666666664</v>
      </c>
      <c r="J18" s="36">
        <v>2745.5333333333328</v>
      </c>
      <c r="K18" s="31">
        <v>2639</v>
      </c>
      <c r="L18" s="31">
        <v>2551.8000000000002</v>
      </c>
      <c r="M18" s="31">
        <v>6.9218599999999997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1580.85</v>
      </c>
      <c r="D19" s="36">
        <v>1607.95</v>
      </c>
      <c r="E19" s="36">
        <v>1549.9</v>
      </c>
      <c r="F19" s="36">
        <v>1518.95</v>
      </c>
      <c r="G19" s="36">
        <v>1460.9</v>
      </c>
      <c r="H19" s="36">
        <v>1638.9</v>
      </c>
      <c r="I19" s="36">
        <v>1696.9499999999998</v>
      </c>
      <c r="J19" s="36">
        <v>1727.9</v>
      </c>
      <c r="K19" s="31">
        <v>1666</v>
      </c>
      <c r="L19" s="31">
        <v>1577</v>
      </c>
      <c r="M19" s="31">
        <v>8.2229600000000005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667.05</v>
      </c>
      <c r="D20" s="36">
        <v>669.98333333333335</v>
      </c>
      <c r="E20" s="36">
        <v>660.36666666666667</v>
      </c>
      <c r="F20" s="36">
        <v>653.68333333333328</v>
      </c>
      <c r="G20" s="36">
        <v>644.06666666666661</v>
      </c>
      <c r="H20" s="36">
        <v>676.66666666666674</v>
      </c>
      <c r="I20" s="36">
        <v>686.28333333333353</v>
      </c>
      <c r="J20" s="36">
        <v>692.96666666666681</v>
      </c>
      <c r="K20" s="31">
        <v>679.6</v>
      </c>
      <c r="L20" s="31">
        <v>663.3</v>
      </c>
      <c r="M20" s="31">
        <v>27.015039999999999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1020.5</v>
      </c>
      <c r="D21" s="36">
        <v>1021.5</v>
      </c>
      <c r="E21" s="36">
        <v>1014.05</v>
      </c>
      <c r="F21" s="36">
        <v>1007.5999999999999</v>
      </c>
      <c r="G21" s="36">
        <v>1000.1499999999999</v>
      </c>
      <c r="H21" s="36">
        <v>1027.95</v>
      </c>
      <c r="I21" s="36">
        <v>1035.3999999999999</v>
      </c>
      <c r="J21" s="36">
        <v>1041.8500000000001</v>
      </c>
      <c r="K21" s="31">
        <v>1028.95</v>
      </c>
      <c r="L21" s="31">
        <v>1015.05</v>
      </c>
      <c r="M21" s="31">
        <v>7.1539200000000003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3219.05</v>
      </c>
      <c r="D22" s="36">
        <v>3224.0166666666664</v>
      </c>
      <c r="E22" s="36">
        <v>3203.0333333333328</v>
      </c>
      <c r="F22" s="36">
        <v>3187.0166666666664</v>
      </c>
      <c r="G22" s="36">
        <v>3166.0333333333328</v>
      </c>
      <c r="H22" s="36">
        <v>3240.0333333333328</v>
      </c>
      <c r="I22" s="36">
        <v>3261.0166666666664</v>
      </c>
      <c r="J22" s="36">
        <v>3277.0333333333328</v>
      </c>
      <c r="K22" s="31">
        <v>3245</v>
      </c>
      <c r="L22" s="31">
        <v>3208</v>
      </c>
      <c r="M22" s="31">
        <v>30.224769999999999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1827.35</v>
      </c>
      <c r="D23" s="36">
        <v>1838.2</v>
      </c>
      <c r="E23" s="36">
        <v>1807.8000000000002</v>
      </c>
      <c r="F23" s="36">
        <v>1788.2500000000002</v>
      </c>
      <c r="G23" s="36">
        <v>1757.8500000000004</v>
      </c>
      <c r="H23" s="36">
        <v>1857.75</v>
      </c>
      <c r="I23" s="36">
        <v>1888.15</v>
      </c>
      <c r="J23" s="36">
        <v>1907.6999999999998</v>
      </c>
      <c r="K23" s="31">
        <v>1868.6</v>
      </c>
      <c r="L23" s="31">
        <v>1818.65</v>
      </c>
      <c r="M23" s="31">
        <v>5.9659599999999999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1393.95</v>
      </c>
      <c r="D24" s="36">
        <v>1399.6666666666667</v>
      </c>
      <c r="E24" s="36">
        <v>1384.8833333333334</v>
      </c>
      <c r="F24" s="36">
        <v>1375.8166666666666</v>
      </c>
      <c r="G24" s="36">
        <v>1361.0333333333333</v>
      </c>
      <c r="H24" s="36">
        <v>1408.7333333333336</v>
      </c>
      <c r="I24" s="36">
        <v>1423.5166666666669</v>
      </c>
      <c r="J24" s="36">
        <v>1432.5833333333337</v>
      </c>
      <c r="K24" s="31">
        <v>1414.45</v>
      </c>
      <c r="L24" s="31">
        <v>1390.6</v>
      </c>
      <c r="M24" s="31">
        <v>32.582650000000001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762.2</v>
      </c>
      <c r="D25" s="36">
        <v>761.86666666666667</v>
      </c>
      <c r="E25" s="36">
        <v>754.93333333333339</v>
      </c>
      <c r="F25" s="36">
        <v>747.66666666666674</v>
      </c>
      <c r="G25" s="36">
        <v>740.73333333333346</v>
      </c>
      <c r="H25" s="36">
        <v>769.13333333333333</v>
      </c>
      <c r="I25" s="36">
        <v>776.06666666666649</v>
      </c>
      <c r="J25" s="36">
        <v>783.33333333333326</v>
      </c>
      <c r="K25" s="31">
        <v>768.8</v>
      </c>
      <c r="L25" s="31">
        <v>754.6</v>
      </c>
      <c r="M25" s="31">
        <v>75.192329999999998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951.7</v>
      </c>
      <c r="D26" s="36">
        <v>955.5</v>
      </c>
      <c r="E26" s="36">
        <v>946.2</v>
      </c>
      <c r="F26" s="36">
        <v>940.7</v>
      </c>
      <c r="G26" s="36">
        <v>931.40000000000009</v>
      </c>
      <c r="H26" s="36">
        <v>961</v>
      </c>
      <c r="I26" s="36">
        <v>970.3</v>
      </c>
      <c r="J26" s="36">
        <v>975.8</v>
      </c>
      <c r="K26" s="31">
        <v>964.8</v>
      </c>
      <c r="L26" s="31">
        <v>950</v>
      </c>
      <c r="M26" s="31">
        <v>7.9500500000000001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344.45</v>
      </c>
      <c r="D27" s="36">
        <v>345.13333333333327</v>
      </c>
      <c r="E27" s="36">
        <v>343.36666666666656</v>
      </c>
      <c r="F27" s="36">
        <v>342.2833333333333</v>
      </c>
      <c r="G27" s="36">
        <v>340.51666666666659</v>
      </c>
      <c r="H27" s="36">
        <v>346.21666666666653</v>
      </c>
      <c r="I27" s="36">
        <v>347.98333333333329</v>
      </c>
      <c r="J27" s="36">
        <v>349.06666666666649</v>
      </c>
      <c r="K27" s="31">
        <v>346.9</v>
      </c>
      <c r="L27" s="31">
        <v>344.05</v>
      </c>
      <c r="M27" s="31">
        <v>9.5565499999999997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234.22</v>
      </c>
      <c r="D28" s="36">
        <v>234.75666666666666</v>
      </c>
      <c r="E28" s="36">
        <v>232.67333333333332</v>
      </c>
      <c r="F28" s="36">
        <v>231.12666666666667</v>
      </c>
      <c r="G28" s="36">
        <v>229.04333333333332</v>
      </c>
      <c r="H28" s="36">
        <v>236.30333333333331</v>
      </c>
      <c r="I28" s="36">
        <v>238.38666666666668</v>
      </c>
      <c r="J28" s="36">
        <v>239.93333333333331</v>
      </c>
      <c r="K28" s="31">
        <v>236.84</v>
      </c>
      <c r="L28" s="31">
        <v>233.21</v>
      </c>
      <c r="M28" s="31">
        <v>41.506450000000001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328.25</v>
      </c>
      <c r="D29" s="36">
        <v>327.0333333333333</v>
      </c>
      <c r="E29" s="36">
        <v>324.26666666666659</v>
      </c>
      <c r="F29" s="36">
        <v>320.2833333333333</v>
      </c>
      <c r="G29" s="36">
        <v>317.51666666666659</v>
      </c>
      <c r="H29" s="36">
        <v>331.01666666666659</v>
      </c>
      <c r="I29" s="36">
        <v>333.78333333333325</v>
      </c>
      <c r="J29" s="36">
        <v>337.76666666666659</v>
      </c>
      <c r="K29" s="31">
        <v>329.8</v>
      </c>
      <c r="L29" s="31">
        <v>323.05</v>
      </c>
      <c r="M29" s="31">
        <v>37.127270000000003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5078.1000000000004</v>
      </c>
      <c r="D30" s="36">
        <v>5084.2833333333328</v>
      </c>
      <c r="E30" s="36">
        <v>5047.8666666666659</v>
      </c>
      <c r="F30" s="36">
        <v>5017.6333333333332</v>
      </c>
      <c r="G30" s="36">
        <v>4981.2166666666662</v>
      </c>
      <c r="H30" s="36">
        <v>5114.5166666666655</v>
      </c>
      <c r="I30" s="36">
        <v>5150.9333333333334</v>
      </c>
      <c r="J30" s="36">
        <v>5181.1666666666652</v>
      </c>
      <c r="K30" s="31">
        <v>5120.7</v>
      </c>
      <c r="L30" s="31">
        <v>5054.05</v>
      </c>
      <c r="M30" s="31">
        <v>1.6616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668.7</v>
      </c>
      <c r="D31" s="36">
        <v>660.81666666666672</v>
      </c>
      <c r="E31" s="36">
        <v>645.88333333333344</v>
      </c>
      <c r="F31" s="36">
        <v>623.06666666666672</v>
      </c>
      <c r="G31" s="36">
        <v>608.13333333333344</v>
      </c>
      <c r="H31" s="36">
        <v>683.63333333333344</v>
      </c>
      <c r="I31" s="36">
        <v>698.56666666666661</v>
      </c>
      <c r="J31" s="36">
        <v>721.38333333333344</v>
      </c>
      <c r="K31" s="31">
        <v>675.75</v>
      </c>
      <c r="L31" s="31">
        <v>638</v>
      </c>
      <c r="M31" s="31">
        <v>53.204279999999997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6168.6</v>
      </c>
      <c r="D32" s="36">
        <v>6144.1500000000005</v>
      </c>
      <c r="E32" s="36">
        <v>6099.4500000000007</v>
      </c>
      <c r="F32" s="36">
        <v>6030.3</v>
      </c>
      <c r="G32" s="36">
        <v>5985.6</v>
      </c>
      <c r="H32" s="36">
        <v>6213.3000000000011</v>
      </c>
      <c r="I32" s="36">
        <v>6258</v>
      </c>
      <c r="J32" s="36">
        <v>6327.1500000000015</v>
      </c>
      <c r="K32" s="31">
        <v>6188.85</v>
      </c>
      <c r="L32" s="31">
        <v>6075</v>
      </c>
      <c r="M32" s="31">
        <v>3.21285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477.9</v>
      </c>
      <c r="D33" s="36">
        <v>479.38333333333327</v>
      </c>
      <c r="E33" s="36">
        <v>473.81666666666655</v>
      </c>
      <c r="F33" s="36">
        <v>469.73333333333329</v>
      </c>
      <c r="G33" s="36">
        <v>464.16666666666657</v>
      </c>
      <c r="H33" s="36">
        <v>483.46666666666653</v>
      </c>
      <c r="I33" s="36">
        <v>489.03333333333325</v>
      </c>
      <c r="J33" s="36">
        <v>493.1166666666665</v>
      </c>
      <c r="K33" s="31">
        <v>484.95</v>
      </c>
      <c r="L33" s="31">
        <v>475.3</v>
      </c>
      <c r="M33" s="31">
        <v>21.30425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238.04</v>
      </c>
      <c r="D34" s="36">
        <v>238.94999999999996</v>
      </c>
      <c r="E34" s="36">
        <v>236.39999999999992</v>
      </c>
      <c r="F34" s="36">
        <v>234.75999999999996</v>
      </c>
      <c r="G34" s="36">
        <v>232.20999999999992</v>
      </c>
      <c r="H34" s="36">
        <v>240.58999999999992</v>
      </c>
      <c r="I34" s="36">
        <v>243.13999999999993</v>
      </c>
      <c r="J34" s="36">
        <v>244.77999999999992</v>
      </c>
      <c r="K34" s="31">
        <v>241.5</v>
      </c>
      <c r="L34" s="31">
        <v>237.31</v>
      </c>
      <c r="M34" s="31">
        <v>122.47408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2905.8</v>
      </c>
      <c r="D35" s="36">
        <v>2896.4833333333336</v>
      </c>
      <c r="E35" s="36">
        <v>2874.9666666666672</v>
      </c>
      <c r="F35" s="36">
        <v>2844.1333333333337</v>
      </c>
      <c r="G35" s="36">
        <v>2822.6166666666672</v>
      </c>
      <c r="H35" s="36">
        <v>2927.3166666666671</v>
      </c>
      <c r="I35" s="36">
        <v>2948.8333333333335</v>
      </c>
      <c r="J35" s="36">
        <v>2979.666666666667</v>
      </c>
      <c r="K35" s="31">
        <v>2918</v>
      </c>
      <c r="L35" s="31">
        <v>2865.65</v>
      </c>
      <c r="M35" s="31">
        <v>17.017700000000001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2226.4499999999998</v>
      </c>
      <c r="D36" s="36">
        <v>2228.1</v>
      </c>
      <c r="E36" s="36">
        <v>2198.3999999999996</v>
      </c>
      <c r="F36" s="36">
        <v>2170.35</v>
      </c>
      <c r="G36" s="36">
        <v>2140.6499999999996</v>
      </c>
      <c r="H36" s="36">
        <v>2256.1499999999996</v>
      </c>
      <c r="I36" s="36">
        <v>2285.8499999999995</v>
      </c>
      <c r="J36" s="36">
        <v>2313.8999999999996</v>
      </c>
      <c r="K36" s="31">
        <v>2257.8000000000002</v>
      </c>
      <c r="L36" s="31">
        <v>2200.0500000000002</v>
      </c>
      <c r="M36" s="31">
        <v>7.0691199999999998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1248.95</v>
      </c>
      <c r="D37" s="36">
        <v>1250.1666666666667</v>
      </c>
      <c r="E37" s="36">
        <v>1239.7833333333335</v>
      </c>
      <c r="F37" s="36">
        <v>1230.6166666666668</v>
      </c>
      <c r="G37" s="36">
        <v>1220.2333333333336</v>
      </c>
      <c r="H37" s="36">
        <v>1259.3333333333335</v>
      </c>
      <c r="I37" s="36">
        <v>1269.7166666666667</v>
      </c>
      <c r="J37" s="36">
        <v>1278.8833333333334</v>
      </c>
      <c r="K37" s="31">
        <v>1260.55</v>
      </c>
      <c r="L37" s="31">
        <v>1241</v>
      </c>
      <c r="M37" s="31">
        <v>7.28599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4666.75</v>
      </c>
      <c r="D38" s="36">
        <v>4683.916666666667</v>
      </c>
      <c r="E38" s="36">
        <v>4627.8333333333339</v>
      </c>
      <c r="F38" s="36">
        <v>4588.916666666667</v>
      </c>
      <c r="G38" s="36">
        <v>4532.8333333333339</v>
      </c>
      <c r="H38" s="36">
        <v>4722.8333333333339</v>
      </c>
      <c r="I38" s="36">
        <v>4778.9166666666679</v>
      </c>
      <c r="J38" s="36">
        <v>4817.8333333333339</v>
      </c>
      <c r="K38" s="31">
        <v>4740</v>
      </c>
      <c r="L38" s="31">
        <v>4645</v>
      </c>
      <c r="M38" s="31">
        <v>5.55091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1187.9000000000001</v>
      </c>
      <c r="D39" s="36">
        <v>1192.7166666666667</v>
      </c>
      <c r="E39" s="36">
        <v>1179.2833333333333</v>
      </c>
      <c r="F39" s="36">
        <v>1170.6666666666665</v>
      </c>
      <c r="G39" s="36">
        <v>1157.2333333333331</v>
      </c>
      <c r="H39" s="36">
        <v>1201.3333333333335</v>
      </c>
      <c r="I39" s="36">
        <v>1214.7666666666669</v>
      </c>
      <c r="J39" s="36">
        <v>1223.3833333333337</v>
      </c>
      <c r="K39" s="31">
        <v>1206.1500000000001</v>
      </c>
      <c r="L39" s="31">
        <v>1184.0999999999999</v>
      </c>
      <c r="M39" s="31">
        <v>71.99718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9904.25</v>
      </c>
      <c r="D40" s="36">
        <v>9881.3166666666675</v>
      </c>
      <c r="E40" s="36">
        <v>9818.633333333335</v>
      </c>
      <c r="F40" s="36">
        <v>9733.0166666666682</v>
      </c>
      <c r="G40" s="36">
        <v>9670.3333333333358</v>
      </c>
      <c r="H40" s="36">
        <v>9966.9333333333343</v>
      </c>
      <c r="I40" s="36">
        <v>10029.616666666665</v>
      </c>
      <c r="J40" s="36">
        <v>10115.233333333334</v>
      </c>
      <c r="K40" s="31">
        <v>9944</v>
      </c>
      <c r="L40" s="31">
        <v>9795.7000000000007</v>
      </c>
      <c r="M40" s="31">
        <v>2.7717499999999999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7217.75</v>
      </c>
      <c r="D41" s="36">
        <v>7203.25</v>
      </c>
      <c r="E41" s="36">
        <v>7129.5</v>
      </c>
      <c r="F41" s="36">
        <v>7041.25</v>
      </c>
      <c r="G41" s="36">
        <v>6967.5</v>
      </c>
      <c r="H41" s="36">
        <v>7291.5</v>
      </c>
      <c r="I41" s="36">
        <v>7365.25</v>
      </c>
      <c r="J41" s="36">
        <v>7453.5</v>
      </c>
      <c r="K41" s="31">
        <v>7277</v>
      </c>
      <c r="L41" s="31">
        <v>7115</v>
      </c>
      <c r="M41" s="31">
        <v>12.685079999999999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1579.1</v>
      </c>
      <c r="D42" s="36">
        <v>1578.2833333333335</v>
      </c>
      <c r="E42" s="36">
        <v>1562.8166666666671</v>
      </c>
      <c r="F42" s="36">
        <v>1546.5333333333335</v>
      </c>
      <c r="G42" s="36">
        <v>1531.0666666666671</v>
      </c>
      <c r="H42" s="36">
        <v>1594.5666666666671</v>
      </c>
      <c r="I42" s="36">
        <v>1610.0333333333338</v>
      </c>
      <c r="J42" s="36">
        <v>1626.3166666666671</v>
      </c>
      <c r="K42" s="31">
        <v>1593.75</v>
      </c>
      <c r="L42" s="31">
        <v>1562</v>
      </c>
      <c r="M42" s="31">
        <v>17.9909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8350.75</v>
      </c>
      <c r="D43" s="36">
        <v>8373.2166666666672</v>
      </c>
      <c r="E43" s="36">
        <v>8297.5333333333347</v>
      </c>
      <c r="F43" s="36">
        <v>8244.3166666666675</v>
      </c>
      <c r="G43" s="36">
        <v>8168.633333333335</v>
      </c>
      <c r="H43" s="36">
        <v>8426.4333333333343</v>
      </c>
      <c r="I43" s="36">
        <v>8502.1166666666686</v>
      </c>
      <c r="J43" s="36">
        <v>8555.3333333333339</v>
      </c>
      <c r="K43" s="31">
        <v>8448.9</v>
      </c>
      <c r="L43" s="31">
        <v>8320</v>
      </c>
      <c r="M43" s="31">
        <v>0.1278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3209.2</v>
      </c>
      <c r="D44" s="36">
        <v>3218.4666666666667</v>
      </c>
      <c r="E44" s="36">
        <v>3188.7333333333336</v>
      </c>
      <c r="F44" s="36">
        <v>3168.2666666666669</v>
      </c>
      <c r="G44" s="36">
        <v>3138.5333333333338</v>
      </c>
      <c r="H44" s="36">
        <v>3238.9333333333334</v>
      </c>
      <c r="I44" s="36">
        <v>3268.6666666666661</v>
      </c>
      <c r="J44" s="36">
        <v>3289.1333333333332</v>
      </c>
      <c r="K44" s="31">
        <v>3248.2</v>
      </c>
      <c r="L44" s="31">
        <v>3198</v>
      </c>
      <c r="M44" s="31">
        <v>1.4969399999999999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196.47</v>
      </c>
      <c r="D45" s="36">
        <v>197.65666666666667</v>
      </c>
      <c r="E45" s="36">
        <v>194.31333333333333</v>
      </c>
      <c r="F45" s="36">
        <v>192.15666666666667</v>
      </c>
      <c r="G45" s="36">
        <v>188.81333333333333</v>
      </c>
      <c r="H45" s="36">
        <v>199.81333333333333</v>
      </c>
      <c r="I45" s="36">
        <v>203.15666666666664</v>
      </c>
      <c r="J45" s="36">
        <v>205.31333333333333</v>
      </c>
      <c r="K45" s="31">
        <v>201</v>
      </c>
      <c r="L45" s="31">
        <v>195.5</v>
      </c>
      <c r="M45" s="31">
        <v>107.06446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283.39999999999998</v>
      </c>
      <c r="D46" s="36">
        <v>280.68333333333334</v>
      </c>
      <c r="E46" s="36">
        <v>276.4666666666667</v>
      </c>
      <c r="F46" s="36">
        <v>269.53333333333336</v>
      </c>
      <c r="G46" s="36">
        <v>265.31666666666672</v>
      </c>
      <c r="H46" s="36">
        <v>287.61666666666667</v>
      </c>
      <c r="I46" s="36">
        <v>291.83333333333326</v>
      </c>
      <c r="J46" s="36">
        <v>298.76666666666665</v>
      </c>
      <c r="K46" s="31">
        <v>284.89999999999998</v>
      </c>
      <c r="L46" s="31">
        <v>273.75</v>
      </c>
      <c r="M46" s="31">
        <v>295.04095999999998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124.06</v>
      </c>
      <c r="D47" s="36">
        <v>123.99666666666667</v>
      </c>
      <c r="E47" s="36">
        <v>122.69333333333334</v>
      </c>
      <c r="F47" s="36">
        <v>121.32666666666667</v>
      </c>
      <c r="G47" s="36">
        <v>120.02333333333334</v>
      </c>
      <c r="H47" s="36">
        <v>125.36333333333334</v>
      </c>
      <c r="I47" s="36">
        <v>126.66666666666669</v>
      </c>
      <c r="J47" s="36">
        <v>128.03333333333336</v>
      </c>
      <c r="K47" s="31">
        <v>125.3</v>
      </c>
      <c r="L47" s="31">
        <v>122.63</v>
      </c>
      <c r="M47" s="31">
        <v>170.63890000000001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1464.2</v>
      </c>
      <c r="D48" s="36">
        <v>1470.8833333333332</v>
      </c>
      <c r="E48" s="36">
        <v>1449.3166666666664</v>
      </c>
      <c r="F48" s="36">
        <v>1434.4333333333332</v>
      </c>
      <c r="G48" s="36">
        <v>1412.8666666666663</v>
      </c>
      <c r="H48" s="36">
        <v>1485.7666666666664</v>
      </c>
      <c r="I48" s="36">
        <v>1507.333333333333</v>
      </c>
      <c r="J48" s="36">
        <v>1522.2166666666665</v>
      </c>
      <c r="K48" s="31">
        <v>1492.45</v>
      </c>
      <c r="L48" s="31">
        <v>1456</v>
      </c>
      <c r="M48" s="31">
        <v>3.4920800000000001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499</v>
      </c>
      <c r="D49" s="36">
        <v>496.59999999999997</v>
      </c>
      <c r="E49" s="36">
        <v>492.29999999999995</v>
      </c>
      <c r="F49" s="36">
        <v>485.59999999999997</v>
      </c>
      <c r="G49" s="36">
        <v>481.29999999999995</v>
      </c>
      <c r="H49" s="36">
        <v>503.29999999999995</v>
      </c>
      <c r="I49" s="36">
        <v>507.6</v>
      </c>
      <c r="J49" s="36">
        <v>514.29999999999995</v>
      </c>
      <c r="K49" s="31">
        <v>500.9</v>
      </c>
      <c r="L49" s="31">
        <v>489.9</v>
      </c>
      <c r="M49" s="31">
        <v>25.206880000000002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1421.35</v>
      </c>
      <c r="D50" s="36">
        <v>1423.3</v>
      </c>
      <c r="E50" s="36">
        <v>1408.1</v>
      </c>
      <c r="F50" s="36">
        <v>1394.85</v>
      </c>
      <c r="G50" s="36">
        <v>1379.6499999999999</v>
      </c>
      <c r="H50" s="36">
        <v>1436.55</v>
      </c>
      <c r="I50" s="36">
        <v>1451.7500000000002</v>
      </c>
      <c r="J50" s="36">
        <v>1465</v>
      </c>
      <c r="K50" s="31">
        <v>1438.5</v>
      </c>
      <c r="L50" s="31">
        <v>1410.05</v>
      </c>
      <c r="M50" s="31">
        <v>12.54013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290.5</v>
      </c>
      <c r="D51" s="36">
        <v>289.84999999999997</v>
      </c>
      <c r="E51" s="36">
        <v>286.69999999999993</v>
      </c>
      <c r="F51" s="36">
        <v>282.89999999999998</v>
      </c>
      <c r="G51" s="36">
        <v>279.74999999999994</v>
      </c>
      <c r="H51" s="36">
        <v>293.64999999999992</v>
      </c>
      <c r="I51" s="36">
        <v>296.7999999999999</v>
      </c>
      <c r="J51" s="36">
        <v>300.59999999999991</v>
      </c>
      <c r="K51" s="31">
        <v>293</v>
      </c>
      <c r="L51" s="31">
        <v>286.05</v>
      </c>
      <c r="M51" s="31">
        <v>339.90755999999999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1631.6</v>
      </c>
      <c r="D52" s="36">
        <v>1627.2</v>
      </c>
      <c r="E52" s="36">
        <v>1609.45</v>
      </c>
      <c r="F52" s="36">
        <v>1587.3</v>
      </c>
      <c r="G52" s="36">
        <v>1569.55</v>
      </c>
      <c r="H52" s="36">
        <v>1649.3500000000001</v>
      </c>
      <c r="I52" s="36">
        <v>1667.1000000000001</v>
      </c>
      <c r="J52" s="36">
        <v>1689.2500000000002</v>
      </c>
      <c r="K52" s="31">
        <v>1644.95</v>
      </c>
      <c r="L52" s="31">
        <v>1605.05</v>
      </c>
      <c r="M52" s="31">
        <v>9.95791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295.14999999999998</v>
      </c>
      <c r="D53" s="36">
        <v>294.98333333333329</v>
      </c>
      <c r="E53" s="36">
        <v>291.26666666666659</v>
      </c>
      <c r="F53" s="36">
        <v>287.38333333333333</v>
      </c>
      <c r="G53" s="36">
        <v>283.66666666666663</v>
      </c>
      <c r="H53" s="36">
        <v>298.86666666666656</v>
      </c>
      <c r="I53" s="36">
        <v>302.58333333333326</v>
      </c>
      <c r="J53" s="36">
        <v>306.46666666666653</v>
      </c>
      <c r="K53" s="31">
        <v>298.7</v>
      </c>
      <c r="L53" s="31">
        <v>291.10000000000002</v>
      </c>
      <c r="M53" s="31">
        <v>189.78949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613.35</v>
      </c>
      <c r="D54" s="36">
        <v>616.55000000000007</v>
      </c>
      <c r="E54" s="36">
        <v>609.25000000000011</v>
      </c>
      <c r="F54" s="36">
        <v>605.15000000000009</v>
      </c>
      <c r="G54" s="36">
        <v>597.85000000000014</v>
      </c>
      <c r="H54" s="36">
        <v>620.65000000000009</v>
      </c>
      <c r="I54" s="36">
        <v>627.95000000000005</v>
      </c>
      <c r="J54" s="36">
        <v>632.05000000000007</v>
      </c>
      <c r="K54" s="31">
        <v>623.85</v>
      </c>
      <c r="L54" s="31">
        <v>612.45000000000005</v>
      </c>
      <c r="M54" s="31">
        <v>117.39694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1438.4</v>
      </c>
      <c r="D55" s="36">
        <v>1436.1166666666668</v>
      </c>
      <c r="E55" s="36">
        <v>1424.3833333333337</v>
      </c>
      <c r="F55" s="36">
        <v>1410.3666666666668</v>
      </c>
      <c r="G55" s="36">
        <v>1398.6333333333337</v>
      </c>
      <c r="H55" s="36">
        <v>1450.1333333333337</v>
      </c>
      <c r="I55" s="36">
        <v>1461.8666666666668</v>
      </c>
      <c r="J55" s="36">
        <v>1475.8833333333337</v>
      </c>
      <c r="K55" s="31">
        <v>1447.85</v>
      </c>
      <c r="L55" s="31">
        <v>1422.1</v>
      </c>
      <c r="M55" s="31">
        <v>48.761380000000003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338.9</v>
      </c>
      <c r="D56" s="36">
        <v>338.31666666666666</v>
      </c>
      <c r="E56" s="36">
        <v>330.68333333333334</v>
      </c>
      <c r="F56" s="36">
        <v>322.4666666666667</v>
      </c>
      <c r="G56" s="36">
        <v>314.83333333333337</v>
      </c>
      <c r="H56" s="36">
        <v>346.5333333333333</v>
      </c>
      <c r="I56" s="36">
        <v>354.16666666666663</v>
      </c>
      <c r="J56" s="36">
        <v>362.38333333333327</v>
      </c>
      <c r="K56" s="31">
        <v>345.95</v>
      </c>
      <c r="L56" s="31">
        <v>330.1</v>
      </c>
      <c r="M56" s="31">
        <v>51.647210000000001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31411.3</v>
      </c>
      <c r="D57" s="36">
        <v>31373.766666666666</v>
      </c>
      <c r="E57" s="36">
        <v>31197.533333333333</v>
      </c>
      <c r="F57" s="36">
        <v>30983.766666666666</v>
      </c>
      <c r="G57" s="36">
        <v>30807.533333333333</v>
      </c>
      <c r="H57" s="36">
        <v>31587.533333333333</v>
      </c>
      <c r="I57" s="36">
        <v>31763.766666666663</v>
      </c>
      <c r="J57" s="36">
        <v>31977.533333333333</v>
      </c>
      <c r="K57" s="31">
        <v>31550</v>
      </c>
      <c r="L57" s="31">
        <v>31160</v>
      </c>
      <c r="M57" s="31">
        <v>0.18859000000000001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5439.3</v>
      </c>
      <c r="D58" s="36">
        <v>5479.4333333333334</v>
      </c>
      <c r="E58" s="36">
        <v>5390.8666666666668</v>
      </c>
      <c r="F58" s="36">
        <v>5342.4333333333334</v>
      </c>
      <c r="G58" s="36">
        <v>5253.8666666666668</v>
      </c>
      <c r="H58" s="36">
        <v>5527.8666666666668</v>
      </c>
      <c r="I58" s="36">
        <v>5616.4333333333343</v>
      </c>
      <c r="J58" s="36">
        <v>5664.8666666666668</v>
      </c>
      <c r="K58" s="31">
        <v>5568</v>
      </c>
      <c r="L58" s="31">
        <v>5431</v>
      </c>
      <c r="M58" s="31">
        <v>2.7937599999999998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666.15</v>
      </c>
      <c r="D59" s="36">
        <v>670.06666666666661</v>
      </c>
      <c r="E59" s="36">
        <v>659.68333333333317</v>
      </c>
      <c r="F59" s="36">
        <v>653.21666666666658</v>
      </c>
      <c r="G59" s="36">
        <v>642.83333333333314</v>
      </c>
      <c r="H59" s="36">
        <v>676.53333333333319</v>
      </c>
      <c r="I59" s="36">
        <v>686.91666666666663</v>
      </c>
      <c r="J59" s="36">
        <v>693.38333333333321</v>
      </c>
      <c r="K59" s="31">
        <v>680.45</v>
      </c>
      <c r="L59" s="31">
        <v>663.6</v>
      </c>
      <c r="M59" s="31">
        <v>20.192399999999999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122.79</v>
      </c>
      <c r="D60" s="36">
        <v>122.59666666666668</v>
      </c>
      <c r="E60" s="36">
        <v>121.69333333333336</v>
      </c>
      <c r="F60" s="36">
        <v>120.59666666666668</v>
      </c>
      <c r="G60" s="36">
        <v>119.69333333333336</v>
      </c>
      <c r="H60" s="36">
        <v>123.69333333333336</v>
      </c>
      <c r="I60" s="36">
        <v>124.59666666666669</v>
      </c>
      <c r="J60" s="36">
        <v>125.69333333333336</v>
      </c>
      <c r="K60" s="31">
        <v>123.5</v>
      </c>
      <c r="L60" s="31">
        <v>121.5</v>
      </c>
      <c r="M60" s="31">
        <v>391.13054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1359.05</v>
      </c>
      <c r="D61" s="36">
        <v>1352.3999999999999</v>
      </c>
      <c r="E61" s="36">
        <v>1335.5999999999997</v>
      </c>
      <c r="F61" s="36">
        <v>1312.1499999999999</v>
      </c>
      <c r="G61" s="36">
        <v>1295.3499999999997</v>
      </c>
      <c r="H61" s="36">
        <v>1375.8499999999997</v>
      </c>
      <c r="I61" s="36">
        <v>1392.6499999999999</v>
      </c>
      <c r="J61" s="36">
        <v>1416.0999999999997</v>
      </c>
      <c r="K61" s="31">
        <v>1369.2</v>
      </c>
      <c r="L61" s="31">
        <v>1328.95</v>
      </c>
      <c r="M61" s="31">
        <v>10.602790000000001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1540.95</v>
      </c>
      <c r="D62" s="36">
        <v>1540.6499999999999</v>
      </c>
      <c r="E62" s="36">
        <v>1532.2999999999997</v>
      </c>
      <c r="F62" s="36">
        <v>1523.6499999999999</v>
      </c>
      <c r="G62" s="36">
        <v>1515.2999999999997</v>
      </c>
      <c r="H62" s="36">
        <v>1549.2999999999997</v>
      </c>
      <c r="I62" s="36">
        <v>1557.6499999999996</v>
      </c>
      <c r="J62" s="36">
        <v>1566.2999999999997</v>
      </c>
      <c r="K62" s="31">
        <v>1549</v>
      </c>
      <c r="L62" s="31">
        <v>1532</v>
      </c>
      <c r="M62" s="31">
        <v>15.787929999999999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488.7</v>
      </c>
      <c r="D63" s="36">
        <v>487.45</v>
      </c>
      <c r="E63" s="36">
        <v>480.59999999999997</v>
      </c>
      <c r="F63" s="36">
        <v>472.5</v>
      </c>
      <c r="G63" s="36">
        <v>465.65</v>
      </c>
      <c r="H63" s="36">
        <v>495.54999999999995</v>
      </c>
      <c r="I63" s="36">
        <v>502.4</v>
      </c>
      <c r="J63" s="36">
        <v>510.49999999999994</v>
      </c>
      <c r="K63" s="31">
        <v>494.3</v>
      </c>
      <c r="L63" s="31">
        <v>479.35</v>
      </c>
      <c r="M63" s="31">
        <v>154.12796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5179.2</v>
      </c>
      <c r="D64" s="36">
        <v>5204.2666666666673</v>
      </c>
      <c r="E64" s="36">
        <v>5143.5333333333347</v>
      </c>
      <c r="F64" s="36">
        <v>5107.8666666666677</v>
      </c>
      <c r="G64" s="36">
        <v>5047.133333333335</v>
      </c>
      <c r="H64" s="36">
        <v>5239.9333333333343</v>
      </c>
      <c r="I64" s="36">
        <v>5300.6666666666661</v>
      </c>
      <c r="J64" s="36">
        <v>5336.3333333333339</v>
      </c>
      <c r="K64" s="31">
        <v>5265</v>
      </c>
      <c r="L64" s="31">
        <v>5168.6000000000004</v>
      </c>
      <c r="M64" s="31">
        <v>3.1839400000000002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2955.5</v>
      </c>
      <c r="D65" s="36">
        <v>2953.0666666666671</v>
      </c>
      <c r="E65" s="36">
        <v>2935.7833333333342</v>
      </c>
      <c r="F65" s="36">
        <v>2916.0666666666671</v>
      </c>
      <c r="G65" s="36">
        <v>2898.7833333333342</v>
      </c>
      <c r="H65" s="36">
        <v>2972.7833333333342</v>
      </c>
      <c r="I65" s="36">
        <v>2990.0666666666671</v>
      </c>
      <c r="J65" s="36">
        <v>3009.7833333333342</v>
      </c>
      <c r="K65" s="31">
        <v>2970.35</v>
      </c>
      <c r="L65" s="31">
        <v>2933.35</v>
      </c>
      <c r="M65" s="31">
        <v>2.3835000000000002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1141.3499999999999</v>
      </c>
      <c r="D66" s="36">
        <v>1127.6666666666667</v>
      </c>
      <c r="E66" s="36">
        <v>1103.3333333333335</v>
      </c>
      <c r="F66" s="36">
        <v>1065.3166666666668</v>
      </c>
      <c r="G66" s="36">
        <v>1040.9833333333336</v>
      </c>
      <c r="H66" s="36">
        <v>1165.6833333333334</v>
      </c>
      <c r="I66" s="36">
        <v>1190.0166666666669</v>
      </c>
      <c r="J66" s="36">
        <v>1228.0333333333333</v>
      </c>
      <c r="K66" s="31">
        <v>1152</v>
      </c>
      <c r="L66" s="31">
        <v>1089.6500000000001</v>
      </c>
      <c r="M66" s="31">
        <v>73.658670000000001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1474.95</v>
      </c>
      <c r="D67" s="36">
        <v>1471.6666666666667</v>
      </c>
      <c r="E67" s="36">
        <v>1453.3333333333335</v>
      </c>
      <c r="F67" s="36">
        <v>1431.7166666666667</v>
      </c>
      <c r="G67" s="36">
        <v>1413.3833333333334</v>
      </c>
      <c r="H67" s="36">
        <v>1493.2833333333335</v>
      </c>
      <c r="I67" s="36">
        <v>1511.616666666667</v>
      </c>
      <c r="J67" s="36">
        <v>1533.2333333333336</v>
      </c>
      <c r="K67" s="31">
        <v>1490</v>
      </c>
      <c r="L67" s="31">
        <v>1450.05</v>
      </c>
      <c r="M67" s="31">
        <v>4.5200899999999997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422.2</v>
      </c>
      <c r="D68" s="36">
        <v>418.08333333333331</v>
      </c>
      <c r="E68" s="36">
        <v>412.66666666666663</v>
      </c>
      <c r="F68" s="36">
        <v>403.13333333333333</v>
      </c>
      <c r="G68" s="36">
        <v>397.71666666666664</v>
      </c>
      <c r="H68" s="36">
        <v>427.61666666666662</v>
      </c>
      <c r="I68" s="36">
        <v>433.03333333333325</v>
      </c>
      <c r="J68" s="36">
        <v>442.56666666666661</v>
      </c>
      <c r="K68" s="31">
        <v>423.5</v>
      </c>
      <c r="L68" s="31">
        <v>408.55</v>
      </c>
      <c r="M68" s="31">
        <v>37.228479999999998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3674.85</v>
      </c>
      <c r="D69" s="36">
        <v>3653.8833333333332</v>
      </c>
      <c r="E69" s="36">
        <v>3587.9666666666662</v>
      </c>
      <c r="F69" s="36">
        <v>3501.083333333333</v>
      </c>
      <c r="G69" s="36">
        <v>3435.1666666666661</v>
      </c>
      <c r="H69" s="36">
        <v>3740.7666666666664</v>
      </c>
      <c r="I69" s="36">
        <v>3806.6833333333334</v>
      </c>
      <c r="J69" s="36">
        <v>3893.5666666666666</v>
      </c>
      <c r="K69" s="31">
        <v>3719.8</v>
      </c>
      <c r="L69" s="31">
        <v>3567</v>
      </c>
      <c r="M69" s="31">
        <v>9.4119200000000003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859.75</v>
      </c>
      <c r="D70" s="36">
        <v>858.63333333333333</v>
      </c>
      <c r="E70" s="36">
        <v>851.36666666666667</v>
      </c>
      <c r="F70" s="36">
        <v>842.98333333333335</v>
      </c>
      <c r="G70" s="36">
        <v>835.7166666666667</v>
      </c>
      <c r="H70" s="36">
        <v>867.01666666666665</v>
      </c>
      <c r="I70" s="36">
        <v>874.2833333333333</v>
      </c>
      <c r="J70" s="36">
        <v>882.66666666666663</v>
      </c>
      <c r="K70" s="31">
        <v>865.9</v>
      </c>
      <c r="L70" s="31">
        <v>850.25</v>
      </c>
      <c r="M70" s="31">
        <v>32.935549999999999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619.5</v>
      </c>
      <c r="D71" s="36">
        <v>618.08333333333337</v>
      </c>
      <c r="E71" s="36">
        <v>613.16666666666674</v>
      </c>
      <c r="F71" s="36">
        <v>606.83333333333337</v>
      </c>
      <c r="G71" s="36">
        <v>601.91666666666674</v>
      </c>
      <c r="H71" s="36">
        <v>624.41666666666674</v>
      </c>
      <c r="I71" s="36">
        <v>629.33333333333348</v>
      </c>
      <c r="J71" s="36">
        <v>635.66666666666674</v>
      </c>
      <c r="K71" s="31">
        <v>623</v>
      </c>
      <c r="L71" s="31">
        <v>611.75</v>
      </c>
      <c r="M71" s="31">
        <v>45.287179999999999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1900.1</v>
      </c>
      <c r="D72" s="36">
        <v>1894.2166666666665</v>
      </c>
      <c r="E72" s="36">
        <v>1875.883333333333</v>
      </c>
      <c r="F72" s="36">
        <v>1851.6666666666665</v>
      </c>
      <c r="G72" s="36">
        <v>1833.333333333333</v>
      </c>
      <c r="H72" s="36">
        <v>1918.4333333333329</v>
      </c>
      <c r="I72" s="36">
        <v>1936.7666666666664</v>
      </c>
      <c r="J72" s="36">
        <v>1960.9833333333329</v>
      </c>
      <c r="K72" s="31">
        <v>1912.55</v>
      </c>
      <c r="L72" s="31">
        <v>1870</v>
      </c>
      <c r="M72" s="31">
        <v>7.92509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2351.8000000000002</v>
      </c>
      <c r="D73" s="36">
        <v>2339.6666666666665</v>
      </c>
      <c r="E73" s="36">
        <v>2320.7333333333331</v>
      </c>
      <c r="F73" s="36">
        <v>2289.6666666666665</v>
      </c>
      <c r="G73" s="36">
        <v>2270.7333333333331</v>
      </c>
      <c r="H73" s="36">
        <v>2370.7333333333331</v>
      </c>
      <c r="I73" s="36">
        <v>2389.6666666666665</v>
      </c>
      <c r="J73" s="36">
        <v>2420.7333333333331</v>
      </c>
      <c r="K73" s="31">
        <v>2358.6</v>
      </c>
      <c r="L73" s="31">
        <v>2308.6</v>
      </c>
      <c r="M73" s="31">
        <v>3.77841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388.65</v>
      </c>
      <c r="D74" s="36">
        <v>389.58333333333331</v>
      </c>
      <c r="E74" s="36">
        <v>385.21666666666664</v>
      </c>
      <c r="F74" s="36">
        <v>381.7833333333333</v>
      </c>
      <c r="G74" s="36">
        <v>377.41666666666663</v>
      </c>
      <c r="H74" s="36">
        <v>393.01666666666665</v>
      </c>
      <c r="I74" s="36">
        <v>397.38333333333333</v>
      </c>
      <c r="J74" s="36">
        <v>400.81666666666666</v>
      </c>
      <c r="K74" s="31">
        <v>393.95</v>
      </c>
      <c r="L74" s="31">
        <v>386.15</v>
      </c>
      <c r="M74" s="31">
        <v>10.646409999999999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180.05</v>
      </c>
      <c r="D75" s="36">
        <v>179.6</v>
      </c>
      <c r="E75" s="36">
        <v>178.45</v>
      </c>
      <c r="F75" s="36">
        <v>176.85</v>
      </c>
      <c r="G75" s="36">
        <v>175.7</v>
      </c>
      <c r="H75" s="36">
        <v>181.2</v>
      </c>
      <c r="I75" s="36">
        <v>182.35000000000002</v>
      </c>
      <c r="J75" s="36">
        <v>183.95</v>
      </c>
      <c r="K75" s="31">
        <v>180.75</v>
      </c>
      <c r="L75" s="31">
        <v>178</v>
      </c>
      <c r="M75" s="31">
        <v>23.44293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4452.3500000000004</v>
      </c>
      <c r="D76" s="36">
        <v>4467.083333333333</v>
      </c>
      <c r="E76" s="36">
        <v>4419.1666666666661</v>
      </c>
      <c r="F76" s="36">
        <v>4385.9833333333327</v>
      </c>
      <c r="G76" s="36">
        <v>4338.0666666666657</v>
      </c>
      <c r="H76" s="36">
        <v>4500.2666666666664</v>
      </c>
      <c r="I76" s="36">
        <v>4548.1833333333325</v>
      </c>
      <c r="J76" s="36">
        <v>4581.3666666666668</v>
      </c>
      <c r="K76" s="31">
        <v>4515</v>
      </c>
      <c r="L76" s="31">
        <v>4433.8999999999996</v>
      </c>
      <c r="M76" s="31">
        <v>2.9620899999999999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10317.5</v>
      </c>
      <c r="D77" s="36">
        <v>10275.166666666666</v>
      </c>
      <c r="E77" s="36">
        <v>10202.383333333331</v>
      </c>
      <c r="F77" s="36">
        <v>10087.266666666665</v>
      </c>
      <c r="G77" s="36">
        <v>10014.48333333333</v>
      </c>
      <c r="H77" s="36">
        <v>10390.283333333333</v>
      </c>
      <c r="I77" s="36">
        <v>10463.066666666669</v>
      </c>
      <c r="J77" s="36">
        <v>10578.183333333334</v>
      </c>
      <c r="K77" s="31">
        <v>10347.950000000001</v>
      </c>
      <c r="L77" s="31">
        <v>10160.049999999999</v>
      </c>
      <c r="M77" s="31">
        <v>3.2795399999999999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2751.85</v>
      </c>
      <c r="D78" s="36">
        <v>2768.3999999999996</v>
      </c>
      <c r="E78" s="36">
        <v>2714.8499999999995</v>
      </c>
      <c r="F78" s="36">
        <v>2677.85</v>
      </c>
      <c r="G78" s="36">
        <v>2624.2999999999997</v>
      </c>
      <c r="H78" s="36">
        <v>2805.3999999999992</v>
      </c>
      <c r="I78" s="36">
        <v>2858.9499999999994</v>
      </c>
      <c r="J78" s="36">
        <v>2895.9499999999989</v>
      </c>
      <c r="K78" s="31">
        <v>2821.95</v>
      </c>
      <c r="L78" s="31">
        <v>2731.4</v>
      </c>
      <c r="M78" s="31">
        <v>3.6164299999999998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6060.05</v>
      </c>
      <c r="D79" s="36">
        <v>6045.3499999999995</v>
      </c>
      <c r="E79" s="36">
        <v>6005.6999999999989</v>
      </c>
      <c r="F79" s="36">
        <v>5951.3499999999995</v>
      </c>
      <c r="G79" s="36">
        <v>5911.6999999999989</v>
      </c>
      <c r="H79" s="36">
        <v>6099.6999999999989</v>
      </c>
      <c r="I79" s="36">
        <v>6139.3499999999985</v>
      </c>
      <c r="J79" s="36">
        <v>6193.6999999999989</v>
      </c>
      <c r="K79" s="31">
        <v>6085</v>
      </c>
      <c r="L79" s="31">
        <v>5991</v>
      </c>
      <c r="M79" s="31">
        <v>3.86585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4850.6499999999996</v>
      </c>
      <c r="D80" s="36">
        <v>4823.0333333333328</v>
      </c>
      <c r="E80" s="36">
        <v>4772.6166666666659</v>
      </c>
      <c r="F80" s="36">
        <v>4694.583333333333</v>
      </c>
      <c r="G80" s="36">
        <v>4644.1666666666661</v>
      </c>
      <c r="H80" s="36">
        <v>4901.0666666666657</v>
      </c>
      <c r="I80" s="36">
        <v>4951.4833333333336</v>
      </c>
      <c r="J80" s="36">
        <v>5029.5166666666655</v>
      </c>
      <c r="K80" s="31">
        <v>4873.45</v>
      </c>
      <c r="L80" s="31">
        <v>4745</v>
      </c>
      <c r="M80" s="31">
        <v>5.2315199999999997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4122.6000000000004</v>
      </c>
      <c r="D81" s="36">
        <v>4110.55</v>
      </c>
      <c r="E81" s="36">
        <v>4074.05</v>
      </c>
      <c r="F81" s="36">
        <v>4025.5</v>
      </c>
      <c r="G81" s="36">
        <v>3989</v>
      </c>
      <c r="H81" s="36">
        <v>4159.1000000000004</v>
      </c>
      <c r="I81" s="36">
        <v>4195.6000000000004</v>
      </c>
      <c r="J81" s="36">
        <v>4244.1500000000005</v>
      </c>
      <c r="K81" s="31">
        <v>4147.05</v>
      </c>
      <c r="L81" s="31">
        <v>4062</v>
      </c>
      <c r="M81" s="31">
        <v>1.8089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169.21</v>
      </c>
      <c r="D82" s="36">
        <v>170.07666666666668</v>
      </c>
      <c r="E82" s="36">
        <v>167.57333333333335</v>
      </c>
      <c r="F82" s="36">
        <v>165.93666666666667</v>
      </c>
      <c r="G82" s="36">
        <v>163.43333333333334</v>
      </c>
      <c r="H82" s="36">
        <v>171.71333333333337</v>
      </c>
      <c r="I82" s="36">
        <v>174.2166666666667</v>
      </c>
      <c r="J82" s="36">
        <v>175.85333333333338</v>
      </c>
      <c r="K82" s="31">
        <v>172.58</v>
      </c>
      <c r="L82" s="31">
        <v>168.44</v>
      </c>
      <c r="M82" s="31">
        <v>29.21236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173.86</v>
      </c>
      <c r="D83" s="36">
        <v>171.62333333333333</v>
      </c>
      <c r="E83" s="36">
        <v>168.68666666666667</v>
      </c>
      <c r="F83" s="36">
        <v>163.51333333333332</v>
      </c>
      <c r="G83" s="36">
        <v>160.57666666666665</v>
      </c>
      <c r="H83" s="36">
        <v>176.79666666666668</v>
      </c>
      <c r="I83" s="36">
        <v>179.73333333333335</v>
      </c>
      <c r="J83" s="36">
        <v>184.90666666666669</v>
      </c>
      <c r="K83" s="31">
        <v>174.56</v>
      </c>
      <c r="L83" s="31">
        <v>166.45</v>
      </c>
      <c r="M83" s="31">
        <v>319.59136999999998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772.35</v>
      </c>
      <c r="D84" s="36">
        <v>781</v>
      </c>
      <c r="E84" s="36">
        <v>760.5</v>
      </c>
      <c r="F84" s="36">
        <v>748.65</v>
      </c>
      <c r="G84" s="36">
        <v>728.15</v>
      </c>
      <c r="H84" s="36">
        <v>792.85</v>
      </c>
      <c r="I84" s="36">
        <v>813.35</v>
      </c>
      <c r="J84" s="36">
        <v>825.2</v>
      </c>
      <c r="K84" s="31">
        <v>801.5</v>
      </c>
      <c r="L84" s="31">
        <v>769.15</v>
      </c>
      <c r="M84" s="31">
        <v>13.68136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468.1</v>
      </c>
      <c r="D85" s="36">
        <v>468.68333333333334</v>
      </c>
      <c r="E85" s="36">
        <v>464.9666666666667</v>
      </c>
      <c r="F85" s="36">
        <v>461.83333333333337</v>
      </c>
      <c r="G85" s="36">
        <v>458.11666666666673</v>
      </c>
      <c r="H85" s="36">
        <v>471.81666666666666</v>
      </c>
      <c r="I85" s="36">
        <v>475.53333333333325</v>
      </c>
      <c r="J85" s="36">
        <v>478.66666666666663</v>
      </c>
      <c r="K85" s="31">
        <v>472.4</v>
      </c>
      <c r="L85" s="31">
        <v>465.55</v>
      </c>
      <c r="M85" s="31">
        <v>8.3191699999999997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216.92</v>
      </c>
      <c r="D86" s="36">
        <v>217.20333333333329</v>
      </c>
      <c r="E86" s="36">
        <v>214.15666666666658</v>
      </c>
      <c r="F86" s="36">
        <v>211.39333333333329</v>
      </c>
      <c r="G86" s="36">
        <v>208.34666666666658</v>
      </c>
      <c r="H86" s="36">
        <v>219.96666666666658</v>
      </c>
      <c r="I86" s="36">
        <v>223.01333333333326</v>
      </c>
      <c r="J86" s="36">
        <v>225.77666666666659</v>
      </c>
      <c r="K86" s="31">
        <v>220.25</v>
      </c>
      <c r="L86" s="31">
        <v>214.44</v>
      </c>
      <c r="M86" s="31">
        <v>376.32643999999999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1873.75</v>
      </c>
      <c r="D87" s="36">
        <v>1879.5166666666667</v>
      </c>
      <c r="E87" s="36">
        <v>1862.2333333333333</v>
      </c>
      <c r="F87" s="36">
        <v>1850.7166666666667</v>
      </c>
      <c r="G87" s="36">
        <v>1833.4333333333334</v>
      </c>
      <c r="H87" s="36">
        <v>1891.0333333333333</v>
      </c>
      <c r="I87" s="36">
        <v>1908.3166666666666</v>
      </c>
      <c r="J87" s="36">
        <v>1919.8333333333333</v>
      </c>
      <c r="K87" s="31">
        <v>1896.8</v>
      </c>
      <c r="L87" s="31">
        <v>1868</v>
      </c>
      <c r="M87" s="31">
        <v>0.47050999999999998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1416.8</v>
      </c>
      <c r="D88" s="36">
        <v>1420.95</v>
      </c>
      <c r="E88" s="36">
        <v>1398.9</v>
      </c>
      <c r="F88" s="36">
        <v>1381</v>
      </c>
      <c r="G88" s="36">
        <v>1358.95</v>
      </c>
      <c r="H88" s="36">
        <v>1438.8500000000001</v>
      </c>
      <c r="I88" s="36">
        <v>1460.8999999999999</v>
      </c>
      <c r="J88" s="36">
        <v>1478.8000000000002</v>
      </c>
      <c r="K88" s="31">
        <v>1443</v>
      </c>
      <c r="L88" s="31">
        <v>1403.05</v>
      </c>
      <c r="M88" s="31">
        <v>7.84605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2928.2</v>
      </c>
      <c r="D89" s="36">
        <v>2900.6666666666665</v>
      </c>
      <c r="E89" s="36">
        <v>2857.5333333333328</v>
      </c>
      <c r="F89" s="36">
        <v>2786.8666666666663</v>
      </c>
      <c r="G89" s="36">
        <v>2743.7333333333327</v>
      </c>
      <c r="H89" s="36">
        <v>2971.333333333333</v>
      </c>
      <c r="I89" s="36">
        <v>3014.4666666666672</v>
      </c>
      <c r="J89" s="36">
        <v>3085.1333333333332</v>
      </c>
      <c r="K89" s="31">
        <v>2943.8</v>
      </c>
      <c r="L89" s="31">
        <v>2830</v>
      </c>
      <c r="M89" s="31">
        <v>5.4806299999999997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2450.15</v>
      </c>
      <c r="D90" s="36">
        <v>2452.3333333333335</v>
      </c>
      <c r="E90" s="36">
        <v>2427.8166666666671</v>
      </c>
      <c r="F90" s="36">
        <v>2405.4833333333336</v>
      </c>
      <c r="G90" s="36">
        <v>2380.9666666666672</v>
      </c>
      <c r="H90" s="36">
        <v>2474.666666666667</v>
      </c>
      <c r="I90" s="36">
        <v>2499.1833333333334</v>
      </c>
      <c r="J90" s="36">
        <v>2521.5166666666669</v>
      </c>
      <c r="K90" s="31">
        <v>2476.85</v>
      </c>
      <c r="L90" s="31">
        <v>2430</v>
      </c>
      <c r="M90" s="31">
        <v>4.6398000000000001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3222.85</v>
      </c>
      <c r="D91" s="36">
        <v>3240.1</v>
      </c>
      <c r="E91" s="36">
        <v>3112.2</v>
      </c>
      <c r="F91" s="36">
        <v>3001.5499999999997</v>
      </c>
      <c r="G91" s="36">
        <v>2873.6499999999996</v>
      </c>
      <c r="H91" s="36">
        <v>3350.75</v>
      </c>
      <c r="I91" s="36">
        <v>3478.6500000000005</v>
      </c>
      <c r="J91" s="36">
        <v>3589.3</v>
      </c>
      <c r="K91" s="31">
        <v>3368</v>
      </c>
      <c r="L91" s="31">
        <v>3129.45</v>
      </c>
      <c r="M91" s="31">
        <v>4.14398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610.5</v>
      </c>
      <c r="D92" s="36">
        <v>609.83333333333337</v>
      </c>
      <c r="E92" s="36">
        <v>603.66666666666674</v>
      </c>
      <c r="F92" s="36">
        <v>596.83333333333337</v>
      </c>
      <c r="G92" s="36">
        <v>590.66666666666674</v>
      </c>
      <c r="H92" s="36">
        <v>616.66666666666674</v>
      </c>
      <c r="I92" s="36">
        <v>622.83333333333348</v>
      </c>
      <c r="J92" s="36">
        <v>629.66666666666674</v>
      </c>
      <c r="K92" s="31">
        <v>616</v>
      </c>
      <c r="L92" s="31">
        <v>603</v>
      </c>
      <c r="M92" s="31">
        <v>14.729660000000001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1438.75</v>
      </c>
      <c r="D93" s="36">
        <v>1448.4166666666667</v>
      </c>
      <c r="E93" s="36">
        <v>1424.8333333333335</v>
      </c>
      <c r="F93" s="36">
        <v>1410.9166666666667</v>
      </c>
      <c r="G93" s="36">
        <v>1387.3333333333335</v>
      </c>
      <c r="H93" s="36">
        <v>1462.3333333333335</v>
      </c>
      <c r="I93" s="36">
        <v>1485.916666666667</v>
      </c>
      <c r="J93" s="36">
        <v>1499.8333333333335</v>
      </c>
      <c r="K93" s="31">
        <v>1472</v>
      </c>
      <c r="L93" s="31">
        <v>1434.5</v>
      </c>
      <c r="M93" s="31">
        <v>59.908610000000003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4004.1</v>
      </c>
      <c r="D94" s="36">
        <v>3950.2166666666667</v>
      </c>
      <c r="E94" s="36">
        <v>3870.7333333333336</v>
      </c>
      <c r="F94" s="36">
        <v>3737.3666666666668</v>
      </c>
      <c r="G94" s="36">
        <v>3657.8833333333337</v>
      </c>
      <c r="H94" s="36">
        <v>4083.5833333333335</v>
      </c>
      <c r="I94" s="36">
        <v>4163.0666666666657</v>
      </c>
      <c r="J94" s="36">
        <v>4296.4333333333334</v>
      </c>
      <c r="K94" s="31">
        <v>4029.7</v>
      </c>
      <c r="L94" s="31">
        <v>3816.85</v>
      </c>
      <c r="M94" s="31">
        <v>6.3895099999999996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1574.15</v>
      </c>
      <c r="D95" s="36">
        <v>1576.2833333333335</v>
      </c>
      <c r="E95" s="36">
        <v>1564.2666666666671</v>
      </c>
      <c r="F95" s="36">
        <v>1554.3833333333337</v>
      </c>
      <c r="G95" s="36">
        <v>1542.3666666666672</v>
      </c>
      <c r="H95" s="36">
        <v>1586.166666666667</v>
      </c>
      <c r="I95" s="36">
        <v>1598.1833333333334</v>
      </c>
      <c r="J95" s="36">
        <v>1608.0666666666668</v>
      </c>
      <c r="K95" s="31">
        <v>1588.3</v>
      </c>
      <c r="L95" s="31">
        <v>1566.4</v>
      </c>
      <c r="M95" s="31">
        <v>196.40217999999999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572.70000000000005</v>
      </c>
      <c r="D96" s="36">
        <v>573.35</v>
      </c>
      <c r="E96" s="36">
        <v>568.95000000000005</v>
      </c>
      <c r="F96" s="36">
        <v>565.20000000000005</v>
      </c>
      <c r="G96" s="36">
        <v>560.80000000000007</v>
      </c>
      <c r="H96" s="36">
        <v>577.1</v>
      </c>
      <c r="I96" s="36">
        <v>581.49999999999989</v>
      </c>
      <c r="J96" s="36">
        <v>585.25</v>
      </c>
      <c r="K96" s="31">
        <v>577.75</v>
      </c>
      <c r="L96" s="31">
        <v>569.6</v>
      </c>
      <c r="M96" s="31">
        <v>43.043689999999998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1830.25</v>
      </c>
      <c r="D97" s="36">
        <v>1833.3166666666666</v>
      </c>
      <c r="E97" s="36">
        <v>1816.9333333333332</v>
      </c>
      <c r="F97" s="36">
        <v>1803.6166666666666</v>
      </c>
      <c r="G97" s="36">
        <v>1787.2333333333331</v>
      </c>
      <c r="H97" s="36">
        <v>1846.6333333333332</v>
      </c>
      <c r="I97" s="36">
        <v>1863.0166666666664</v>
      </c>
      <c r="J97" s="36">
        <v>1876.3333333333333</v>
      </c>
      <c r="K97" s="31">
        <v>1849.7</v>
      </c>
      <c r="L97" s="31">
        <v>1820</v>
      </c>
      <c r="M97" s="31">
        <v>7.0422399999999996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5790.2</v>
      </c>
      <c r="D98" s="36">
        <v>5808.6000000000013</v>
      </c>
      <c r="E98" s="36">
        <v>5758.2000000000025</v>
      </c>
      <c r="F98" s="36">
        <v>5726.2000000000016</v>
      </c>
      <c r="G98" s="36">
        <v>5675.8000000000029</v>
      </c>
      <c r="H98" s="36">
        <v>5840.6000000000022</v>
      </c>
      <c r="I98" s="36">
        <v>5891.0000000000018</v>
      </c>
      <c r="J98" s="36">
        <v>5923.0000000000018</v>
      </c>
      <c r="K98" s="31">
        <v>5859</v>
      </c>
      <c r="L98" s="31">
        <v>5776.6</v>
      </c>
      <c r="M98" s="31">
        <v>6.6852900000000002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673.9</v>
      </c>
      <c r="D99" s="36">
        <v>676.25</v>
      </c>
      <c r="E99" s="36">
        <v>669.5</v>
      </c>
      <c r="F99" s="36">
        <v>665.1</v>
      </c>
      <c r="G99" s="36">
        <v>658.35</v>
      </c>
      <c r="H99" s="36">
        <v>680.65</v>
      </c>
      <c r="I99" s="36">
        <v>687.4</v>
      </c>
      <c r="J99" s="36">
        <v>691.8</v>
      </c>
      <c r="K99" s="31">
        <v>683</v>
      </c>
      <c r="L99" s="31">
        <v>671.85</v>
      </c>
      <c r="M99" s="31">
        <v>107.83822000000001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4889</v>
      </c>
      <c r="D100" s="36">
        <v>4885.2833333333328</v>
      </c>
      <c r="E100" s="36">
        <v>4845.2666666666655</v>
      </c>
      <c r="F100" s="36">
        <v>4801.5333333333328</v>
      </c>
      <c r="G100" s="36">
        <v>4761.5166666666655</v>
      </c>
      <c r="H100" s="36">
        <v>4929.0166666666655</v>
      </c>
      <c r="I100" s="36">
        <v>4969.0333333333319</v>
      </c>
      <c r="J100" s="36">
        <v>5012.7666666666655</v>
      </c>
      <c r="K100" s="31">
        <v>4925.3</v>
      </c>
      <c r="L100" s="31">
        <v>4841.55</v>
      </c>
      <c r="M100" s="31">
        <v>20.318760000000001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525.95000000000005</v>
      </c>
      <c r="D101" s="36">
        <v>529.4666666666667</v>
      </c>
      <c r="E101" s="36">
        <v>521.08333333333337</v>
      </c>
      <c r="F101" s="36">
        <v>516.2166666666667</v>
      </c>
      <c r="G101" s="36">
        <v>507.83333333333337</v>
      </c>
      <c r="H101" s="36">
        <v>534.33333333333337</v>
      </c>
      <c r="I101" s="36">
        <v>542.71666666666658</v>
      </c>
      <c r="J101" s="36">
        <v>547.58333333333337</v>
      </c>
      <c r="K101" s="31">
        <v>537.85</v>
      </c>
      <c r="L101" s="31">
        <v>524.6</v>
      </c>
      <c r="M101" s="31">
        <v>62.338880000000003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2528.6999999999998</v>
      </c>
      <c r="D102" s="36">
        <v>2537.9</v>
      </c>
      <c r="E102" s="36">
        <v>2507.8000000000002</v>
      </c>
      <c r="F102" s="36">
        <v>2486.9</v>
      </c>
      <c r="G102" s="36">
        <v>2456.8000000000002</v>
      </c>
      <c r="H102" s="36">
        <v>2558.8000000000002</v>
      </c>
      <c r="I102" s="36">
        <v>2588.8999999999996</v>
      </c>
      <c r="J102" s="36">
        <v>2609.8000000000002</v>
      </c>
      <c r="K102" s="31">
        <v>2568</v>
      </c>
      <c r="L102" s="31">
        <v>2517</v>
      </c>
      <c r="M102" s="31">
        <v>17.546769999999999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1119.55</v>
      </c>
      <c r="D103" s="36">
        <v>1121.6499999999999</v>
      </c>
      <c r="E103" s="36">
        <v>1109.8999999999996</v>
      </c>
      <c r="F103" s="36">
        <v>1100.2499999999998</v>
      </c>
      <c r="G103" s="36">
        <v>1088.4999999999995</v>
      </c>
      <c r="H103" s="36">
        <v>1131.2999999999997</v>
      </c>
      <c r="I103" s="36">
        <v>1143.0500000000002</v>
      </c>
      <c r="J103" s="36">
        <v>1152.6999999999998</v>
      </c>
      <c r="K103" s="31">
        <v>1133.4000000000001</v>
      </c>
      <c r="L103" s="31">
        <v>1112</v>
      </c>
      <c r="M103" s="31">
        <v>160.96513999999999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1655</v>
      </c>
      <c r="D104" s="36">
        <v>1656.3166666666668</v>
      </c>
      <c r="E104" s="36">
        <v>1643.8333333333337</v>
      </c>
      <c r="F104" s="36">
        <v>1632.666666666667</v>
      </c>
      <c r="G104" s="36">
        <v>1620.1833333333338</v>
      </c>
      <c r="H104" s="36">
        <v>1667.4833333333336</v>
      </c>
      <c r="I104" s="36">
        <v>1679.9666666666667</v>
      </c>
      <c r="J104" s="36">
        <v>1691.1333333333334</v>
      </c>
      <c r="K104" s="31">
        <v>1668.8</v>
      </c>
      <c r="L104" s="31">
        <v>1645.15</v>
      </c>
      <c r="M104" s="31">
        <v>2.8140700000000001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579.75</v>
      </c>
      <c r="D105" s="36">
        <v>580.48333333333335</v>
      </c>
      <c r="E105" s="36">
        <v>577.26666666666665</v>
      </c>
      <c r="F105" s="36">
        <v>574.7833333333333</v>
      </c>
      <c r="G105" s="36">
        <v>571.56666666666661</v>
      </c>
      <c r="H105" s="36">
        <v>582.9666666666667</v>
      </c>
      <c r="I105" s="36">
        <v>586.18333333333339</v>
      </c>
      <c r="J105" s="36">
        <v>588.66666666666674</v>
      </c>
      <c r="K105" s="31">
        <v>583.70000000000005</v>
      </c>
      <c r="L105" s="31">
        <v>578</v>
      </c>
      <c r="M105" s="31">
        <v>6.8107499999999996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77.819999999999993</v>
      </c>
      <c r="D106" s="36">
        <v>77.853333333333339</v>
      </c>
      <c r="E106" s="36">
        <v>77.26666666666668</v>
      </c>
      <c r="F106" s="36">
        <v>76.713333333333338</v>
      </c>
      <c r="G106" s="36">
        <v>76.126666666666679</v>
      </c>
      <c r="H106" s="36">
        <v>78.40666666666668</v>
      </c>
      <c r="I106" s="36">
        <v>78.993333333333354</v>
      </c>
      <c r="J106" s="36">
        <v>79.546666666666681</v>
      </c>
      <c r="K106" s="31">
        <v>78.44</v>
      </c>
      <c r="L106" s="31">
        <v>77.3</v>
      </c>
      <c r="M106" s="31">
        <v>382.14026999999999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432.3</v>
      </c>
      <c r="D107" s="36">
        <v>432.3</v>
      </c>
      <c r="E107" s="36">
        <v>430.20000000000005</v>
      </c>
      <c r="F107" s="36">
        <v>428.1</v>
      </c>
      <c r="G107" s="36">
        <v>426.00000000000006</v>
      </c>
      <c r="H107" s="36">
        <v>434.40000000000003</v>
      </c>
      <c r="I107" s="36">
        <v>436.50000000000006</v>
      </c>
      <c r="J107" s="36">
        <v>438.6</v>
      </c>
      <c r="K107" s="31">
        <v>434.4</v>
      </c>
      <c r="L107" s="31">
        <v>430.2</v>
      </c>
      <c r="M107" s="31">
        <v>103.52936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538.29999999999995</v>
      </c>
      <c r="D108" s="36">
        <v>537.29999999999995</v>
      </c>
      <c r="E108" s="36">
        <v>533.69999999999993</v>
      </c>
      <c r="F108" s="36">
        <v>529.1</v>
      </c>
      <c r="G108" s="36">
        <v>525.5</v>
      </c>
      <c r="H108" s="36">
        <v>541.89999999999986</v>
      </c>
      <c r="I108" s="36">
        <v>545.49999999999977</v>
      </c>
      <c r="J108" s="36">
        <v>550.0999999999998</v>
      </c>
      <c r="K108" s="31">
        <v>540.9</v>
      </c>
      <c r="L108" s="31">
        <v>532.70000000000005</v>
      </c>
      <c r="M108" s="31">
        <v>19.769120000000001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584.5</v>
      </c>
      <c r="D109" s="36">
        <v>584.51666666666677</v>
      </c>
      <c r="E109" s="36">
        <v>580.33333333333348</v>
      </c>
      <c r="F109" s="36">
        <v>576.16666666666674</v>
      </c>
      <c r="G109" s="36">
        <v>571.98333333333346</v>
      </c>
      <c r="H109" s="36">
        <v>588.68333333333351</v>
      </c>
      <c r="I109" s="36">
        <v>592.86666666666667</v>
      </c>
      <c r="J109" s="36">
        <v>597.03333333333353</v>
      </c>
      <c r="K109" s="31">
        <v>588.70000000000005</v>
      </c>
      <c r="L109" s="31">
        <v>580.35</v>
      </c>
      <c r="M109" s="31">
        <v>48.787559999999999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168.84</v>
      </c>
      <c r="D110" s="36">
        <v>169.53</v>
      </c>
      <c r="E110" s="36">
        <v>167.82</v>
      </c>
      <c r="F110" s="36">
        <v>166.79999999999998</v>
      </c>
      <c r="G110" s="36">
        <v>165.08999999999997</v>
      </c>
      <c r="H110" s="36">
        <v>170.55</v>
      </c>
      <c r="I110" s="36">
        <v>172.26</v>
      </c>
      <c r="J110" s="36">
        <v>173.28000000000003</v>
      </c>
      <c r="K110" s="31">
        <v>171.24</v>
      </c>
      <c r="L110" s="31">
        <v>168.51</v>
      </c>
      <c r="M110" s="31">
        <v>280.47985999999997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1026.95</v>
      </c>
      <c r="D111" s="36">
        <v>1025.3499999999999</v>
      </c>
      <c r="E111" s="36">
        <v>1016.6999999999998</v>
      </c>
      <c r="F111" s="36">
        <v>1006.4499999999999</v>
      </c>
      <c r="G111" s="36">
        <v>997.79999999999984</v>
      </c>
      <c r="H111" s="36">
        <v>1035.5999999999999</v>
      </c>
      <c r="I111" s="36">
        <v>1044.25</v>
      </c>
      <c r="J111" s="36">
        <v>1054.4999999999998</v>
      </c>
      <c r="K111" s="31">
        <v>1034</v>
      </c>
      <c r="L111" s="31">
        <v>1015.1</v>
      </c>
      <c r="M111" s="31">
        <v>43.859749999999998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177.69</v>
      </c>
      <c r="D112" s="36">
        <v>177.60000000000002</v>
      </c>
      <c r="E112" s="36">
        <v>176.30000000000004</v>
      </c>
      <c r="F112" s="36">
        <v>174.91000000000003</v>
      </c>
      <c r="G112" s="36">
        <v>173.61000000000004</v>
      </c>
      <c r="H112" s="36">
        <v>178.99000000000004</v>
      </c>
      <c r="I112" s="36">
        <v>180.29</v>
      </c>
      <c r="J112" s="36">
        <v>181.68000000000004</v>
      </c>
      <c r="K112" s="31">
        <v>178.9</v>
      </c>
      <c r="L112" s="31">
        <v>176.21</v>
      </c>
      <c r="M112" s="31">
        <v>463.84386999999998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477.2</v>
      </c>
      <c r="D113" s="36">
        <v>476.7833333333333</v>
      </c>
      <c r="E113" s="36">
        <v>471.96666666666658</v>
      </c>
      <c r="F113" s="36">
        <v>466.73333333333329</v>
      </c>
      <c r="G113" s="36">
        <v>461.91666666666657</v>
      </c>
      <c r="H113" s="36">
        <v>482.01666666666659</v>
      </c>
      <c r="I113" s="36">
        <v>486.83333333333331</v>
      </c>
      <c r="J113" s="36">
        <v>492.06666666666661</v>
      </c>
      <c r="K113" s="31">
        <v>481.6</v>
      </c>
      <c r="L113" s="31">
        <v>471.55</v>
      </c>
      <c r="M113" s="31">
        <v>39.662570000000002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342.15</v>
      </c>
      <c r="D114" s="36">
        <v>344.16666666666669</v>
      </c>
      <c r="E114" s="36">
        <v>338.93333333333339</v>
      </c>
      <c r="F114" s="36">
        <v>335.7166666666667</v>
      </c>
      <c r="G114" s="36">
        <v>330.48333333333341</v>
      </c>
      <c r="H114" s="36">
        <v>347.38333333333338</v>
      </c>
      <c r="I114" s="36">
        <v>352.61666666666662</v>
      </c>
      <c r="J114" s="36">
        <v>355.83333333333337</v>
      </c>
      <c r="K114" s="31">
        <v>349.4</v>
      </c>
      <c r="L114" s="31">
        <v>340.95</v>
      </c>
      <c r="M114" s="31">
        <v>94.585830000000001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1484.25</v>
      </c>
      <c r="D115" s="36">
        <v>1483.1666666666667</v>
      </c>
      <c r="E115" s="36">
        <v>1474.0833333333335</v>
      </c>
      <c r="F115" s="36">
        <v>1463.9166666666667</v>
      </c>
      <c r="G115" s="36">
        <v>1454.8333333333335</v>
      </c>
      <c r="H115" s="36">
        <v>1493.3333333333335</v>
      </c>
      <c r="I115" s="36">
        <v>1502.416666666667</v>
      </c>
      <c r="J115" s="36">
        <v>1512.5833333333335</v>
      </c>
      <c r="K115" s="31">
        <v>1492.25</v>
      </c>
      <c r="L115" s="31">
        <v>1473</v>
      </c>
      <c r="M115" s="31">
        <v>54.195360000000001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6250.5</v>
      </c>
      <c r="D116" s="36">
        <v>6262.833333333333</v>
      </c>
      <c r="E116" s="36">
        <v>6207.6666666666661</v>
      </c>
      <c r="F116" s="36">
        <v>6164.833333333333</v>
      </c>
      <c r="G116" s="36">
        <v>6109.6666666666661</v>
      </c>
      <c r="H116" s="36">
        <v>6305.6666666666661</v>
      </c>
      <c r="I116" s="36">
        <v>6360.8333333333321</v>
      </c>
      <c r="J116" s="36">
        <v>6403.6666666666661</v>
      </c>
      <c r="K116" s="31">
        <v>6318</v>
      </c>
      <c r="L116" s="31">
        <v>6220</v>
      </c>
      <c r="M116" s="31">
        <v>3.7906900000000001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1485.2</v>
      </c>
      <c r="D117" s="36">
        <v>1492.2333333333333</v>
      </c>
      <c r="E117" s="36">
        <v>1475.7166666666667</v>
      </c>
      <c r="F117" s="36">
        <v>1466.2333333333333</v>
      </c>
      <c r="G117" s="36">
        <v>1449.7166666666667</v>
      </c>
      <c r="H117" s="36">
        <v>1501.7166666666667</v>
      </c>
      <c r="I117" s="36">
        <v>1518.2333333333336</v>
      </c>
      <c r="J117" s="36">
        <v>1527.7166666666667</v>
      </c>
      <c r="K117" s="31">
        <v>1508.75</v>
      </c>
      <c r="L117" s="31">
        <v>1482.75</v>
      </c>
      <c r="M117" s="31">
        <v>95.643199999999993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4300.3999999999996</v>
      </c>
      <c r="D118" s="36">
        <v>4326.0666666666666</v>
      </c>
      <c r="E118" s="36">
        <v>4258.4333333333334</v>
      </c>
      <c r="F118" s="36">
        <v>4216.4666666666672</v>
      </c>
      <c r="G118" s="36">
        <v>4148.8333333333339</v>
      </c>
      <c r="H118" s="36">
        <v>4368.0333333333328</v>
      </c>
      <c r="I118" s="36">
        <v>4435.6666666666661</v>
      </c>
      <c r="J118" s="36">
        <v>4477.6333333333323</v>
      </c>
      <c r="K118" s="31">
        <v>4393.7</v>
      </c>
      <c r="L118" s="31">
        <v>4284.1000000000004</v>
      </c>
      <c r="M118" s="31">
        <v>24.88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1179.45</v>
      </c>
      <c r="D119" s="36">
        <v>1180.3166666666666</v>
      </c>
      <c r="E119" s="36">
        <v>1172.1333333333332</v>
      </c>
      <c r="F119" s="36">
        <v>1164.8166666666666</v>
      </c>
      <c r="G119" s="36">
        <v>1156.6333333333332</v>
      </c>
      <c r="H119" s="36">
        <v>1187.6333333333332</v>
      </c>
      <c r="I119" s="36">
        <v>1195.8166666666666</v>
      </c>
      <c r="J119" s="36">
        <v>1203.1333333333332</v>
      </c>
      <c r="K119" s="31">
        <v>1188.5</v>
      </c>
      <c r="L119" s="31">
        <v>1173</v>
      </c>
      <c r="M119" s="31">
        <v>9.4255499999999994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650.25</v>
      </c>
      <c r="D120" s="36">
        <v>646.80000000000007</v>
      </c>
      <c r="E120" s="36">
        <v>638.60000000000014</v>
      </c>
      <c r="F120" s="36">
        <v>626.95000000000005</v>
      </c>
      <c r="G120" s="36">
        <v>618.75000000000011</v>
      </c>
      <c r="H120" s="36">
        <v>658.45000000000016</v>
      </c>
      <c r="I120" s="36">
        <v>666.6500000000002</v>
      </c>
      <c r="J120" s="36">
        <v>678.30000000000018</v>
      </c>
      <c r="K120" s="31">
        <v>655</v>
      </c>
      <c r="L120" s="31">
        <v>635.15</v>
      </c>
      <c r="M120" s="31">
        <v>22.182950000000002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916.9</v>
      </c>
      <c r="D121" s="36">
        <v>916.41666666666663</v>
      </c>
      <c r="E121" s="36">
        <v>908.5333333333333</v>
      </c>
      <c r="F121" s="36">
        <v>900.16666666666663</v>
      </c>
      <c r="G121" s="36">
        <v>892.2833333333333</v>
      </c>
      <c r="H121" s="36">
        <v>924.7833333333333</v>
      </c>
      <c r="I121" s="36">
        <v>932.66666666666674</v>
      </c>
      <c r="J121" s="36">
        <v>941.0333333333333</v>
      </c>
      <c r="K121" s="31">
        <v>924.3</v>
      </c>
      <c r="L121" s="31">
        <v>908.05</v>
      </c>
      <c r="M121" s="31">
        <v>17.827770000000001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1027.7</v>
      </c>
      <c r="D122" s="36">
        <v>1023.5666666666667</v>
      </c>
      <c r="E122" s="36">
        <v>1009.2833333333335</v>
      </c>
      <c r="F122" s="36">
        <v>990.86666666666679</v>
      </c>
      <c r="G122" s="36">
        <v>976.5833333333336</v>
      </c>
      <c r="H122" s="36">
        <v>1041.9833333333336</v>
      </c>
      <c r="I122" s="36">
        <v>1056.2666666666664</v>
      </c>
      <c r="J122" s="36">
        <v>1074.6833333333334</v>
      </c>
      <c r="K122" s="31">
        <v>1037.8499999999999</v>
      </c>
      <c r="L122" s="31">
        <v>1005.15</v>
      </c>
      <c r="M122" s="31">
        <v>28.536549999999998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535.65</v>
      </c>
      <c r="D123" s="36">
        <v>533.76666666666665</v>
      </c>
      <c r="E123" s="36">
        <v>527.18333333333328</v>
      </c>
      <c r="F123" s="36">
        <v>518.71666666666658</v>
      </c>
      <c r="G123" s="36">
        <v>512.13333333333321</v>
      </c>
      <c r="H123" s="36">
        <v>542.23333333333335</v>
      </c>
      <c r="I123" s="36">
        <v>548.81666666666683</v>
      </c>
      <c r="J123" s="36">
        <v>557.28333333333342</v>
      </c>
      <c r="K123" s="31">
        <v>540.35</v>
      </c>
      <c r="L123" s="31">
        <v>525.29999999999995</v>
      </c>
      <c r="M123" s="31">
        <v>25.47082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1481.75</v>
      </c>
      <c r="D124" s="36">
        <v>1483.0833333333333</v>
      </c>
      <c r="E124" s="36">
        <v>1471.1666666666665</v>
      </c>
      <c r="F124" s="36">
        <v>1460.5833333333333</v>
      </c>
      <c r="G124" s="36">
        <v>1448.6666666666665</v>
      </c>
      <c r="H124" s="36">
        <v>1493.6666666666665</v>
      </c>
      <c r="I124" s="36">
        <v>1505.583333333333</v>
      </c>
      <c r="J124" s="36">
        <v>1516.1666666666665</v>
      </c>
      <c r="K124" s="31">
        <v>1495</v>
      </c>
      <c r="L124" s="31">
        <v>1472.5</v>
      </c>
      <c r="M124" s="31">
        <v>4.4504200000000003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1715.75</v>
      </c>
      <c r="D125" s="36">
        <v>1720.8833333333332</v>
      </c>
      <c r="E125" s="36">
        <v>1707.7666666666664</v>
      </c>
      <c r="F125" s="36">
        <v>1699.7833333333333</v>
      </c>
      <c r="G125" s="36">
        <v>1686.6666666666665</v>
      </c>
      <c r="H125" s="36">
        <v>1728.8666666666663</v>
      </c>
      <c r="I125" s="36">
        <v>1741.9833333333331</v>
      </c>
      <c r="J125" s="36">
        <v>1749.9666666666662</v>
      </c>
      <c r="K125" s="31">
        <v>1734</v>
      </c>
      <c r="L125" s="31">
        <v>1712.9</v>
      </c>
      <c r="M125" s="31">
        <v>58.815759999999997</v>
      </c>
      <c r="N125" s="1"/>
      <c r="O125" s="1"/>
    </row>
    <row r="126" spans="1:15" ht="12.75" customHeight="1">
      <c r="A126" s="51">
        <v>117</v>
      </c>
      <c r="B126" s="53" t="s">
        <v>846</v>
      </c>
      <c r="C126" s="31">
        <v>170.62</v>
      </c>
      <c r="D126" s="36">
        <v>169.17</v>
      </c>
      <c r="E126" s="36">
        <v>166.65999999999997</v>
      </c>
      <c r="F126" s="36">
        <v>162.69999999999999</v>
      </c>
      <c r="G126" s="36">
        <v>160.18999999999997</v>
      </c>
      <c r="H126" s="36">
        <v>173.12999999999997</v>
      </c>
      <c r="I126" s="36">
        <v>175.64000000000001</v>
      </c>
      <c r="J126" s="36">
        <v>179.59999999999997</v>
      </c>
      <c r="K126" s="31">
        <v>171.68</v>
      </c>
      <c r="L126" s="31">
        <v>165.21</v>
      </c>
      <c r="M126" s="31">
        <v>130.51066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4886.3999999999996</v>
      </c>
      <c r="D127" s="36">
        <v>4892.4666666666662</v>
      </c>
      <c r="E127" s="36">
        <v>4845.9333333333325</v>
      </c>
      <c r="F127" s="36">
        <v>4805.4666666666662</v>
      </c>
      <c r="G127" s="36">
        <v>4758.9333333333325</v>
      </c>
      <c r="H127" s="36">
        <v>4932.9333333333325</v>
      </c>
      <c r="I127" s="36">
        <v>4979.4666666666672</v>
      </c>
      <c r="J127" s="36">
        <v>5019.9333333333325</v>
      </c>
      <c r="K127" s="31">
        <v>4939</v>
      </c>
      <c r="L127" s="31">
        <v>4852</v>
      </c>
      <c r="M127" s="31">
        <v>2.0727600000000002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715.4</v>
      </c>
      <c r="D128" s="36">
        <v>705.69999999999993</v>
      </c>
      <c r="E128" s="36">
        <v>691.84999999999991</v>
      </c>
      <c r="F128" s="36">
        <v>668.3</v>
      </c>
      <c r="G128" s="36">
        <v>654.44999999999993</v>
      </c>
      <c r="H128" s="36">
        <v>729.24999999999989</v>
      </c>
      <c r="I128" s="36">
        <v>743.1</v>
      </c>
      <c r="J128" s="36">
        <v>766.64999999999986</v>
      </c>
      <c r="K128" s="31">
        <v>719.55</v>
      </c>
      <c r="L128" s="31">
        <v>682.15</v>
      </c>
      <c r="M128" s="31">
        <v>101.08963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4951.1000000000004</v>
      </c>
      <c r="D129" s="36">
        <v>4970.3833333333341</v>
      </c>
      <c r="E129" s="36">
        <v>4916.7666666666682</v>
      </c>
      <c r="F129" s="36">
        <v>4882.4333333333343</v>
      </c>
      <c r="G129" s="36">
        <v>4828.8166666666684</v>
      </c>
      <c r="H129" s="36">
        <v>5004.7166666666681</v>
      </c>
      <c r="I129" s="36">
        <v>5058.3333333333348</v>
      </c>
      <c r="J129" s="36">
        <v>5092.6666666666679</v>
      </c>
      <c r="K129" s="31">
        <v>5024</v>
      </c>
      <c r="L129" s="31">
        <v>4936.05</v>
      </c>
      <c r="M129" s="31">
        <v>7.0542800000000003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3630.3</v>
      </c>
      <c r="D130" s="36">
        <v>3619.0833333333335</v>
      </c>
      <c r="E130" s="36">
        <v>3589.2166666666672</v>
      </c>
      <c r="F130" s="36">
        <v>3548.1333333333337</v>
      </c>
      <c r="G130" s="36">
        <v>3518.2666666666673</v>
      </c>
      <c r="H130" s="36">
        <v>3660.166666666667</v>
      </c>
      <c r="I130" s="36">
        <v>3690.0333333333328</v>
      </c>
      <c r="J130" s="36">
        <v>3731.1166666666668</v>
      </c>
      <c r="K130" s="31">
        <v>3648.95</v>
      </c>
      <c r="L130" s="31">
        <v>3578</v>
      </c>
      <c r="M130" s="31">
        <v>22.422740000000001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438.95</v>
      </c>
      <c r="D131" s="36">
        <v>438.76666666666665</v>
      </c>
      <c r="E131" s="36">
        <v>433.88333333333333</v>
      </c>
      <c r="F131" s="36">
        <v>428.81666666666666</v>
      </c>
      <c r="G131" s="36">
        <v>423.93333333333334</v>
      </c>
      <c r="H131" s="36">
        <v>443.83333333333331</v>
      </c>
      <c r="I131" s="36">
        <v>448.71666666666664</v>
      </c>
      <c r="J131" s="36">
        <v>453.7833333333333</v>
      </c>
      <c r="K131" s="31">
        <v>443.65</v>
      </c>
      <c r="L131" s="31">
        <v>433.7</v>
      </c>
      <c r="M131" s="31">
        <v>10.62344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998.45</v>
      </c>
      <c r="D132" s="36">
        <v>1003.7666666666668</v>
      </c>
      <c r="E132" s="36">
        <v>990.73333333333358</v>
      </c>
      <c r="F132" s="36">
        <v>983.01666666666677</v>
      </c>
      <c r="G132" s="36">
        <v>969.98333333333358</v>
      </c>
      <c r="H132" s="36">
        <v>1011.4833333333336</v>
      </c>
      <c r="I132" s="36">
        <v>1024.5166666666667</v>
      </c>
      <c r="J132" s="36">
        <v>1032.2333333333336</v>
      </c>
      <c r="K132" s="31">
        <v>1016.8</v>
      </c>
      <c r="L132" s="31">
        <v>996.05</v>
      </c>
      <c r="M132" s="31">
        <v>23.204699999999999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1605.55</v>
      </c>
      <c r="D133" s="36">
        <v>1609.7</v>
      </c>
      <c r="E133" s="36">
        <v>1594.4</v>
      </c>
      <c r="F133" s="36">
        <v>1583.25</v>
      </c>
      <c r="G133" s="36">
        <v>1567.95</v>
      </c>
      <c r="H133" s="36">
        <v>1620.8500000000001</v>
      </c>
      <c r="I133" s="36">
        <v>1636.1499999999999</v>
      </c>
      <c r="J133" s="36">
        <v>1647.3000000000002</v>
      </c>
      <c r="K133" s="31">
        <v>1625</v>
      </c>
      <c r="L133" s="31">
        <v>1598.55</v>
      </c>
      <c r="M133" s="31">
        <v>5.2612800000000002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126077.45</v>
      </c>
      <c r="D134" s="36">
        <v>126269.16666666667</v>
      </c>
      <c r="E134" s="36">
        <v>125638.33333333334</v>
      </c>
      <c r="F134" s="36">
        <v>125199.21666666667</v>
      </c>
      <c r="G134" s="36">
        <v>124568.38333333335</v>
      </c>
      <c r="H134" s="36">
        <v>126708.28333333334</v>
      </c>
      <c r="I134" s="36">
        <v>127339.11666666668</v>
      </c>
      <c r="J134" s="36">
        <v>127778.23333333334</v>
      </c>
      <c r="K134" s="31">
        <v>126900</v>
      </c>
      <c r="L134" s="31">
        <v>125830.05</v>
      </c>
      <c r="M134" s="31">
        <v>5.185E-2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1466.95</v>
      </c>
      <c r="D135" s="36">
        <v>1478.6333333333332</v>
      </c>
      <c r="E135" s="36">
        <v>1451.3166666666664</v>
      </c>
      <c r="F135" s="36">
        <v>1435.6833333333332</v>
      </c>
      <c r="G135" s="36">
        <v>1408.3666666666663</v>
      </c>
      <c r="H135" s="36">
        <v>1494.2666666666664</v>
      </c>
      <c r="I135" s="36">
        <v>1521.583333333333</v>
      </c>
      <c r="J135" s="36">
        <v>1537.2166666666665</v>
      </c>
      <c r="K135" s="31">
        <v>1505.95</v>
      </c>
      <c r="L135" s="31">
        <v>1463</v>
      </c>
      <c r="M135" s="31">
        <v>5.2080900000000003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290.14999999999998</v>
      </c>
      <c r="D136" s="36">
        <v>290.89999999999998</v>
      </c>
      <c r="E136" s="36">
        <v>288.39999999999998</v>
      </c>
      <c r="F136" s="36">
        <v>286.64999999999998</v>
      </c>
      <c r="G136" s="36">
        <v>284.14999999999998</v>
      </c>
      <c r="H136" s="36">
        <v>292.64999999999998</v>
      </c>
      <c r="I136" s="36">
        <v>295.14999999999998</v>
      </c>
      <c r="J136" s="36">
        <v>296.89999999999998</v>
      </c>
      <c r="K136" s="31">
        <v>293.39999999999998</v>
      </c>
      <c r="L136" s="31">
        <v>289.14999999999998</v>
      </c>
      <c r="M136" s="31">
        <v>35.216200000000001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2787.55</v>
      </c>
      <c r="D137" s="36">
        <v>2806.0666666666671</v>
      </c>
      <c r="E137" s="36">
        <v>2763.5333333333342</v>
      </c>
      <c r="F137" s="36">
        <v>2739.5166666666673</v>
      </c>
      <c r="G137" s="36">
        <v>2696.9833333333345</v>
      </c>
      <c r="H137" s="36">
        <v>2830.0833333333339</v>
      </c>
      <c r="I137" s="36">
        <v>2872.6166666666668</v>
      </c>
      <c r="J137" s="36">
        <v>2896.6333333333337</v>
      </c>
      <c r="K137" s="31">
        <v>2848.6</v>
      </c>
      <c r="L137" s="31">
        <v>2782.05</v>
      </c>
      <c r="M137" s="31">
        <v>25.80846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2225.0500000000002</v>
      </c>
      <c r="D138" s="36">
        <v>2208.35</v>
      </c>
      <c r="E138" s="36">
        <v>2179.6999999999998</v>
      </c>
      <c r="F138" s="36">
        <v>2134.35</v>
      </c>
      <c r="G138" s="36">
        <v>2105.6999999999998</v>
      </c>
      <c r="H138" s="36">
        <v>2253.6999999999998</v>
      </c>
      <c r="I138" s="36">
        <v>2282.3500000000004</v>
      </c>
      <c r="J138" s="36">
        <v>2327.6999999999998</v>
      </c>
      <c r="K138" s="31">
        <v>2237</v>
      </c>
      <c r="L138" s="31">
        <v>2163</v>
      </c>
      <c r="M138" s="31">
        <v>3.8599000000000001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629.5</v>
      </c>
      <c r="D139" s="36">
        <v>635.1</v>
      </c>
      <c r="E139" s="36">
        <v>620.20000000000005</v>
      </c>
      <c r="F139" s="36">
        <v>610.9</v>
      </c>
      <c r="G139" s="36">
        <v>596</v>
      </c>
      <c r="H139" s="36">
        <v>644.40000000000009</v>
      </c>
      <c r="I139" s="36">
        <v>659.3</v>
      </c>
      <c r="J139" s="36">
        <v>668.60000000000014</v>
      </c>
      <c r="K139" s="31">
        <v>650</v>
      </c>
      <c r="L139" s="31">
        <v>625.79999999999995</v>
      </c>
      <c r="M139" s="31">
        <v>38.072969999999998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12849.35</v>
      </c>
      <c r="D140" s="36">
        <v>12867.65</v>
      </c>
      <c r="E140" s="36">
        <v>12783.699999999999</v>
      </c>
      <c r="F140" s="36">
        <v>12718.05</v>
      </c>
      <c r="G140" s="36">
        <v>12634.099999999999</v>
      </c>
      <c r="H140" s="36">
        <v>12933.3</v>
      </c>
      <c r="I140" s="36">
        <v>13017.25</v>
      </c>
      <c r="J140" s="36">
        <v>13082.9</v>
      </c>
      <c r="K140" s="31">
        <v>12951.6</v>
      </c>
      <c r="L140" s="31">
        <v>12802</v>
      </c>
      <c r="M140" s="31">
        <v>3.02719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964.7</v>
      </c>
      <c r="D141" s="36">
        <v>958.73333333333323</v>
      </c>
      <c r="E141" s="36">
        <v>951.26666666666642</v>
      </c>
      <c r="F141" s="36">
        <v>937.83333333333314</v>
      </c>
      <c r="G141" s="36">
        <v>930.36666666666633</v>
      </c>
      <c r="H141" s="36">
        <v>972.16666666666652</v>
      </c>
      <c r="I141" s="36">
        <v>979.63333333333344</v>
      </c>
      <c r="J141" s="36">
        <v>993.06666666666661</v>
      </c>
      <c r="K141" s="31">
        <v>966.2</v>
      </c>
      <c r="L141" s="31">
        <v>945.3</v>
      </c>
      <c r="M141" s="31">
        <v>4.5679499999999997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870.5</v>
      </c>
      <c r="D142" s="36">
        <v>851.93333333333339</v>
      </c>
      <c r="E142" s="36">
        <v>826.06666666666683</v>
      </c>
      <c r="F142" s="36">
        <v>781.63333333333344</v>
      </c>
      <c r="G142" s="36">
        <v>755.76666666666688</v>
      </c>
      <c r="H142" s="36">
        <v>896.36666666666679</v>
      </c>
      <c r="I142" s="36">
        <v>922.23333333333335</v>
      </c>
      <c r="J142" s="36">
        <v>966.66666666666674</v>
      </c>
      <c r="K142" s="31">
        <v>877.8</v>
      </c>
      <c r="L142" s="31">
        <v>807.5</v>
      </c>
      <c r="M142" s="31">
        <v>65.396029999999996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3199.75</v>
      </c>
      <c r="D143" s="36">
        <v>3203.9166666666665</v>
      </c>
      <c r="E143" s="36">
        <v>3165.833333333333</v>
      </c>
      <c r="F143" s="36">
        <v>3131.9166666666665</v>
      </c>
      <c r="G143" s="36">
        <v>3093.833333333333</v>
      </c>
      <c r="H143" s="36">
        <v>3237.833333333333</v>
      </c>
      <c r="I143" s="36">
        <v>3275.9166666666661</v>
      </c>
      <c r="J143" s="36">
        <v>3309.833333333333</v>
      </c>
      <c r="K143" s="31">
        <v>3242</v>
      </c>
      <c r="L143" s="31">
        <v>3170</v>
      </c>
      <c r="M143" s="31">
        <v>14.01445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69.02</v>
      </c>
      <c r="D144" s="36">
        <v>68.873333333333321</v>
      </c>
      <c r="E144" s="36">
        <v>68.496666666666641</v>
      </c>
      <c r="F144" s="36">
        <v>67.973333333333315</v>
      </c>
      <c r="G144" s="36">
        <v>67.596666666666636</v>
      </c>
      <c r="H144" s="36">
        <v>69.396666666666647</v>
      </c>
      <c r="I144" s="36">
        <v>69.773333333333341</v>
      </c>
      <c r="J144" s="36">
        <v>70.296666666666653</v>
      </c>
      <c r="K144" s="31">
        <v>69.25</v>
      </c>
      <c r="L144" s="31">
        <v>68.349999999999994</v>
      </c>
      <c r="M144" s="31">
        <v>51.450400000000002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2397.9499999999998</v>
      </c>
      <c r="D145" s="36">
        <v>2404.65</v>
      </c>
      <c r="E145" s="36">
        <v>2383.3000000000002</v>
      </c>
      <c r="F145" s="36">
        <v>2368.65</v>
      </c>
      <c r="G145" s="36">
        <v>2347.3000000000002</v>
      </c>
      <c r="H145" s="36">
        <v>2419.3000000000002</v>
      </c>
      <c r="I145" s="36">
        <v>2440.6499999999996</v>
      </c>
      <c r="J145" s="36">
        <v>2455.3000000000002</v>
      </c>
      <c r="K145" s="31">
        <v>2426</v>
      </c>
      <c r="L145" s="31">
        <v>2390</v>
      </c>
      <c r="M145" s="31">
        <v>11.09076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1778.95</v>
      </c>
      <c r="D146" s="36">
        <v>1778.9833333333336</v>
      </c>
      <c r="E146" s="36">
        <v>1757.0666666666671</v>
      </c>
      <c r="F146" s="36">
        <v>1735.1833333333334</v>
      </c>
      <c r="G146" s="36">
        <v>1713.2666666666669</v>
      </c>
      <c r="H146" s="36">
        <v>1800.8666666666672</v>
      </c>
      <c r="I146" s="36">
        <v>1822.7833333333338</v>
      </c>
      <c r="J146" s="36">
        <v>1844.6666666666674</v>
      </c>
      <c r="K146" s="31">
        <v>1800.9</v>
      </c>
      <c r="L146" s="31">
        <v>1757.1</v>
      </c>
      <c r="M146" s="31">
        <v>12.69416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103.17</v>
      </c>
      <c r="D147" s="36">
        <v>103.20333333333333</v>
      </c>
      <c r="E147" s="36">
        <v>102.45666666666666</v>
      </c>
      <c r="F147" s="36">
        <v>101.74333333333333</v>
      </c>
      <c r="G147" s="36">
        <v>100.99666666666666</v>
      </c>
      <c r="H147" s="36">
        <v>103.91666666666667</v>
      </c>
      <c r="I147" s="36">
        <v>104.66333333333334</v>
      </c>
      <c r="J147" s="36">
        <v>105.37666666666668</v>
      </c>
      <c r="K147" s="31">
        <v>103.95</v>
      </c>
      <c r="L147" s="31">
        <v>102.49</v>
      </c>
      <c r="M147" s="31">
        <v>475.19148999999999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263.10000000000002</v>
      </c>
      <c r="D148" s="36">
        <v>260.8</v>
      </c>
      <c r="E148" s="36">
        <v>257.65000000000003</v>
      </c>
      <c r="F148" s="36">
        <v>252.20000000000002</v>
      </c>
      <c r="G148" s="36">
        <v>249.05000000000004</v>
      </c>
      <c r="H148" s="36">
        <v>266.25</v>
      </c>
      <c r="I148" s="36">
        <v>269.39999999999998</v>
      </c>
      <c r="J148" s="36">
        <v>274.85000000000002</v>
      </c>
      <c r="K148" s="31">
        <v>263.95</v>
      </c>
      <c r="L148" s="31">
        <v>255.35</v>
      </c>
      <c r="M148" s="31">
        <v>94.935389999999998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371.3</v>
      </c>
      <c r="D149" s="36">
        <v>370.23333333333329</v>
      </c>
      <c r="E149" s="36">
        <v>366.46666666666658</v>
      </c>
      <c r="F149" s="36">
        <v>361.63333333333327</v>
      </c>
      <c r="G149" s="36">
        <v>357.86666666666656</v>
      </c>
      <c r="H149" s="36">
        <v>375.06666666666661</v>
      </c>
      <c r="I149" s="36">
        <v>378.83333333333337</v>
      </c>
      <c r="J149" s="36">
        <v>383.66666666666663</v>
      </c>
      <c r="K149" s="31">
        <v>374</v>
      </c>
      <c r="L149" s="31">
        <v>365.4</v>
      </c>
      <c r="M149" s="31">
        <v>121.34524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3514.05</v>
      </c>
      <c r="D150" s="36">
        <v>3506.35</v>
      </c>
      <c r="E150" s="36">
        <v>3475.75</v>
      </c>
      <c r="F150" s="36">
        <v>3437.4500000000003</v>
      </c>
      <c r="G150" s="36">
        <v>3406.8500000000004</v>
      </c>
      <c r="H150" s="36">
        <v>3544.6499999999996</v>
      </c>
      <c r="I150" s="36">
        <v>3575.2499999999991</v>
      </c>
      <c r="J150" s="36">
        <v>3613.5499999999993</v>
      </c>
      <c r="K150" s="31">
        <v>3536.95</v>
      </c>
      <c r="L150" s="31">
        <v>3468.05</v>
      </c>
      <c r="M150" s="31">
        <v>3.0907800000000001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2537.3000000000002</v>
      </c>
      <c r="D151" s="36">
        <v>2537.6833333333334</v>
      </c>
      <c r="E151" s="36">
        <v>2520.6166666666668</v>
      </c>
      <c r="F151" s="36">
        <v>2503.9333333333334</v>
      </c>
      <c r="G151" s="36">
        <v>2486.8666666666668</v>
      </c>
      <c r="H151" s="36">
        <v>2554.3666666666668</v>
      </c>
      <c r="I151" s="36">
        <v>2571.4333333333334</v>
      </c>
      <c r="J151" s="36">
        <v>2588.1166666666668</v>
      </c>
      <c r="K151" s="31">
        <v>2554.75</v>
      </c>
      <c r="L151" s="31">
        <v>2521</v>
      </c>
      <c r="M151" s="31">
        <v>4.8040799999999999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1918.45</v>
      </c>
      <c r="D152" s="36">
        <v>1921.5666666666666</v>
      </c>
      <c r="E152" s="36">
        <v>1901.3833333333332</v>
      </c>
      <c r="F152" s="36">
        <v>1884.3166666666666</v>
      </c>
      <c r="G152" s="36">
        <v>1864.1333333333332</v>
      </c>
      <c r="H152" s="36">
        <v>1938.6333333333332</v>
      </c>
      <c r="I152" s="36">
        <v>1958.8166666666666</v>
      </c>
      <c r="J152" s="36">
        <v>1975.8833333333332</v>
      </c>
      <c r="K152" s="31">
        <v>1941.75</v>
      </c>
      <c r="L152" s="31">
        <v>1904.5</v>
      </c>
      <c r="M152" s="31">
        <v>5.8369799999999996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275.5</v>
      </c>
      <c r="D153" s="36">
        <v>276.40000000000003</v>
      </c>
      <c r="E153" s="36">
        <v>273.70000000000005</v>
      </c>
      <c r="F153" s="36">
        <v>271.90000000000003</v>
      </c>
      <c r="G153" s="36">
        <v>269.20000000000005</v>
      </c>
      <c r="H153" s="36">
        <v>278.20000000000005</v>
      </c>
      <c r="I153" s="36">
        <v>280.89999999999998</v>
      </c>
      <c r="J153" s="36">
        <v>282.70000000000005</v>
      </c>
      <c r="K153" s="31">
        <v>279.10000000000002</v>
      </c>
      <c r="L153" s="31">
        <v>274.60000000000002</v>
      </c>
      <c r="M153" s="31">
        <v>205.60661999999999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662.25</v>
      </c>
      <c r="D154" s="36">
        <v>660.35</v>
      </c>
      <c r="E154" s="36">
        <v>646.90000000000009</v>
      </c>
      <c r="F154" s="36">
        <v>631.55000000000007</v>
      </c>
      <c r="G154" s="36">
        <v>618.10000000000014</v>
      </c>
      <c r="H154" s="36">
        <v>675.7</v>
      </c>
      <c r="I154" s="36">
        <v>689.15000000000009</v>
      </c>
      <c r="J154" s="36">
        <v>704.5</v>
      </c>
      <c r="K154" s="31">
        <v>673.8</v>
      </c>
      <c r="L154" s="31">
        <v>645</v>
      </c>
      <c r="M154" s="31">
        <v>37.084440000000001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402.5</v>
      </c>
      <c r="D155" s="36">
        <v>398.75</v>
      </c>
      <c r="E155" s="36">
        <v>380.75</v>
      </c>
      <c r="F155" s="36">
        <v>359</v>
      </c>
      <c r="G155" s="36">
        <v>341</v>
      </c>
      <c r="H155" s="36">
        <v>420.5</v>
      </c>
      <c r="I155" s="36">
        <v>438.5</v>
      </c>
      <c r="J155" s="36">
        <v>460.25</v>
      </c>
      <c r="K155" s="31">
        <v>416.75</v>
      </c>
      <c r="L155" s="31">
        <v>377</v>
      </c>
      <c r="M155" s="31">
        <v>102.81686000000001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1311.55</v>
      </c>
      <c r="D156" s="36">
        <v>1311.5166666666667</v>
      </c>
      <c r="E156" s="36">
        <v>1295.0333333333333</v>
      </c>
      <c r="F156" s="36">
        <v>1278.5166666666667</v>
      </c>
      <c r="G156" s="36">
        <v>1262.0333333333333</v>
      </c>
      <c r="H156" s="36">
        <v>1328.0333333333333</v>
      </c>
      <c r="I156" s="36">
        <v>1344.5166666666664</v>
      </c>
      <c r="J156" s="36">
        <v>1361.0333333333333</v>
      </c>
      <c r="K156" s="31">
        <v>1328</v>
      </c>
      <c r="L156" s="31">
        <v>1295</v>
      </c>
      <c r="M156" s="31">
        <v>6.2548199999999996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3635.05</v>
      </c>
      <c r="D157" s="36">
        <v>3623.5833333333335</v>
      </c>
      <c r="E157" s="36">
        <v>3601.5666666666671</v>
      </c>
      <c r="F157" s="36">
        <v>3568.0833333333335</v>
      </c>
      <c r="G157" s="36">
        <v>3546.0666666666671</v>
      </c>
      <c r="H157" s="36">
        <v>3657.0666666666671</v>
      </c>
      <c r="I157" s="36">
        <v>3679.0833333333335</v>
      </c>
      <c r="J157" s="36">
        <v>3712.5666666666671</v>
      </c>
      <c r="K157" s="31">
        <v>3645.6</v>
      </c>
      <c r="L157" s="31">
        <v>3590.1</v>
      </c>
      <c r="M157" s="31">
        <v>3.72099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38646.400000000001</v>
      </c>
      <c r="D158" s="36">
        <v>38799.450000000004</v>
      </c>
      <c r="E158" s="36">
        <v>38348.950000000012</v>
      </c>
      <c r="F158" s="36">
        <v>38051.500000000007</v>
      </c>
      <c r="G158" s="36">
        <v>37601.000000000015</v>
      </c>
      <c r="H158" s="36">
        <v>39096.900000000009</v>
      </c>
      <c r="I158" s="36">
        <v>39547.399999999994</v>
      </c>
      <c r="J158" s="36">
        <v>39844.850000000006</v>
      </c>
      <c r="K158" s="31">
        <v>39249.949999999997</v>
      </c>
      <c r="L158" s="31">
        <v>38502</v>
      </c>
      <c r="M158" s="31">
        <v>0.18592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1467.9</v>
      </c>
      <c r="D159" s="36">
        <v>1471.6499999999999</v>
      </c>
      <c r="E159" s="36">
        <v>1439.2999999999997</v>
      </c>
      <c r="F159" s="36">
        <v>1410.6999999999998</v>
      </c>
      <c r="G159" s="36">
        <v>1378.3499999999997</v>
      </c>
      <c r="H159" s="36">
        <v>1500.2499999999998</v>
      </c>
      <c r="I159" s="36">
        <v>1532.5999999999997</v>
      </c>
      <c r="J159" s="36">
        <v>1561.1999999999998</v>
      </c>
      <c r="K159" s="31">
        <v>1504</v>
      </c>
      <c r="L159" s="31">
        <v>1443.05</v>
      </c>
      <c r="M159" s="31">
        <v>4.6513900000000001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3770.5</v>
      </c>
      <c r="D160" s="36">
        <v>3773.8166666666671</v>
      </c>
      <c r="E160" s="36">
        <v>3737.6333333333341</v>
      </c>
      <c r="F160" s="36">
        <v>3704.7666666666669</v>
      </c>
      <c r="G160" s="36">
        <v>3668.5833333333339</v>
      </c>
      <c r="H160" s="36">
        <v>3806.6833333333343</v>
      </c>
      <c r="I160" s="36">
        <v>3842.8666666666677</v>
      </c>
      <c r="J160" s="36">
        <v>3875.7333333333345</v>
      </c>
      <c r="K160" s="31">
        <v>3810</v>
      </c>
      <c r="L160" s="31">
        <v>3740.95</v>
      </c>
      <c r="M160" s="31">
        <v>5.0995499999999998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320.60000000000002</v>
      </c>
      <c r="D161" s="36">
        <v>321.15000000000003</v>
      </c>
      <c r="E161" s="36">
        <v>316.30000000000007</v>
      </c>
      <c r="F161" s="36">
        <v>312.00000000000006</v>
      </c>
      <c r="G161" s="36">
        <v>307.15000000000009</v>
      </c>
      <c r="H161" s="36">
        <v>325.45000000000005</v>
      </c>
      <c r="I161" s="36">
        <v>330.30000000000007</v>
      </c>
      <c r="J161" s="36">
        <v>334.6</v>
      </c>
      <c r="K161" s="31">
        <v>326</v>
      </c>
      <c r="L161" s="31">
        <v>316.85000000000002</v>
      </c>
      <c r="M161" s="31">
        <v>104.84237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3078.5</v>
      </c>
      <c r="D162" s="36">
        <v>3111.35</v>
      </c>
      <c r="E162" s="36">
        <v>3038.7</v>
      </c>
      <c r="F162" s="36">
        <v>2998.9</v>
      </c>
      <c r="G162" s="36">
        <v>2926.25</v>
      </c>
      <c r="H162" s="36">
        <v>3151.1499999999996</v>
      </c>
      <c r="I162" s="36">
        <v>3223.8</v>
      </c>
      <c r="J162" s="36">
        <v>3263.5999999999995</v>
      </c>
      <c r="K162" s="31">
        <v>3184</v>
      </c>
      <c r="L162" s="31">
        <v>3071.55</v>
      </c>
      <c r="M162" s="31">
        <v>6.8706699999999996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865.6</v>
      </c>
      <c r="D163" s="36">
        <v>857.86666666666667</v>
      </c>
      <c r="E163" s="36">
        <v>846.13333333333333</v>
      </c>
      <c r="F163" s="36">
        <v>826.66666666666663</v>
      </c>
      <c r="G163" s="36">
        <v>814.93333333333328</v>
      </c>
      <c r="H163" s="36">
        <v>877.33333333333337</v>
      </c>
      <c r="I163" s="36">
        <v>889.06666666666672</v>
      </c>
      <c r="J163" s="36">
        <v>908.53333333333342</v>
      </c>
      <c r="K163" s="31">
        <v>869.6</v>
      </c>
      <c r="L163" s="31">
        <v>838.4</v>
      </c>
      <c r="M163" s="31">
        <v>20.70513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7002</v>
      </c>
      <c r="D164" s="36">
        <v>7018.7666666666664</v>
      </c>
      <c r="E164" s="36">
        <v>6943.2333333333327</v>
      </c>
      <c r="F164" s="36">
        <v>6884.4666666666662</v>
      </c>
      <c r="G164" s="36">
        <v>6808.9333333333325</v>
      </c>
      <c r="H164" s="36">
        <v>7077.5333333333328</v>
      </c>
      <c r="I164" s="36">
        <v>7153.0666666666657</v>
      </c>
      <c r="J164" s="36">
        <v>7211.833333333333</v>
      </c>
      <c r="K164" s="31">
        <v>7094.3</v>
      </c>
      <c r="L164" s="31">
        <v>6960</v>
      </c>
      <c r="M164" s="31">
        <v>2.97295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442.2</v>
      </c>
      <c r="D165" s="36">
        <v>443.01666666666665</v>
      </c>
      <c r="E165" s="36">
        <v>438.23333333333329</v>
      </c>
      <c r="F165" s="36">
        <v>434.26666666666665</v>
      </c>
      <c r="G165" s="36">
        <v>429.48333333333329</v>
      </c>
      <c r="H165" s="36">
        <v>446.98333333333329</v>
      </c>
      <c r="I165" s="36">
        <v>451.76666666666659</v>
      </c>
      <c r="J165" s="36">
        <v>455.73333333333329</v>
      </c>
      <c r="K165" s="31">
        <v>447.8</v>
      </c>
      <c r="L165" s="31">
        <v>439.05</v>
      </c>
      <c r="M165" s="31">
        <v>18.14528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492.05</v>
      </c>
      <c r="D166" s="36">
        <v>491.45</v>
      </c>
      <c r="E166" s="36">
        <v>484.65</v>
      </c>
      <c r="F166" s="36">
        <v>477.25</v>
      </c>
      <c r="G166" s="36">
        <v>470.45</v>
      </c>
      <c r="H166" s="36">
        <v>498.84999999999997</v>
      </c>
      <c r="I166" s="36">
        <v>505.65000000000003</v>
      </c>
      <c r="J166" s="36">
        <v>513.04999999999995</v>
      </c>
      <c r="K166" s="31">
        <v>498.25</v>
      </c>
      <c r="L166" s="31">
        <v>484.05</v>
      </c>
      <c r="M166" s="31">
        <v>234.40337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324.64999999999998</v>
      </c>
      <c r="D167" s="36">
        <v>322.88333333333333</v>
      </c>
      <c r="E167" s="36">
        <v>318.66666666666663</v>
      </c>
      <c r="F167" s="36">
        <v>312.68333333333328</v>
      </c>
      <c r="G167" s="36">
        <v>308.46666666666658</v>
      </c>
      <c r="H167" s="36">
        <v>328.86666666666667</v>
      </c>
      <c r="I167" s="36">
        <v>333.08333333333337</v>
      </c>
      <c r="J167" s="36">
        <v>339.06666666666672</v>
      </c>
      <c r="K167" s="31">
        <v>327.10000000000002</v>
      </c>
      <c r="L167" s="31">
        <v>316.89999999999998</v>
      </c>
      <c r="M167" s="31">
        <v>203.46144000000001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1847.75</v>
      </c>
      <c r="D168" s="36">
        <v>1840.0333333333335</v>
      </c>
      <c r="E168" s="36">
        <v>1810.0666666666671</v>
      </c>
      <c r="F168" s="36">
        <v>1772.3833333333334</v>
      </c>
      <c r="G168" s="36">
        <v>1742.416666666667</v>
      </c>
      <c r="H168" s="36">
        <v>1877.7166666666672</v>
      </c>
      <c r="I168" s="36">
        <v>1907.6833333333338</v>
      </c>
      <c r="J168" s="36">
        <v>1945.3666666666672</v>
      </c>
      <c r="K168" s="31">
        <v>1870</v>
      </c>
      <c r="L168" s="31">
        <v>1802.35</v>
      </c>
      <c r="M168" s="31">
        <v>14.27538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16848.849999999999</v>
      </c>
      <c r="D169" s="36">
        <v>16877.366666666669</v>
      </c>
      <c r="E169" s="36">
        <v>16721.533333333336</v>
      </c>
      <c r="F169" s="36">
        <v>16594.216666666667</v>
      </c>
      <c r="G169" s="36">
        <v>16438.383333333335</v>
      </c>
      <c r="H169" s="36">
        <v>17004.683333333338</v>
      </c>
      <c r="I169" s="36">
        <v>17160.516666666666</v>
      </c>
      <c r="J169" s="36">
        <v>17287.833333333339</v>
      </c>
      <c r="K169" s="31">
        <v>17033.2</v>
      </c>
      <c r="L169" s="31">
        <v>16750.05</v>
      </c>
      <c r="M169" s="31">
        <v>4.879E-2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127.48</v>
      </c>
      <c r="D170" s="36">
        <v>127.15333333333335</v>
      </c>
      <c r="E170" s="36">
        <v>126.3266666666667</v>
      </c>
      <c r="F170" s="36">
        <v>125.17333333333335</v>
      </c>
      <c r="G170" s="36">
        <v>124.34666666666669</v>
      </c>
      <c r="H170" s="36">
        <v>128.3066666666667</v>
      </c>
      <c r="I170" s="36">
        <v>129.13333333333335</v>
      </c>
      <c r="J170" s="36">
        <v>130.28666666666669</v>
      </c>
      <c r="K170" s="31">
        <v>127.98</v>
      </c>
      <c r="L170" s="31">
        <v>126</v>
      </c>
      <c r="M170" s="31">
        <v>293.32963000000001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516.45000000000005</v>
      </c>
      <c r="D171" s="36">
        <v>514.25</v>
      </c>
      <c r="E171" s="36">
        <v>508.5</v>
      </c>
      <c r="F171" s="36">
        <v>500.55</v>
      </c>
      <c r="G171" s="36">
        <v>494.8</v>
      </c>
      <c r="H171" s="36">
        <v>522.20000000000005</v>
      </c>
      <c r="I171" s="36">
        <v>527.95000000000005</v>
      </c>
      <c r="J171" s="36">
        <v>535.9</v>
      </c>
      <c r="K171" s="31">
        <v>520</v>
      </c>
      <c r="L171" s="31">
        <v>506.3</v>
      </c>
      <c r="M171" s="31">
        <v>175.69720000000001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392.1</v>
      </c>
      <c r="D172" s="36">
        <v>392.66666666666669</v>
      </c>
      <c r="E172" s="36">
        <v>388.43333333333339</v>
      </c>
      <c r="F172" s="36">
        <v>384.76666666666671</v>
      </c>
      <c r="G172" s="36">
        <v>380.53333333333342</v>
      </c>
      <c r="H172" s="36">
        <v>396.33333333333337</v>
      </c>
      <c r="I172" s="36">
        <v>400.56666666666661</v>
      </c>
      <c r="J172" s="36">
        <v>404.23333333333335</v>
      </c>
      <c r="K172" s="31">
        <v>396.9</v>
      </c>
      <c r="L172" s="31">
        <v>389</v>
      </c>
      <c r="M172" s="31">
        <v>189.84502000000001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2926.65</v>
      </c>
      <c r="D173" s="36">
        <v>2929.6666666666665</v>
      </c>
      <c r="E173" s="36">
        <v>2907.333333333333</v>
      </c>
      <c r="F173" s="36">
        <v>2888.0166666666664</v>
      </c>
      <c r="G173" s="36">
        <v>2865.6833333333329</v>
      </c>
      <c r="H173" s="36">
        <v>2948.9833333333331</v>
      </c>
      <c r="I173" s="36">
        <v>2971.3166666666662</v>
      </c>
      <c r="J173" s="36">
        <v>2990.6333333333332</v>
      </c>
      <c r="K173" s="31">
        <v>2952</v>
      </c>
      <c r="L173" s="31">
        <v>2910.35</v>
      </c>
      <c r="M173" s="31">
        <v>50.408709999999999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717.45</v>
      </c>
      <c r="D174" s="36">
        <v>716.43333333333339</v>
      </c>
      <c r="E174" s="36">
        <v>713.86666666666679</v>
      </c>
      <c r="F174" s="36">
        <v>710.28333333333342</v>
      </c>
      <c r="G174" s="36">
        <v>707.71666666666681</v>
      </c>
      <c r="H174" s="36">
        <v>720.01666666666677</v>
      </c>
      <c r="I174" s="36">
        <v>722.58333333333337</v>
      </c>
      <c r="J174" s="36">
        <v>726.16666666666674</v>
      </c>
      <c r="K174" s="31">
        <v>719</v>
      </c>
      <c r="L174" s="31">
        <v>712.85</v>
      </c>
      <c r="M174" s="31">
        <v>5.6182400000000001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1452.7</v>
      </c>
      <c r="D175" s="36">
        <v>1446.7666666666667</v>
      </c>
      <c r="E175" s="36">
        <v>1431.7333333333333</v>
      </c>
      <c r="F175" s="36">
        <v>1410.7666666666667</v>
      </c>
      <c r="G175" s="36">
        <v>1395.7333333333333</v>
      </c>
      <c r="H175" s="36">
        <v>1467.7333333333333</v>
      </c>
      <c r="I175" s="36">
        <v>1482.7666666666667</v>
      </c>
      <c r="J175" s="36">
        <v>1503.7333333333333</v>
      </c>
      <c r="K175" s="31">
        <v>1461.8</v>
      </c>
      <c r="L175" s="31">
        <v>1425.8</v>
      </c>
      <c r="M175" s="31">
        <v>18.23958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2365.9</v>
      </c>
      <c r="D176" s="36">
        <v>2353.0000000000005</v>
      </c>
      <c r="E176" s="36">
        <v>2332.9500000000007</v>
      </c>
      <c r="F176" s="36">
        <v>2300.0000000000005</v>
      </c>
      <c r="G176" s="36">
        <v>2279.9500000000007</v>
      </c>
      <c r="H176" s="36">
        <v>2385.9500000000007</v>
      </c>
      <c r="I176" s="36">
        <v>2406.0000000000009</v>
      </c>
      <c r="J176" s="36">
        <v>2438.9500000000007</v>
      </c>
      <c r="K176" s="31">
        <v>2373.0500000000002</v>
      </c>
      <c r="L176" s="31">
        <v>2320.0500000000002</v>
      </c>
      <c r="M176" s="31">
        <v>9.6576400000000007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165.87</v>
      </c>
      <c r="D177" s="36">
        <v>165.07666666666668</v>
      </c>
      <c r="E177" s="36">
        <v>163.70333333333338</v>
      </c>
      <c r="F177" s="36">
        <v>161.53666666666669</v>
      </c>
      <c r="G177" s="36">
        <v>160.16333333333338</v>
      </c>
      <c r="H177" s="36">
        <v>167.24333333333337</v>
      </c>
      <c r="I177" s="36">
        <v>168.61666666666665</v>
      </c>
      <c r="J177" s="36">
        <v>170.78333333333336</v>
      </c>
      <c r="K177" s="31">
        <v>166.45</v>
      </c>
      <c r="L177" s="31">
        <v>162.91</v>
      </c>
      <c r="M177" s="31">
        <v>218.87881999999999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27538.9</v>
      </c>
      <c r="D178" s="36">
        <v>27383.166666666668</v>
      </c>
      <c r="E178" s="36">
        <v>27045.833333333336</v>
      </c>
      <c r="F178" s="36">
        <v>26552.766666666666</v>
      </c>
      <c r="G178" s="36">
        <v>26215.433333333334</v>
      </c>
      <c r="H178" s="36">
        <v>27876.233333333337</v>
      </c>
      <c r="I178" s="36">
        <v>28213.566666666673</v>
      </c>
      <c r="J178" s="36">
        <v>28706.633333333339</v>
      </c>
      <c r="K178" s="31">
        <v>27720.5</v>
      </c>
      <c r="L178" s="31">
        <v>26890.1</v>
      </c>
      <c r="M178" s="31">
        <v>0.44979000000000002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2566.9499999999998</v>
      </c>
      <c r="D179" s="36">
        <v>2560.3166666666666</v>
      </c>
      <c r="E179" s="36">
        <v>2537.1833333333334</v>
      </c>
      <c r="F179" s="36">
        <v>2507.416666666667</v>
      </c>
      <c r="G179" s="36">
        <v>2484.2833333333338</v>
      </c>
      <c r="H179" s="36">
        <v>2590.083333333333</v>
      </c>
      <c r="I179" s="36">
        <v>2613.2166666666662</v>
      </c>
      <c r="J179" s="36">
        <v>2642.9833333333327</v>
      </c>
      <c r="K179" s="31">
        <v>2583.4499999999998</v>
      </c>
      <c r="L179" s="31">
        <v>2530.5500000000002</v>
      </c>
      <c r="M179" s="31">
        <v>7.0207300000000004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7065.3</v>
      </c>
      <c r="D180" s="36">
        <v>7039.05</v>
      </c>
      <c r="E180" s="36">
        <v>6944.1500000000005</v>
      </c>
      <c r="F180" s="36">
        <v>6823</v>
      </c>
      <c r="G180" s="36">
        <v>6728.1</v>
      </c>
      <c r="H180" s="36">
        <v>7160.2000000000007</v>
      </c>
      <c r="I180" s="36">
        <v>7255.1</v>
      </c>
      <c r="J180" s="36">
        <v>7376.2500000000009</v>
      </c>
      <c r="K180" s="31">
        <v>7133.95</v>
      </c>
      <c r="L180" s="31">
        <v>6917.9</v>
      </c>
      <c r="M180" s="31">
        <v>5.1405500000000002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662.35</v>
      </c>
      <c r="D181" s="36">
        <v>661.73333333333335</v>
      </c>
      <c r="E181" s="36">
        <v>655.11666666666667</v>
      </c>
      <c r="F181" s="36">
        <v>647.88333333333333</v>
      </c>
      <c r="G181" s="36">
        <v>641.26666666666665</v>
      </c>
      <c r="H181" s="36">
        <v>668.9666666666667</v>
      </c>
      <c r="I181" s="36">
        <v>675.58333333333348</v>
      </c>
      <c r="J181" s="36">
        <v>682.81666666666672</v>
      </c>
      <c r="K181" s="31">
        <v>668.35</v>
      </c>
      <c r="L181" s="31">
        <v>654.5</v>
      </c>
      <c r="M181" s="31">
        <v>13.27291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839.1</v>
      </c>
      <c r="D182" s="36">
        <v>839.2166666666667</v>
      </c>
      <c r="E182" s="36">
        <v>832.88333333333344</v>
      </c>
      <c r="F182" s="36">
        <v>826.66666666666674</v>
      </c>
      <c r="G182" s="36">
        <v>820.33333333333348</v>
      </c>
      <c r="H182" s="36">
        <v>845.43333333333339</v>
      </c>
      <c r="I182" s="36">
        <v>851.76666666666665</v>
      </c>
      <c r="J182" s="36">
        <v>857.98333333333335</v>
      </c>
      <c r="K182" s="31">
        <v>845.55</v>
      </c>
      <c r="L182" s="31">
        <v>833</v>
      </c>
      <c r="M182" s="31">
        <v>150.71441999999999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151.01</v>
      </c>
      <c r="D183" s="36">
        <v>151.40333333333334</v>
      </c>
      <c r="E183" s="36">
        <v>150.15666666666667</v>
      </c>
      <c r="F183" s="36">
        <v>149.30333333333334</v>
      </c>
      <c r="G183" s="36">
        <v>148.05666666666667</v>
      </c>
      <c r="H183" s="36">
        <v>152.25666666666666</v>
      </c>
      <c r="I183" s="36">
        <v>153.50333333333333</v>
      </c>
      <c r="J183" s="36">
        <v>154.35666666666665</v>
      </c>
      <c r="K183" s="31">
        <v>152.65</v>
      </c>
      <c r="L183" s="31">
        <v>150.55000000000001</v>
      </c>
      <c r="M183" s="31">
        <v>192.75570999999999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1506.85</v>
      </c>
      <c r="D184" s="36">
        <v>1505.75</v>
      </c>
      <c r="E184" s="36">
        <v>1496.95</v>
      </c>
      <c r="F184" s="36">
        <v>1487.05</v>
      </c>
      <c r="G184" s="36">
        <v>1478.25</v>
      </c>
      <c r="H184" s="36">
        <v>1515.65</v>
      </c>
      <c r="I184" s="36">
        <v>1524.4500000000003</v>
      </c>
      <c r="J184" s="36">
        <v>1534.3500000000001</v>
      </c>
      <c r="K184" s="31">
        <v>1514.55</v>
      </c>
      <c r="L184" s="31">
        <v>1495.85</v>
      </c>
      <c r="M184" s="31">
        <v>9.9478399999999993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778.95</v>
      </c>
      <c r="D185" s="36">
        <v>774.9666666666667</v>
      </c>
      <c r="E185" s="36">
        <v>757.33333333333337</v>
      </c>
      <c r="F185" s="36">
        <v>735.7166666666667</v>
      </c>
      <c r="G185" s="36">
        <v>718.08333333333337</v>
      </c>
      <c r="H185" s="36">
        <v>796.58333333333337</v>
      </c>
      <c r="I185" s="36">
        <v>814.21666666666658</v>
      </c>
      <c r="J185" s="36">
        <v>835.83333333333337</v>
      </c>
      <c r="K185" s="31">
        <v>792.6</v>
      </c>
      <c r="L185" s="31">
        <v>753.35</v>
      </c>
      <c r="M185" s="31">
        <v>64.435500000000005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694.55</v>
      </c>
      <c r="D186" s="36">
        <v>698.09999999999991</v>
      </c>
      <c r="E186" s="36">
        <v>686.79999999999984</v>
      </c>
      <c r="F186" s="36">
        <v>679.05</v>
      </c>
      <c r="G186" s="36">
        <v>667.74999999999989</v>
      </c>
      <c r="H186" s="36">
        <v>705.8499999999998</v>
      </c>
      <c r="I186" s="36">
        <v>717.15</v>
      </c>
      <c r="J186" s="36">
        <v>724.89999999999975</v>
      </c>
      <c r="K186" s="31">
        <v>709.4</v>
      </c>
      <c r="L186" s="31">
        <v>690.35</v>
      </c>
      <c r="M186" s="31">
        <v>7.3319400000000003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2420.5</v>
      </c>
      <c r="D187" s="36">
        <v>2428.0666666666671</v>
      </c>
      <c r="E187" s="36">
        <v>2408.0333333333342</v>
      </c>
      <c r="F187" s="36">
        <v>2395.5666666666671</v>
      </c>
      <c r="G187" s="36">
        <v>2375.5333333333342</v>
      </c>
      <c r="H187" s="36">
        <v>2440.5333333333342</v>
      </c>
      <c r="I187" s="36">
        <v>2460.5666666666671</v>
      </c>
      <c r="J187" s="36">
        <v>2473.0333333333342</v>
      </c>
      <c r="K187" s="31">
        <v>2448.1</v>
      </c>
      <c r="L187" s="31">
        <v>2415.6</v>
      </c>
      <c r="M187" s="31">
        <v>6.3048200000000003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1123.5999999999999</v>
      </c>
      <c r="D188" s="36">
        <v>1118.5333333333333</v>
      </c>
      <c r="E188" s="36">
        <v>1102.0666666666666</v>
      </c>
      <c r="F188" s="36">
        <v>1080.5333333333333</v>
      </c>
      <c r="G188" s="36">
        <v>1064.0666666666666</v>
      </c>
      <c r="H188" s="36">
        <v>1140.0666666666666</v>
      </c>
      <c r="I188" s="36">
        <v>1156.5333333333333</v>
      </c>
      <c r="J188" s="36">
        <v>1178.0666666666666</v>
      </c>
      <c r="K188" s="31">
        <v>1135</v>
      </c>
      <c r="L188" s="31">
        <v>1097</v>
      </c>
      <c r="M188" s="31">
        <v>35.946849999999998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1897</v>
      </c>
      <c r="D189" s="36">
        <v>1900.7</v>
      </c>
      <c r="E189" s="36">
        <v>1884.25</v>
      </c>
      <c r="F189" s="36">
        <v>1871.5</v>
      </c>
      <c r="G189" s="36">
        <v>1855.05</v>
      </c>
      <c r="H189" s="36">
        <v>1913.45</v>
      </c>
      <c r="I189" s="36">
        <v>1929.9000000000003</v>
      </c>
      <c r="J189" s="36">
        <v>1942.65</v>
      </c>
      <c r="K189" s="31">
        <v>1917.15</v>
      </c>
      <c r="L189" s="31">
        <v>1887.95</v>
      </c>
      <c r="M189" s="31">
        <v>6.6623799999999997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3831.65</v>
      </c>
      <c r="D190" s="36">
        <v>3850.8666666666663</v>
      </c>
      <c r="E190" s="36">
        <v>3808.2333333333327</v>
      </c>
      <c r="F190" s="36">
        <v>3784.8166666666662</v>
      </c>
      <c r="G190" s="36">
        <v>3742.1833333333325</v>
      </c>
      <c r="H190" s="36">
        <v>3874.2833333333328</v>
      </c>
      <c r="I190" s="36">
        <v>3916.916666666667</v>
      </c>
      <c r="J190" s="36">
        <v>3940.333333333333</v>
      </c>
      <c r="K190" s="31">
        <v>3893.5</v>
      </c>
      <c r="L190" s="31">
        <v>3827.45</v>
      </c>
      <c r="M190" s="31">
        <v>21.770009999999999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1124.6500000000001</v>
      </c>
      <c r="D191" s="36">
        <v>1130.05</v>
      </c>
      <c r="E191" s="36">
        <v>1118.0999999999999</v>
      </c>
      <c r="F191" s="36">
        <v>1111.55</v>
      </c>
      <c r="G191" s="36">
        <v>1099.5999999999999</v>
      </c>
      <c r="H191" s="36">
        <v>1136.5999999999999</v>
      </c>
      <c r="I191" s="36">
        <v>1148.5500000000002</v>
      </c>
      <c r="J191" s="36">
        <v>1155.0999999999999</v>
      </c>
      <c r="K191" s="31">
        <v>1142</v>
      </c>
      <c r="L191" s="31">
        <v>1123.5</v>
      </c>
      <c r="M191" s="31">
        <v>7.73116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7120.25</v>
      </c>
      <c r="D192" s="36">
        <v>7123.5166666666664</v>
      </c>
      <c r="E192" s="36">
        <v>7088.7333333333327</v>
      </c>
      <c r="F192" s="36">
        <v>7057.2166666666662</v>
      </c>
      <c r="G192" s="36">
        <v>7022.4333333333325</v>
      </c>
      <c r="H192" s="36">
        <v>7155.0333333333328</v>
      </c>
      <c r="I192" s="36">
        <v>7189.8166666666657</v>
      </c>
      <c r="J192" s="36">
        <v>7221.333333333333</v>
      </c>
      <c r="K192" s="31">
        <v>7158.3</v>
      </c>
      <c r="L192" s="31">
        <v>7092</v>
      </c>
      <c r="M192" s="31">
        <v>0.68176000000000003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667.75</v>
      </c>
      <c r="D193" s="36">
        <v>672.11666666666667</v>
      </c>
      <c r="E193" s="36">
        <v>662.13333333333333</v>
      </c>
      <c r="F193" s="36">
        <v>656.51666666666665</v>
      </c>
      <c r="G193" s="36">
        <v>646.5333333333333</v>
      </c>
      <c r="H193" s="36">
        <v>677.73333333333335</v>
      </c>
      <c r="I193" s="36">
        <v>687.7166666666667</v>
      </c>
      <c r="J193" s="36">
        <v>693.33333333333337</v>
      </c>
      <c r="K193" s="31">
        <v>682.1</v>
      </c>
      <c r="L193" s="31">
        <v>666.5</v>
      </c>
      <c r="M193" s="31">
        <v>16.907029999999999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988.7</v>
      </c>
      <c r="D194" s="36">
        <v>995.31666666666661</v>
      </c>
      <c r="E194" s="36">
        <v>980.38333333333321</v>
      </c>
      <c r="F194" s="36">
        <v>972.06666666666661</v>
      </c>
      <c r="G194" s="36">
        <v>957.13333333333321</v>
      </c>
      <c r="H194" s="36">
        <v>1003.6333333333332</v>
      </c>
      <c r="I194" s="36">
        <v>1018.5666666666666</v>
      </c>
      <c r="J194" s="36">
        <v>1026.8833333333332</v>
      </c>
      <c r="K194" s="31">
        <v>1010.25</v>
      </c>
      <c r="L194" s="31">
        <v>987</v>
      </c>
      <c r="M194" s="31">
        <v>175.27993000000001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449.65</v>
      </c>
      <c r="D195" s="36">
        <v>450.68333333333334</v>
      </c>
      <c r="E195" s="36">
        <v>447.51666666666665</v>
      </c>
      <c r="F195" s="36">
        <v>445.38333333333333</v>
      </c>
      <c r="G195" s="36">
        <v>442.21666666666664</v>
      </c>
      <c r="H195" s="36">
        <v>452.81666666666666</v>
      </c>
      <c r="I195" s="36">
        <v>455.98333333333329</v>
      </c>
      <c r="J195" s="36">
        <v>458.11666666666667</v>
      </c>
      <c r="K195" s="31">
        <v>453.85</v>
      </c>
      <c r="L195" s="31">
        <v>448.55</v>
      </c>
      <c r="M195" s="31">
        <v>70.664069999999995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182.23</v>
      </c>
      <c r="D196" s="36">
        <v>182.53333333333333</v>
      </c>
      <c r="E196" s="36">
        <v>181.19666666666666</v>
      </c>
      <c r="F196" s="36">
        <v>180.16333333333333</v>
      </c>
      <c r="G196" s="36">
        <v>178.82666666666665</v>
      </c>
      <c r="H196" s="36">
        <v>183.56666666666666</v>
      </c>
      <c r="I196" s="36">
        <v>184.90333333333331</v>
      </c>
      <c r="J196" s="36">
        <v>185.93666666666667</v>
      </c>
      <c r="K196" s="31">
        <v>183.87</v>
      </c>
      <c r="L196" s="31">
        <v>181.5</v>
      </c>
      <c r="M196" s="31">
        <v>333.04642999999999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1370.6</v>
      </c>
      <c r="D197" s="36">
        <v>1369.5833333333333</v>
      </c>
      <c r="E197" s="36">
        <v>1358.1666666666665</v>
      </c>
      <c r="F197" s="36">
        <v>1345.7333333333333</v>
      </c>
      <c r="G197" s="36">
        <v>1334.3166666666666</v>
      </c>
      <c r="H197" s="36">
        <v>1382.0166666666664</v>
      </c>
      <c r="I197" s="36">
        <v>1393.4333333333329</v>
      </c>
      <c r="J197" s="36">
        <v>1405.8666666666663</v>
      </c>
      <c r="K197" s="31">
        <v>1381</v>
      </c>
      <c r="L197" s="31">
        <v>1357.15</v>
      </c>
      <c r="M197" s="31">
        <v>27.86009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859.75</v>
      </c>
      <c r="D198" s="36">
        <v>859.04999999999984</v>
      </c>
      <c r="E198" s="36">
        <v>849.74999999999966</v>
      </c>
      <c r="F198" s="36">
        <v>839.74999999999977</v>
      </c>
      <c r="G198" s="36">
        <v>830.44999999999959</v>
      </c>
      <c r="H198" s="36">
        <v>869.04999999999973</v>
      </c>
      <c r="I198" s="36">
        <v>878.34999999999991</v>
      </c>
      <c r="J198" s="36">
        <v>888.3499999999998</v>
      </c>
      <c r="K198" s="31">
        <v>868.35</v>
      </c>
      <c r="L198" s="31">
        <v>849.05</v>
      </c>
      <c r="M198" s="31">
        <v>7.4908700000000001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3382.3</v>
      </c>
      <c r="D199" s="36">
        <v>3390.6833333333338</v>
      </c>
      <c r="E199" s="36">
        <v>3362.4666666666676</v>
      </c>
      <c r="F199" s="36">
        <v>3342.6333333333337</v>
      </c>
      <c r="G199" s="36">
        <v>3314.4166666666674</v>
      </c>
      <c r="H199" s="36">
        <v>3410.5166666666678</v>
      </c>
      <c r="I199" s="36">
        <v>3438.733333333334</v>
      </c>
      <c r="J199" s="36">
        <v>3458.566666666668</v>
      </c>
      <c r="K199" s="31">
        <v>3418.9</v>
      </c>
      <c r="L199" s="31">
        <v>3370.85</v>
      </c>
      <c r="M199" s="31">
        <v>20.541679999999999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2893.5</v>
      </c>
      <c r="D200" s="36">
        <v>2889.0666666666671</v>
      </c>
      <c r="E200" s="36">
        <v>2859.3333333333339</v>
      </c>
      <c r="F200" s="36">
        <v>2825.166666666667</v>
      </c>
      <c r="G200" s="36">
        <v>2795.4333333333338</v>
      </c>
      <c r="H200" s="36">
        <v>2923.233333333334</v>
      </c>
      <c r="I200" s="36">
        <v>2952.9666666666667</v>
      </c>
      <c r="J200" s="36">
        <v>2987.1333333333341</v>
      </c>
      <c r="K200" s="31">
        <v>2918.8</v>
      </c>
      <c r="L200" s="31">
        <v>2854.9</v>
      </c>
      <c r="M200" s="31">
        <v>2.2174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1609</v>
      </c>
      <c r="D201" s="36">
        <v>1597.6833333333334</v>
      </c>
      <c r="E201" s="36">
        <v>1581.3666666666668</v>
      </c>
      <c r="F201" s="36">
        <v>1553.7333333333333</v>
      </c>
      <c r="G201" s="36">
        <v>1537.4166666666667</v>
      </c>
      <c r="H201" s="36">
        <v>1625.3166666666668</v>
      </c>
      <c r="I201" s="36">
        <v>1641.6333333333334</v>
      </c>
      <c r="J201" s="36">
        <v>1669.2666666666669</v>
      </c>
      <c r="K201" s="31">
        <v>1614</v>
      </c>
      <c r="L201" s="31">
        <v>1570.05</v>
      </c>
      <c r="M201" s="31">
        <v>4.8315400000000004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5028.05</v>
      </c>
      <c r="D202" s="36">
        <v>5008.8166666666666</v>
      </c>
      <c r="E202" s="36">
        <v>4928.2833333333328</v>
      </c>
      <c r="F202" s="36">
        <v>4828.5166666666664</v>
      </c>
      <c r="G202" s="36">
        <v>4747.9833333333327</v>
      </c>
      <c r="H202" s="36">
        <v>5108.583333333333</v>
      </c>
      <c r="I202" s="36">
        <v>5189.1166666666677</v>
      </c>
      <c r="J202" s="36">
        <v>5288.8833333333332</v>
      </c>
      <c r="K202" s="31">
        <v>5089.3500000000004</v>
      </c>
      <c r="L202" s="31">
        <v>4909.05</v>
      </c>
      <c r="M202" s="31">
        <v>9.5449099999999998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4085.45</v>
      </c>
      <c r="D203" s="36">
        <v>4134</v>
      </c>
      <c r="E203" s="36">
        <v>4003.45</v>
      </c>
      <c r="F203" s="36">
        <v>3921.45</v>
      </c>
      <c r="G203" s="36">
        <v>3790.8999999999996</v>
      </c>
      <c r="H203" s="36">
        <v>4216</v>
      </c>
      <c r="I203" s="36">
        <v>4346.5499999999993</v>
      </c>
      <c r="J203" s="36">
        <v>4428.55</v>
      </c>
      <c r="K203" s="31">
        <v>4264.55</v>
      </c>
      <c r="L203" s="31">
        <v>4052</v>
      </c>
      <c r="M203" s="31">
        <v>3.58711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550.04999999999995</v>
      </c>
      <c r="D204" s="36">
        <v>552.38333333333333</v>
      </c>
      <c r="E204" s="36">
        <v>546.16666666666663</v>
      </c>
      <c r="F204" s="36">
        <v>542.2833333333333</v>
      </c>
      <c r="G204" s="36">
        <v>536.06666666666661</v>
      </c>
      <c r="H204" s="36">
        <v>556.26666666666665</v>
      </c>
      <c r="I204" s="36">
        <v>562.48333333333335</v>
      </c>
      <c r="J204" s="36">
        <v>566.36666666666667</v>
      </c>
      <c r="K204" s="31">
        <v>558.6</v>
      </c>
      <c r="L204" s="31">
        <v>548.5</v>
      </c>
      <c r="M204" s="31">
        <v>21.73771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11044.8</v>
      </c>
      <c r="D205" s="36">
        <v>11005.416666666666</v>
      </c>
      <c r="E205" s="36">
        <v>10910.883333333331</v>
      </c>
      <c r="F205" s="36">
        <v>10776.966666666665</v>
      </c>
      <c r="G205" s="36">
        <v>10682.433333333331</v>
      </c>
      <c r="H205" s="36">
        <v>11139.333333333332</v>
      </c>
      <c r="I205" s="36">
        <v>11233.866666666669</v>
      </c>
      <c r="J205" s="36">
        <v>11367.783333333333</v>
      </c>
      <c r="K205" s="31">
        <v>11099.95</v>
      </c>
      <c r="L205" s="31">
        <v>10871.5</v>
      </c>
      <c r="M205" s="31">
        <v>4.3914299999999997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147.38</v>
      </c>
      <c r="D206" s="36">
        <v>147.59</v>
      </c>
      <c r="E206" s="36">
        <v>146.38</v>
      </c>
      <c r="F206" s="36">
        <v>145.38</v>
      </c>
      <c r="G206" s="36">
        <v>144.16999999999999</v>
      </c>
      <c r="H206" s="36">
        <v>148.59</v>
      </c>
      <c r="I206" s="36">
        <v>149.79999999999998</v>
      </c>
      <c r="J206" s="36">
        <v>150.80000000000001</v>
      </c>
      <c r="K206" s="31">
        <v>148.80000000000001</v>
      </c>
      <c r="L206" s="31">
        <v>146.59</v>
      </c>
      <c r="M206" s="31">
        <v>165.30250000000001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2129.5</v>
      </c>
      <c r="D207" s="36">
        <v>2141.1833333333329</v>
      </c>
      <c r="E207" s="36">
        <v>2099.9166666666661</v>
      </c>
      <c r="F207" s="36">
        <v>2070.333333333333</v>
      </c>
      <c r="G207" s="36">
        <v>2029.0666666666662</v>
      </c>
      <c r="H207" s="36">
        <v>2170.766666666666</v>
      </c>
      <c r="I207" s="36">
        <v>2212.0333333333333</v>
      </c>
      <c r="J207" s="36">
        <v>2241.6166666666659</v>
      </c>
      <c r="K207" s="31">
        <v>2182.4499999999998</v>
      </c>
      <c r="L207" s="31">
        <v>2111.6</v>
      </c>
      <c r="M207" s="31">
        <v>2.34585</v>
      </c>
      <c r="N207" s="1"/>
      <c r="O207" s="1"/>
    </row>
    <row r="208" spans="1:15" ht="12.75" customHeight="1">
      <c r="A208" s="51">
        <v>203</v>
      </c>
      <c r="B208" s="53" t="s">
        <v>1024</v>
      </c>
      <c r="C208" s="31">
        <v>1290.8499999999999</v>
      </c>
      <c r="D208" s="36">
        <v>1297.9666666666667</v>
      </c>
      <c r="E208" s="36">
        <v>1277.2333333333333</v>
      </c>
      <c r="F208" s="36">
        <v>1263.6166666666666</v>
      </c>
      <c r="G208" s="36">
        <v>1242.8833333333332</v>
      </c>
      <c r="H208" s="36">
        <v>1311.5833333333335</v>
      </c>
      <c r="I208" s="36">
        <v>1332.3166666666671</v>
      </c>
      <c r="J208" s="36">
        <v>1345.9333333333336</v>
      </c>
      <c r="K208" s="31">
        <v>1318.7</v>
      </c>
      <c r="L208" s="31">
        <v>1284.3499999999999</v>
      </c>
      <c r="M208" s="31">
        <v>13.74418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1557.75</v>
      </c>
      <c r="D209" s="36">
        <v>1560.25</v>
      </c>
      <c r="E209" s="36">
        <v>1551.5</v>
      </c>
      <c r="F209" s="36">
        <v>1545.25</v>
      </c>
      <c r="G209" s="36">
        <v>1536.5</v>
      </c>
      <c r="H209" s="36">
        <v>1566.5</v>
      </c>
      <c r="I209" s="36">
        <v>1575.25</v>
      </c>
      <c r="J209" s="36">
        <v>1581.5</v>
      </c>
      <c r="K209" s="31">
        <v>1569</v>
      </c>
      <c r="L209" s="31">
        <v>1554</v>
      </c>
      <c r="M209" s="31">
        <v>13.1416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444.25</v>
      </c>
      <c r="D210" s="36">
        <v>446.83333333333331</v>
      </c>
      <c r="E210" s="36">
        <v>440.01666666666665</v>
      </c>
      <c r="F210" s="36">
        <v>435.78333333333336</v>
      </c>
      <c r="G210" s="36">
        <v>428.9666666666667</v>
      </c>
      <c r="H210" s="36">
        <v>451.06666666666661</v>
      </c>
      <c r="I210" s="36">
        <v>457.88333333333333</v>
      </c>
      <c r="J210" s="36">
        <v>462.11666666666656</v>
      </c>
      <c r="K210" s="31">
        <v>453.65</v>
      </c>
      <c r="L210" s="31">
        <v>442.6</v>
      </c>
      <c r="M210" s="31">
        <v>111.63309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16.43</v>
      </c>
      <c r="D211" s="36">
        <v>16.456666666666663</v>
      </c>
      <c r="E211" s="36">
        <v>16.213333333333328</v>
      </c>
      <c r="F211" s="36">
        <v>15.996666666666663</v>
      </c>
      <c r="G211" s="36">
        <v>15.753333333333327</v>
      </c>
      <c r="H211" s="36">
        <v>16.673333333333328</v>
      </c>
      <c r="I211" s="36">
        <v>16.916666666666668</v>
      </c>
      <c r="J211" s="36">
        <v>17.133333333333329</v>
      </c>
      <c r="K211" s="31">
        <v>16.7</v>
      </c>
      <c r="L211" s="31">
        <v>16.239999999999998</v>
      </c>
      <c r="M211" s="31">
        <v>10410.28161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1447.25</v>
      </c>
      <c r="D212" s="36">
        <v>1453.8500000000001</v>
      </c>
      <c r="E212" s="36">
        <v>1434.8500000000004</v>
      </c>
      <c r="F212" s="36">
        <v>1422.4500000000003</v>
      </c>
      <c r="G212" s="36">
        <v>1403.4500000000005</v>
      </c>
      <c r="H212" s="36">
        <v>1466.2500000000002</v>
      </c>
      <c r="I212" s="36">
        <v>1485.2499999999998</v>
      </c>
      <c r="J212" s="36">
        <v>1497.65</v>
      </c>
      <c r="K212" s="31">
        <v>1472.85</v>
      </c>
      <c r="L212" s="31">
        <v>1441.45</v>
      </c>
      <c r="M212" s="31">
        <v>10.714320000000001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476.9</v>
      </c>
      <c r="D213" s="36">
        <v>478.95</v>
      </c>
      <c r="E213" s="36">
        <v>473.5</v>
      </c>
      <c r="F213" s="36">
        <v>470.1</v>
      </c>
      <c r="G213" s="36">
        <v>464.65000000000003</v>
      </c>
      <c r="H213" s="36">
        <v>482.34999999999997</v>
      </c>
      <c r="I213" s="36">
        <v>487.7999999999999</v>
      </c>
      <c r="J213" s="36">
        <v>491.19999999999993</v>
      </c>
      <c r="K213" s="31">
        <v>484.4</v>
      </c>
      <c r="L213" s="31">
        <v>475.55</v>
      </c>
      <c r="M213" s="31">
        <v>69.375579999999999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24.12</v>
      </c>
      <c r="D214" s="36">
        <v>24.073333333333334</v>
      </c>
      <c r="E214" s="36">
        <v>23.766666666666669</v>
      </c>
      <c r="F214" s="36">
        <v>23.413333333333334</v>
      </c>
      <c r="G214" s="36">
        <v>23.106666666666669</v>
      </c>
      <c r="H214" s="36">
        <v>24.426666666666669</v>
      </c>
      <c r="I214" s="36">
        <v>24.733333333333334</v>
      </c>
      <c r="J214" s="36">
        <v>25.08666666666667</v>
      </c>
      <c r="K214" s="31">
        <v>24.38</v>
      </c>
      <c r="L214" s="31">
        <v>23.72</v>
      </c>
      <c r="M214" s="31">
        <v>1878.28351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166.8</v>
      </c>
      <c r="D215" s="36">
        <v>166.33333333333334</v>
      </c>
      <c r="E215" s="36">
        <v>164.56666666666669</v>
      </c>
      <c r="F215" s="36">
        <v>162.33333333333334</v>
      </c>
      <c r="G215" s="36">
        <v>160.56666666666669</v>
      </c>
      <c r="H215" s="36">
        <v>168.56666666666669</v>
      </c>
      <c r="I215" s="36">
        <v>170.33333333333334</v>
      </c>
      <c r="J215" s="36">
        <v>172.56666666666669</v>
      </c>
      <c r="K215" s="31">
        <v>168.1</v>
      </c>
      <c r="L215" s="31">
        <v>164.1</v>
      </c>
      <c r="M215" s="31">
        <v>156.5729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179.65</v>
      </c>
      <c r="D216" s="36">
        <v>181.28666666666666</v>
      </c>
      <c r="E216" s="36">
        <v>177.69333333333333</v>
      </c>
      <c r="F216" s="36">
        <v>175.73666666666668</v>
      </c>
      <c r="G216" s="36">
        <v>172.14333333333335</v>
      </c>
      <c r="H216" s="36">
        <v>183.24333333333331</v>
      </c>
      <c r="I216" s="36">
        <v>186.83666666666662</v>
      </c>
      <c r="J216" s="36">
        <v>188.79333333333329</v>
      </c>
      <c r="K216" s="31">
        <v>184.88</v>
      </c>
      <c r="L216" s="31">
        <v>179.33</v>
      </c>
      <c r="M216" s="31">
        <v>428.30410999999998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1096.95</v>
      </c>
      <c r="D217" s="36">
        <v>1091.2333333333333</v>
      </c>
      <c r="E217" s="36">
        <v>1079.5166666666667</v>
      </c>
      <c r="F217" s="36">
        <v>1062.0833333333333</v>
      </c>
      <c r="G217" s="36">
        <v>1050.3666666666666</v>
      </c>
      <c r="H217" s="36">
        <v>1108.6666666666667</v>
      </c>
      <c r="I217" s="36">
        <v>1120.3833333333334</v>
      </c>
      <c r="J217" s="36">
        <v>1137.8166666666668</v>
      </c>
      <c r="K217" s="31">
        <v>1102.95</v>
      </c>
      <c r="L217" s="31">
        <v>1073.8</v>
      </c>
      <c r="M217" s="31">
        <v>11.20031</v>
      </c>
      <c r="N217" s="1"/>
      <c r="O217" s="1"/>
    </row>
    <row r="218" spans="1:15" ht="12.75" customHeight="1">
      <c r="A218" s="54"/>
      <c r="B218" s="198"/>
      <c r="C218" s="287"/>
      <c r="D218" s="287"/>
      <c r="E218" s="287"/>
      <c r="F218" s="287"/>
      <c r="G218" s="287"/>
      <c r="H218" s="287"/>
      <c r="I218" s="287"/>
      <c r="J218" s="287"/>
      <c r="K218" s="287"/>
      <c r="L218" s="288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52"/>
      <c r="B1" s="35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45455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1" t="s">
        <v>20</v>
      </c>
      <c r="D9" s="351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48"/>
      <c r="N9" s="1"/>
      <c r="O9" s="1"/>
    </row>
    <row r="10" spans="1:15" ht="42.75" customHeight="1">
      <c r="A10" s="347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790.45</v>
      </c>
      <c r="D11" s="36">
        <v>787.5333333333333</v>
      </c>
      <c r="E11" s="36">
        <v>781.06666666666661</v>
      </c>
      <c r="F11" s="36">
        <v>771.68333333333328</v>
      </c>
      <c r="G11" s="36">
        <v>765.21666666666658</v>
      </c>
      <c r="H11" s="36">
        <v>796.91666666666663</v>
      </c>
      <c r="I11" s="36">
        <v>803.38333333333333</v>
      </c>
      <c r="J11" s="36">
        <v>812.76666666666665</v>
      </c>
      <c r="K11" s="31">
        <v>794</v>
      </c>
      <c r="L11" s="31">
        <v>778.15</v>
      </c>
      <c r="M11" s="31">
        <v>4.0302600000000002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36233.599999999999</v>
      </c>
      <c r="D12" s="36">
        <v>36044.866666666669</v>
      </c>
      <c r="E12" s="36">
        <v>35689.733333333337</v>
      </c>
      <c r="F12" s="36">
        <v>35145.866666666669</v>
      </c>
      <c r="G12" s="36">
        <v>34790.733333333337</v>
      </c>
      <c r="H12" s="36">
        <v>36588.733333333337</v>
      </c>
      <c r="I12" s="36">
        <v>36943.866666666669</v>
      </c>
      <c r="J12" s="36">
        <v>37487.733333333337</v>
      </c>
      <c r="K12" s="31">
        <v>36400</v>
      </c>
      <c r="L12" s="31">
        <v>35501</v>
      </c>
      <c r="M12" s="31">
        <v>0.1028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8281</v>
      </c>
      <c r="D13" s="36">
        <v>8242</v>
      </c>
      <c r="E13" s="36">
        <v>8159</v>
      </c>
      <c r="F13" s="36">
        <v>8037</v>
      </c>
      <c r="G13" s="36">
        <v>7954</v>
      </c>
      <c r="H13" s="36">
        <v>8364</v>
      </c>
      <c r="I13" s="36">
        <v>8447</v>
      </c>
      <c r="J13" s="36">
        <v>8569</v>
      </c>
      <c r="K13" s="31">
        <v>8325</v>
      </c>
      <c r="L13" s="31">
        <v>8120</v>
      </c>
      <c r="M13" s="31">
        <v>4.3618100000000002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2624.4</v>
      </c>
      <c r="D14" s="36">
        <v>2605.0666666666666</v>
      </c>
      <c r="E14" s="36">
        <v>2571.1333333333332</v>
      </c>
      <c r="F14" s="36">
        <v>2517.8666666666668</v>
      </c>
      <c r="G14" s="36">
        <v>2483.9333333333334</v>
      </c>
      <c r="H14" s="36">
        <v>2658.333333333333</v>
      </c>
      <c r="I14" s="36">
        <v>2692.2666666666664</v>
      </c>
      <c r="J14" s="36">
        <v>2745.5333333333328</v>
      </c>
      <c r="K14" s="31">
        <v>2639</v>
      </c>
      <c r="L14" s="31">
        <v>2551.8000000000002</v>
      </c>
      <c r="M14" s="31">
        <v>6.9218599999999997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3825.85</v>
      </c>
      <c r="D15" s="36">
        <v>3805.6166666666668</v>
      </c>
      <c r="E15" s="36">
        <v>3761.2333333333336</v>
      </c>
      <c r="F15" s="36">
        <v>3696.6166666666668</v>
      </c>
      <c r="G15" s="36">
        <v>3652.2333333333336</v>
      </c>
      <c r="H15" s="36">
        <v>3870.2333333333336</v>
      </c>
      <c r="I15" s="36">
        <v>3914.6166666666668</v>
      </c>
      <c r="J15" s="36">
        <v>3979.2333333333336</v>
      </c>
      <c r="K15" s="31">
        <v>3850</v>
      </c>
      <c r="L15" s="31">
        <v>3741</v>
      </c>
      <c r="M15" s="31">
        <v>2.6279400000000002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1580.85</v>
      </c>
      <c r="D16" s="36">
        <v>1607.95</v>
      </c>
      <c r="E16" s="36">
        <v>1549.9</v>
      </c>
      <c r="F16" s="36">
        <v>1518.95</v>
      </c>
      <c r="G16" s="36">
        <v>1460.9</v>
      </c>
      <c r="H16" s="36">
        <v>1638.9</v>
      </c>
      <c r="I16" s="36">
        <v>1696.9499999999998</v>
      </c>
      <c r="J16" s="36">
        <v>1727.9</v>
      </c>
      <c r="K16" s="31">
        <v>1666</v>
      </c>
      <c r="L16" s="31">
        <v>1577</v>
      </c>
      <c r="M16" s="31">
        <v>8.2229600000000005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667.05</v>
      </c>
      <c r="D17" s="36">
        <v>669.98333333333335</v>
      </c>
      <c r="E17" s="36">
        <v>660.36666666666667</v>
      </c>
      <c r="F17" s="36">
        <v>653.68333333333328</v>
      </c>
      <c r="G17" s="36">
        <v>644.06666666666661</v>
      </c>
      <c r="H17" s="36">
        <v>676.66666666666674</v>
      </c>
      <c r="I17" s="36">
        <v>686.28333333333353</v>
      </c>
      <c r="J17" s="36">
        <v>692.96666666666681</v>
      </c>
      <c r="K17" s="31">
        <v>679.6</v>
      </c>
      <c r="L17" s="31">
        <v>663.3</v>
      </c>
      <c r="M17" s="31">
        <v>27.015039999999999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665.65</v>
      </c>
      <c r="D18" s="36">
        <v>664.41666666666663</v>
      </c>
      <c r="E18" s="36">
        <v>658.73333333333323</v>
      </c>
      <c r="F18" s="36">
        <v>651.81666666666661</v>
      </c>
      <c r="G18" s="36">
        <v>646.13333333333321</v>
      </c>
      <c r="H18" s="36">
        <v>671.33333333333326</v>
      </c>
      <c r="I18" s="36">
        <v>677.01666666666665</v>
      </c>
      <c r="J18" s="36">
        <v>683.93333333333328</v>
      </c>
      <c r="K18" s="31">
        <v>670.1</v>
      </c>
      <c r="L18" s="31">
        <v>657.5</v>
      </c>
      <c r="M18" s="31">
        <v>11.253679999999999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1907.45</v>
      </c>
      <c r="D19" s="36">
        <v>1897.1499999999999</v>
      </c>
      <c r="E19" s="36">
        <v>1860.2999999999997</v>
      </c>
      <c r="F19" s="36">
        <v>1813.1499999999999</v>
      </c>
      <c r="G19" s="36">
        <v>1776.2999999999997</v>
      </c>
      <c r="H19" s="36">
        <v>1944.2999999999997</v>
      </c>
      <c r="I19" s="36">
        <v>1981.1499999999996</v>
      </c>
      <c r="J19" s="36">
        <v>2028.2999999999997</v>
      </c>
      <c r="K19" s="31">
        <v>1934</v>
      </c>
      <c r="L19" s="31">
        <v>1850</v>
      </c>
      <c r="M19" s="31">
        <v>8.8699700000000004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27559.8</v>
      </c>
      <c r="D20" s="36">
        <v>27828.266666666666</v>
      </c>
      <c r="E20" s="36">
        <v>27206.533333333333</v>
      </c>
      <c r="F20" s="36">
        <v>26853.266666666666</v>
      </c>
      <c r="G20" s="36">
        <v>26231.533333333333</v>
      </c>
      <c r="H20" s="36">
        <v>28181.533333333333</v>
      </c>
      <c r="I20" s="36">
        <v>28803.266666666663</v>
      </c>
      <c r="J20" s="36">
        <v>29156.533333333333</v>
      </c>
      <c r="K20" s="31">
        <v>28450</v>
      </c>
      <c r="L20" s="31">
        <v>27475</v>
      </c>
      <c r="M20" s="31">
        <v>0.18728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1447.65</v>
      </c>
      <c r="D21" s="36">
        <v>1448.8000000000002</v>
      </c>
      <c r="E21" s="36">
        <v>1429.9000000000003</v>
      </c>
      <c r="F21" s="36">
        <v>1412.15</v>
      </c>
      <c r="G21" s="36">
        <v>1393.2500000000002</v>
      </c>
      <c r="H21" s="36">
        <v>1466.5500000000004</v>
      </c>
      <c r="I21" s="36">
        <v>1485.45</v>
      </c>
      <c r="J21" s="36">
        <v>1503.2000000000005</v>
      </c>
      <c r="K21" s="31">
        <v>1467.7</v>
      </c>
      <c r="L21" s="31">
        <v>1431.05</v>
      </c>
      <c r="M21" s="31">
        <v>4.2508999999999997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1020.5</v>
      </c>
      <c r="D22" s="36">
        <v>1021.5</v>
      </c>
      <c r="E22" s="36">
        <v>1014.05</v>
      </c>
      <c r="F22" s="36">
        <v>1007.5999999999999</v>
      </c>
      <c r="G22" s="36">
        <v>1000.1499999999999</v>
      </c>
      <c r="H22" s="36">
        <v>1027.95</v>
      </c>
      <c r="I22" s="36">
        <v>1035.3999999999999</v>
      </c>
      <c r="J22" s="36">
        <v>1041.8500000000001</v>
      </c>
      <c r="K22" s="31">
        <v>1028.95</v>
      </c>
      <c r="L22" s="31">
        <v>1015.05</v>
      </c>
      <c r="M22" s="31">
        <v>7.1539200000000003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3219.05</v>
      </c>
      <c r="D23" s="36">
        <v>3224.0166666666664</v>
      </c>
      <c r="E23" s="36">
        <v>3203.0333333333328</v>
      </c>
      <c r="F23" s="36">
        <v>3187.0166666666664</v>
      </c>
      <c r="G23" s="36">
        <v>3166.0333333333328</v>
      </c>
      <c r="H23" s="36">
        <v>3240.0333333333328</v>
      </c>
      <c r="I23" s="36">
        <v>3261.0166666666664</v>
      </c>
      <c r="J23" s="36">
        <v>3277.0333333333328</v>
      </c>
      <c r="K23" s="31">
        <v>3245</v>
      </c>
      <c r="L23" s="31">
        <v>3208</v>
      </c>
      <c r="M23" s="31">
        <v>30.224769999999999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1827.35</v>
      </c>
      <c r="D24" s="36">
        <v>1838.2</v>
      </c>
      <c r="E24" s="36">
        <v>1807.8000000000002</v>
      </c>
      <c r="F24" s="36">
        <v>1788.2500000000002</v>
      </c>
      <c r="G24" s="36">
        <v>1757.8500000000004</v>
      </c>
      <c r="H24" s="36">
        <v>1857.75</v>
      </c>
      <c r="I24" s="36">
        <v>1888.15</v>
      </c>
      <c r="J24" s="36">
        <v>1907.6999999999998</v>
      </c>
      <c r="K24" s="31">
        <v>1868.6</v>
      </c>
      <c r="L24" s="31">
        <v>1818.65</v>
      </c>
      <c r="M24" s="31">
        <v>5.9659599999999999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1393.95</v>
      </c>
      <c r="D25" s="36">
        <v>1399.6666666666667</v>
      </c>
      <c r="E25" s="36">
        <v>1384.8833333333334</v>
      </c>
      <c r="F25" s="36">
        <v>1375.8166666666666</v>
      </c>
      <c r="G25" s="36">
        <v>1361.0333333333333</v>
      </c>
      <c r="H25" s="36">
        <v>1408.7333333333336</v>
      </c>
      <c r="I25" s="36">
        <v>1423.5166666666669</v>
      </c>
      <c r="J25" s="36">
        <v>1432.5833333333337</v>
      </c>
      <c r="K25" s="31">
        <v>1414.45</v>
      </c>
      <c r="L25" s="31">
        <v>1390.6</v>
      </c>
      <c r="M25" s="31">
        <v>32.582650000000001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762.2</v>
      </c>
      <c r="D26" s="36">
        <v>761.86666666666667</v>
      </c>
      <c r="E26" s="36">
        <v>754.93333333333339</v>
      </c>
      <c r="F26" s="36">
        <v>747.66666666666674</v>
      </c>
      <c r="G26" s="36">
        <v>740.73333333333346</v>
      </c>
      <c r="H26" s="36">
        <v>769.13333333333333</v>
      </c>
      <c r="I26" s="36">
        <v>776.06666666666649</v>
      </c>
      <c r="J26" s="36">
        <v>783.33333333333326</v>
      </c>
      <c r="K26" s="31">
        <v>768.8</v>
      </c>
      <c r="L26" s="31">
        <v>754.6</v>
      </c>
      <c r="M26" s="31">
        <v>75.192329999999998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951.7</v>
      </c>
      <c r="D27" s="36">
        <v>955.5</v>
      </c>
      <c r="E27" s="36">
        <v>946.2</v>
      </c>
      <c r="F27" s="36">
        <v>940.7</v>
      </c>
      <c r="G27" s="36">
        <v>931.40000000000009</v>
      </c>
      <c r="H27" s="36">
        <v>961</v>
      </c>
      <c r="I27" s="36">
        <v>970.3</v>
      </c>
      <c r="J27" s="36">
        <v>975.8</v>
      </c>
      <c r="K27" s="31">
        <v>964.8</v>
      </c>
      <c r="L27" s="31">
        <v>950</v>
      </c>
      <c r="M27" s="31">
        <v>7.9500500000000001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344.45</v>
      </c>
      <c r="D28" s="36">
        <v>345.13333333333327</v>
      </c>
      <c r="E28" s="36">
        <v>343.36666666666656</v>
      </c>
      <c r="F28" s="36">
        <v>342.2833333333333</v>
      </c>
      <c r="G28" s="36">
        <v>340.51666666666659</v>
      </c>
      <c r="H28" s="36">
        <v>346.21666666666653</v>
      </c>
      <c r="I28" s="36">
        <v>347.98333333333329</v>
      </c>
      <c r="J28" s="36">
        <v>349.06666666666649</v>
      </c>
      <c r="K28" s="31">
        <v>346.9</v>
      </c>
      <c r="L28" s="31">
        <v>344.05</v>
      </c>
      <c r="M28" s="31">
        <v>9.5565499999999997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234.22</v>
      </c>
      <c r="D29" s="36">
        <v>234.75666666666666</v>
      </c>
      <c r="E29" s="36">
        <v>232.67333333333332</v>
      </c>
      <c r="F29" s="36">
        <v>231.12666666666667</v>
      </c>
      <c r="G29" s="36">
        <v>229.04333333333332</v>
      </c>
      <c r="H29" s="36">
        <v>236.30333333333331</v>
      </c>
      <c r="I29" s="36">
        <v>238.38666666666668</v>
      </c>
      <c r="J29" s="36">
        <v>239.93333333333331</v>
      </c>
      <c r="K29" s="31">
        <v>236.84</v>
      </c>
      <c r="L29" s="31">
        <v>233.21</v>
      </c>
      <c r="M29" s="31">
        <v>41.506450000000001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328.25</v>
      </c>
      <c r="D30" s="36">
        <v>327.0333333333333</v>
      </c>
      <c r="E30" s="36">
        <v>324.26666666666659</v>
      </c>
      <c r="F30" s="36">
        <v>320.2833333333333</v>
      </c>
      <c r="G30" s="36">
        <v>317.51666666666659</v>
      </c>
      <c r="H30" s="36">
        <v>331.01666666666659</v>
      </c>
      <c r="I30" s="36">
        <v>333.78333333333325</v>
      </c>
      <c r="J30" s="36">
        <v>337.76666666666659</v>
      </c>
      <c r="K30" s="31">
        <v>329.8</v>
      </c>
      <c r="L30" s="31">
        <v>323.05</v>
      </c>
      <c r="M30" s="31">
        <v>37.127270000000003</v>
      </c>
      <c r="N30" s="1"/>
      <c r="O30" s="1"/>
    </row>
    <row r="31" spans="1:15" ht="12.75" customHeight="1">
      <c r="A31" s="33">
        <v>21</v>
      </c>
      <c r="B31" s="53" t="s">
        <v>1025</v>
      </c>
      <c r="C31" s="31">
        <v>766.9</v>
      </c>
      <c r="D31" s="36">
        <v>766.25</v>
      </c>
      <c r="E31" s="36">
        <v>756.65</v>
      </c>
      <c r="F31" s="36">
        <v>746.4</v>
      </c>
      <c r="G31" s="36">
        <v>736.8</v>
      </c>
      <c r="H31" s="36">
        <v>776.5</v>
      </c>
      <c r="I31" s="36">
        <v>786.09999999999991</v>
      </c>
      <c r="J31" s="36">
        <v>796.35</v>
      </c>
      <c r="K31" s="31">
        <v>775.85</v>
      </c>
      <c r="L31" s="31">
        <v>756</v>
      </c>
      <c r="M31" s="31">
        <v>2.5785999999999998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820.55</v>
      </c>
      <c r="D32" s="36">
        <v>823.30000000000007</v>
      </c>
      <c r="E32" s="36">
        <v>814.85000000000014</v>
      </c>
      <c r="F32" s="36">
        <v>809.15000000000009</v>
      </c>
      <c r="G32" s="36">
        <v>800.70000000000016</v>
      </c>
      <c r="H32" s="36">
        <v>829.00000000000011</v>
      </c>
      <c r="I32" s="36">
        <v>837.45000000000016</v>
      </c>
      <c r="J32" s="36">
        <v>843.15000000000009</v>
      </c>
      <c r="K32" s="31">
        <v>831.75</v>
      </c>
      <c r="L32" s="31">
        <v>817.6</v>
      </c>
      <c r="M32" s="31">
        <v>0.42924000000000001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1264.7</v>
      </c>
      <c r="D33" s="36">
        <v>1264.2833333333335</v>
      </c>
      <c r="E33" s="36">
        <v>1250.416666666667</v>
      </c>
      <c r="F33" s="36">
        <v>1236.1333333333334</v>
      </c>
      <c r="G33" s="36">
        <v>1222.2666666666669</v>
      </c>
      <c r="H33" s="36">
        <v>1278.5666666666671</v>
      </c>
      <c r="I33" s="36">
        <v>1292.4333333333334</v>
      </c>
      <c r="J33" s="36">
        <v>1306.7166666666672</v>
      </c>
      <c r="K33" s="31">
        <v>1278.1500000000001</v>
      </c>
      <c r="L33" s="31">
        <v>1250</v>
      </c>
      <c r="M33" s="31">
        <v>3.9412699999999998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2398</v>
      </c>
      <c r="D34" s="36">
        <v>2393.7833333333333</v>
      </c>
      <c r="E34" s="36">
        <v>2379.2166666666667</v>
      </c>
      <c r="F34" s="36">
        <v>2360.4333333333334</v>
      </c>
      <c r="G34" s="36">
        <v>2345.8666666666668</v>
      </c>
      <c r="H34" s="36">
        <v>2412.5666666666666</v>
      </c>
      <c r="I34" s="36">
        <v>2427.1333333333332</v>
      </c>
      <c r="J34" s="36">
        <v>2445.9166666666665</v>
      </c>
      <c r="K34" s="31">
        <v>2408.35</v>
      </c>
      <c r="L34" s="31">
        <v>2375</v>
      </c>
      <c r="M34" s="31">
        <v>0.27312999999999998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891.25</v>
      </c>
      <c r="D35" s="36">
        <v>895.19999999999993</v>
      </c>
      <c r="E35" s="36">
        <v>886.04999999999984</v>
      </c>
      <c r="F35" s="36">
        <v>880.84999999999991</v>
      </c>
      <c r="G35" s="36">
        <v>871.69999999999982</v>
      </c>
      <c r="H35" s="36">
        <v>900.39999999999986</v>
      </c>
      <c r="I35" s="36">
        <v>909.55</v>
      </c>
      <c r="J35" s="36">
        <v>914.74999999999989</v>
      </c>
      <c r="K35" s="31">
        <v>904.35</v>
      </c>
      <c r="L35" s="31">
        <v>890</v>
      </c>
      <c r="M35" s="31">
        <v>0.63373000000000002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5078.1000000000004</v>
      </c>
      <c r="D36" s="36">
        <v>5084.2833333333328</v>
      </c>
      <c r="E36" s="36">
        <v>5047.8666666666659</v>
      </c>
      <c r="F36" s="36">
        <v>5017.6333333333332</v>
      </c>
      <c r="G36" s="36">
        <v>4981.2166666666662</v>
      </c>
      <c r="H36" s="36">
        <v>5114.5166666666655</v>
      </c>
      <c r="I36" s="36">
        <v>5150.9333333333334</v>
      </c>
      <c r="J36" s="36">
        <v>5181.1666666666652</v>
      </c>
      <c r="K36" s="31">
        <v>5120.7</v>
      </c>
      <c r="L36" s="31">
        <v>5054.05</v>
      </c>
      <c r="M36" s="31">
        <v>1.6616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2009.85</v>
      </c>
      <c r="D37" s="36">
        <v>2009.2</v>
      </c>
      <c r="E37" s="36">
        <v>1980.65</v>
      </c>
      <c r="F37" s="36">
        <v>1951.45</v>
      </c>
      <c r="G37" s="36">
        <v>1922.9</v>
      </c>
      <c r="H37" s="36">
        <v>2038.4</v>
      </c>
      <c r="I37" s="36">
        <v>2066.9499999999998</v>
      </c>
      <c r="J37" s="36">
        <v>2096.15</v>
      </c>
      <c r="K37" s="31">
        <v>2037.75</v>
      </c>
      <c r="L37" s="31">
        <v>1980</v>
      </c>
      <c r="M37" s="31">
        <v>0.38524000000000003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64.86</v>
      </c>
      <c r="D38" s="36">
        <v>65.013333333333335</v>
      </c>
      <c r="E38" s="36">
        <v>63.826666666666668</v>
      </c>
      <c r="F38" s="36">
        <v>62.793333333333329</v>
      </c>
      <c r="G38" s="36">
        <v>61.606666666666662</v>
      </c>
      <c r="H38" s="36">
        <v>66.046666666666681</v>
      </c>
      <c r="I38" s="36">
        <v>67.233333333333348</v>
      </c>
      <c r="J38" s="36">
        <v>68.26666666666668</v>
      </c>
      <c r="K38" s="31">
        <v>66.2</v>
      </c>
      <c r="L38" s="31">
        <v>63.98</v>
      </c>
      <c r="M38" s="31">
        <v>41.94858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27.7</v>
      </c>
      <c r="D39" s="36">
        <v>27.783333333333331</v>
      </c>
      <c r="E39" s="36">
        <v>27.116666666666664</v>
      </c>
      <c r="F39" s="36">
        <v>26.533333333333331</v>
      </c>
      <c r="G39" s="36">
        <v>25.866666666666664</v>
      </c>
      <c r="H39" s="36">
        <v>28.366666666666664</v>
      </c>
      <c r="I39" s="36">
        <v>29.033333333333335</v>
      </c>
      <c r="J39" s="36">
        <v>29.616666666666664</v>
      </c>
      <c r="K39" s="31">
        <v>28.45</v>
      </c>
      <c r="L39" s="31">
        <v>27.2</v>
      </c>
      <c r="M39" s="31">
        <v>183.89008999999999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1342.45</v>
      </c>
      <c r="D40" s="36">
        <v>1356.8166666666666</v>
      </c>
      <c r="E40" s="36">
        <v>1321.6333333333332</v>
      </c>
      <c r="F40" s="36">
        <v>1300.8166666666666</v>
      </c>
      <c r="G40" s="36">
        <v>1265.6333333333332</v>
      </c>
      <c r="H40" s="36">
        <v>1377.6333333333332</v>
      </c>
      <c r="I40" s="36">
        <v>1412.8166666666666</v>
      </c>
      <c r="J40" s="36">
        <v>1433.6333333333332</v>
      </c>
      <c r="K40" s="31">
        <v>1392</v>
      </c>
      <c r="L40" s="31">
        <v>1336</v>
      </c>
      <c r="M40" s="31">
        <v>24.16309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4077.4</v>
      </c>
      <c r="D41" s="36">
        <v>4036.1666666666665</v>
      </c>
      <c r="E41" s="36">
        <v>3892.333333333333</v>
      </c>
      <c r="F41" s="36">
        <v>3707.2666666666664</v>
      </c>
      <c r="G41" s="36">
        <v>3563.4333333333329</v>
      </c>
      <c r="H41" s="36">
        <v>4221.2333333333336</v>
      </c>
      <c r="I41" s="36">
        <v>4365.0666666666657</v>
      </c>
      <c r="J41" s="36">
        <v>4550.1333333333332</v>
      </c>
      <c r="K41" s="31">
        <v>4180</v>
      </c>
      <c r="L41" s="31">
        <v>3851.1</v>
      </c>
      <c r="M41" s="31">
        <v>3.89947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668.7</v>
      </c>
      <c r="D42" s="36">
        <v>660.81666666666672</v>
      </c>
      <c r="E42" s="36">
        <v>645.88333333333344</v>
      </c>
      <c r="F42" s="36">
        <v>623.06666666666672</v>
      </c>
      <c r="G42" s="36">
        <v>608.13333333333344</v>
      </c>
      <c r="H42" s="36">
        <v>683.63333333333344</v>
      </c>
      <c r="I42" s="36">
        <v>698.56666666666661</v>
      </c>
      <c r="J42" s="36">
        <v>721.38333333333344</v>
      </c>
      <c r="K42" s="31">
        <v>675.75</v>
      </c>
      <c r="L42" s="31">
        <v>638</v>
      </c>
      <c r="M42" s="31">
        <v>53.204279999999997</v>
      </c>
      <c r="N42" s="1"/>
      <c r="O42" s="1"/>
    </row>
    <row r="43" spans="1:15" ht="12.75" customHeight="1">
      <c r="A43" s="33">
        <v>33</v>
      </c>
      <c r="B43" s="53" t="s">
        <v>863</v>
      </c>
      <c r="C43" s="31">
        <v>3924.9</v>
      </c>
      <c r="D43" s="36">
        <v>3937.2833333333333</v>
      </c>
      <c r="E43" s="36">
        <v>3897.6166666666668</v>
      </c>
      <c r="F43" s="36">
        <v>3870.3333333333335</v>
      </c>
      <c r="G43" s="36">
        <v>3830.666666666667</v>
      </c>
      <c r="H43" s="36">
        <v>3964.5666666666666</v>
      </c>
      <c r="I43" s="36">
        <v>4004.2333333333336</v>
      </c>
      <c r="J43" s="36">
        <v>4031.5166666666664</v>
      </c>
      <c r="K43" s="31">
        <v>3976.95</v>
      </c>
      <c r="L43" s="31">
        <v>3910</v>
      </c>
      <c r="M43" s="31">
        <v>0.53059000000000001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2635.5</v>
      </c>
      <c r="D44" s="36">
        <v>2646.1666666666665</v>
      </c>
      <c r="E44" s="36">
        <v>2598.333333333333</v>
      </c>
      <c r="F44" s="36">
        <v>2561.1666666666665</v>
      </c>
      <c r="G44" s="36">
        <v>2513.333333333333</v>
      </c>
      <c r="H44" s="36">
        <v>2683.333333333333</v>
      </c>
      <c r="I44" s="36">
        <v>2731.1666666666661</v>
      </c>
      <c r="J44" s="36">
        <v>2768.333333333333</v>
      </c>
      <c r="K44" s="31">
        <v>2694</v>
      </c>
      <c r="L44" s="31">
        <v>2609</v>
      </c>
      <c r="M44" s="31">
        <v>5.2279600000000004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781.4</v>
      </c>
      <c r="D45" s="36">
        <v>780.56666666666661</v>
      </c>
      <c r="E45" s="36">
        <v>776.43333333333317</v>
      </c>
      <c r="F45" s="36">
        <v>771.46666666666658</v>
      </c>
      <c r="G45" s="36">
        <v>767.33333333333314</v>
      </c>
      <c r="H45" s="36">
        <v>785.53333333333319</v>
      </c>
      <c r="I45" s="36">
        <v>789.66666666666663</v>
      </c>
      <c r="J45" s="36">
        <v>794.63333333333321</v>
      </c>
      <c r="K45" s="31">
        <v>784.7</v>
      </c>
      <c r="L45" s="31">
        <v>775.6</v>
      </c>
      <c r="M45" s="31">
        <v>1.4515400000000001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8147.1</v>
      </c>
      <c r="D46" s="36">
        <v>8112.25</v>
      </c>
      <c r="E46" s="36">
        <v>7990.2999999999993</v>
      </c>
      <c r="F46" s="36">
        <v>7833.4999999999991</v>
      </c>
      <c r="G46" s="36">
        <v>7711.5499999999984</v>
      </c>
      <c r="H46" s="36">
        <v>8269.0499999999993</v>
      </c>
      <c r="I46" s="36">
        <v>8391</v>
      </c>
      <c r="J46" s="36">
        <v>8547.8000000000011</v>
      </c>
      <c r="K46" s="31">
        <v>8234.2000000000007</v>
      </c>
      <c r="L46" s="31">
        <v>7955.45</v>
      </c>
      <c r="M46" s="31">
        <v>1.1577900000000001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6168.6</v>
      </c>
      <c r="D47" s="36">
        <v>6144.1500000000005</v>
      </c>
      <c r="E47" s="36">
        <v>6099.4500000000007</v>
      </c>
      <c r="F47" s="36">
        <v>6030.3</v>
      </c>
      <c r="G47" s="36">
        <v>5985.6</v>
      </c>
      <c r="H47" s="36">
        <v>6213.3000000000011</v>
      </c>
      <c r="I47" s="36">
        <v>6258</v>
      </c>
      <c r="J47" s="36">
        <v>6327.1500000000015</v>
      </c>
      <c r="K47" s="31">
        <v>6188.85</v>
      </c>
      <c r="L47" s="31">
        <v>6075</v>
      </c>
      <c r="M47" s="31">
        <v>3.21285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477.9</v>
      </c>
      <c r="D48" s="36">
        <v>479.38333333333327</v>
      </c>
      <c r="E48" s="36">
        <v>473.81666666666655</v>
      </c>
      <c r="F48" s="36">
        <v>469.73333333333329</v>
      </c>
      <c r="G48" s="36">
        <v>464.16666666666657</v>
      </c>
      <c r="H48" s="36">
        <v>483.46666666666653</v>
      </c>
      <c r="I48" s="36">
        <v>489.03333333333325</v>
      </c>
      <c r="J48" s="36">
        <v>493.1166666666665</v>
      </c>
      <c r="K48" s="31">
        <v>484.95</v>
      </c>
      <c r="L48" s="31">
        <v>475.3</v>
      </c>
      <c r="M48" s="31">
        <v>21.30425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340.1</v>
      </c>
      <c r="D49" s="36">
        <v>333.83333333333331</v>
      </c>
      <c r="E49" s="36">
        <v>325.66666666666663</v>
      </c>
      <c r="F49" s="36">
        <v>311.23333333333329</v>
      </c>
      <c r="G49" s="36">
        <v>303.06666666666661</v>
      </c>
      <c r="H49" s="36">
        <v>348.26666666666665</v>
      </c>
      <c r="I49" s="36">
        <v>356.43333333333328</v>
      </c>
      <c r="J49" s="36">
        <v>370.86666666666667</v>
      </c>
      <c r="K49" s="31">
        <v>342</v>
      </c>
      <c r="L49" s="31">
        <v>319.39999999999998</v>
      </c>
      <c r="M49" s="31">
        <v>25.717130000000001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622.04999999999995</v>
      </c>
      <c r="D50" s="36">
        <v>623.2833333333333</v>
      </c>
      <c r="E50" s="36">
        <v>618.76666666666665</v>
      </c>
      <c r="F50" s="36">
        <v>615.48333333333335</v>
      </c>
      <c r="G50" s="36">
        <v>610.9666666666667</v>
      </c>
      <c r="H50" s="36">
        <v>626.56666666666661</v>
      </c>
      <c r="I50" s="36">
        <v>631.08333333333326</v>
      </c>
      <c r="J50" s="36">
        <v>634.36666666666656</v>
      </c>
      <c r="K50" s="31">
        <v>627.79999999999995</v>
      </c>
      <c r="L50" s="31">
        <v>620</v>
      </c>
      <c r="M50" s="31">
        <v>2.1187999999999998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617.4</v>
      </c>
      <c r="D51" s="36">
        <v>618.48333333333323</v>
      </c>
      <c r="E51" s="36">
        <v>612.91666666666652</v>
      </c>
      <c r="F51" s="36">
        <v>608.43333333333328</v>
      </c>
      <c r="G51" s="36">
        <v>602.86666666666656</v>
      </c>
      <c r="H51" s="36">
        <v>622.96666666666647</v>
      </c>
      <c r="I51" s="36">
        <v>628.5333333333333</v>
      </c>
      <c r="J51" s="36">
        <v>633.01666666666642</v>
      </c>
      <c r="K51" s="31">
        <v>624.04999999999995</v>
      </c>
      <c r="L51" s="31">
        <v>614</v>
      </c>
      <c r="M51" s="31">
        <v>0.76358000000000004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238.04</v>
      </c>
      <c r="D52" s="36">
        <v>238.94999999999996</v>
      </c>
      <c r="E52" s="36">
        <v>236.39999999999992</v>
      </c>
      <c r="F52" s="36">
        <v>234.75999999999996</v>
      </c>
      <c r="G52" s="36">
        <v>232.20999999999992</v>
      </c>
      <c r="H52" s="36">
        <v>240.58999999999992</v>
      </c>
      <c r="I52" s="36">
        <v>243.13999999999993</v>
      </c>
      <c r="J52" s="36">
        <v>244.77999999999992</v>
      </c>
      <c r="K52" s="31">
        <v>241.5</v>
      </c>
      <c r="L52" s="31">
        <v>237.31</v>
      </c>
      <c r="M52" s="31">
        <v>122.47408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2905.8</v>
      </c>
      <c r="D53" s="36">
        <v>2896.4833333333336</v>
      </c>
      <c r="E53" s="36">
        <v>2874.9666666666672</v>
      </c>
      <c r="F53" s="36">
        <v>2844.1333333333337</v>
      </c>
      <c r="G53" s="36">
        <v>2822.6166666666672</v>
      </c>
      <c r="H53" s="36">
        <v>2927.3166666666671</v>
      </c>
      <c r="I53" s="36">
        <v>2948.8333333333335</v>
      </c>
      <c r="J53" s="36">
        <v>2979.666666666667</v>
      </c>
      <c r="K53" s="31">
        <v>2918</v>
      </c>
      <c r="L53" s="31">
        <v>2865.65</v>
      </c>
      <c r="M53" s="31">
        <v>17.017700000000001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361.75</v>
      </c>
      <c r="D54" s="36">
        <v>360.8</v>
      </c>
      <c r="E54" s="36">
        <v>357.55</v>
      </c>
      <c r="F54" s="36">
        <v>353.35</v>
      </c>
      <c r="G54" s="36">
        <v>350.1</v>
      </c>
      <c r="H54" s="36">
        <v>365</v>
      </c>
      <c r="I54" s="36">
        <v>368.25</v>
      </c>
      <c r="J54" s="36">
        <v>372.45</v>
      </c>
      <c r="K54" s="31">
        <v>364.05</v>
      </c>
      <c r="L54" s="31">
        <v>356.6</v>
      </c>
      <c r="M54" s="31">
        <v>4.9715499999999997</v>
      </c>
      <c r="N54" s="1"/>
      <c r="O54" s="1"/>
    </row>
    <row r="55" spans="1:15" ht="12.75" customHeight="1">
      <c r="A55" s="33">
        <v>45</v>
      </c>
      <c r="B55" s="53" t="s">
        <v>864</v>
      </c>
      <c r="C55" s="31">
        <v>6342.5</v>
      </c>
      <c r="D55" s="36">
        <v>6348.2166666666672</v>
      </c>
      <c r="E55" s="36">
        <v>6297.4333333333343</v>
      </c>
      <c r="F55" s="36">
        <v>6252.3666666666668</v>
      </c>
      <c r="G55" s="36">
        <v>6201.5833333333339</v>
      </c>
      <c r="H55" s="36">
        <v>6393.2833333333347</v>
      </c>
      <c r="I55" s="36">
        <v>6444.0666666666675</v>
      </c>
      <c r="J55" s="36">
        <v>6489.133333333335</v>
      </c>
      <c r="K55" s="31">
        <v>6399</v>
      </c>
      <c r="L55" s="31">
        <v>6303.15</v>
      </c>
      <c r="M55" s="31">
        <v>3.7920000000000002E-2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2226.4499999999998</v>
      </c>
      <c r="D56" s="36">
        <v>2228.1</v>
      </c>
      <c r="E56" s="36">
        <v>2198.3999999999996</v>
      </c>
      <c r="F56" s="36">
        <v>2170.35</v>
      </c>
      <c r="G56" s="36">
        <v>2140.6499999999996</v>
      </c>
      <c r="H56" s="36">
        <v>2256.1499999999996</v>
      </c>
      <c r="I56" s="36">
        <v>2285.8499999999995</v>
      </c>
      <c r="J56" s="36">
        <v>2313.8999999999996</v>
      </c>
      <c r="K56" s="31">
        <v>2257.8000000000002</v>
      </c>
      <c r="L56" s="31">
        <v>2200.0500000000002</v>
      </c>
      <c r="M56" s="31">
        <v>7.0691199999999998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6192.4</v>
      </c>
      <c r="D57" s="36">
        <v>6152.1000000000013</v>
      </c>
      <c r="E57" s="36">
        <v>6084.4000000000024</v>
      </c>
      <c r="F57" s="36">
        <v>5976.4000000000015</v>
      </c>
      <c r="G57" s="36">
        <v>5908.7000000000025</v>
      </c>
      <c r="H57" s="36">
        <v>6260.1000000000022</v>
      </c>
      <c r="I57" s="36">
        <v>6327.8000000000011</v>
      </c>
      <c r="J57" s="36">
        <v>6435.800000000002</v>
      </c>
      <c r="K57" s="31">
        <v>6219.8</v>
      </c>
      <c r="L57" s="31">
        <v>6044.1</v>
      </c>
      <c r="M57" s="31">
        <v>0.75427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1248.95</v>
      </c>
      <c r="D58" s="36">
        <v>1250.1666666666667</v>
      </c>
      <c r="E58" s="36">
        <v>1239.7833333333335</v>
      </c>
      <c r="F58" s="36">
        <v>1230.6166666666668</v>
      </c>
      <c r="G58" s="36">
        <v>1220.2333333333336</v>
      </c>
      <c r="H58" s="36">
        <v>1259.3333333333335</v>
      </c>
      <c r="I58" s="36">
        <v>1269.7166666666667</v>
      </c>
      <c r="J58" s="36">
        <v>1278.8833333333334</v>
      </c>
      <c r="K58" s="31">
        <v>1260.55</v>
      </c>
      <c r="L58" s="31">
        <v>1241</v>
      </c>
      <c r="M58" s="31">
        <v>7.28599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615.04999999999995</v>
      </c>
      <c r="D59" s="36">
        <v>612.19999999999993</v>
      </c>
      <c r="E59" s="36">
        <v>604.59999999999991</v>
      </c>
      <c r="F59" s="36">
        <v>594.15</v>
      </c>
      <c r="G59" s="36">
        <v>586.54999999999995</v>
      </c>
      <c r="H59" s="36">
        <v>622.64999999999986</v>
      </c>
      <c r="I59" s="36">
        <v>630.25</v>
      </c>
      <c r="J59" s="36">
        <v>640.69999999999982</v>
      </c>
      <c r="K59" s="31">
        <v>619.79999999999995</v>
      </c>
      <c r="L59" s="31">
        <v>601.75</v>
      </c>
      <c r="M59" s="31">
        <v>7.6816500000000003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4666.75</v>
      </c>
      <c r="D60" s="36">
        <v>4683.916666666667</v>
      </c>
      <c r="E60" s="36">
        <v>4627.8333333333339</v>
      </c>
      <c r="F60" s="36">
        <v>4588.916666666667</v>
      </c>
      <c r="G60" s="36">
        <v>4532.8333333333339</v>
      </c>
      <c r="H60" s="36">
        <v>4722.8333333333339</v>
      </c>
      <c r="I60" s="36">
        <v>4778.9166666666679</v>
      </c>
      <c r="J60" s="36">
        <v>4817.8333333333339</v>
      </c>
      <c r="K60" s="31">
        <v>4740</v>
      </c>
      <c r="L60" s="31">
        <v>4645</v>
      </c>
      <c r="M60" s="31">
        <v>5.55091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1187.9000000000001</v>
      </c>
      <c r="D61" s="36">
        <v>1192.7166666666667</v>
      </c>
      <c r="E61" s="36">
        <v>1179.2833333333333</v>
      </c>
      <c r="F61" s="36">
        <v>1170.6666666666665</v>
      </c>
      <c r="G61" s="36">
        <v>1157.2333333333331</v>
      </c>
      <c r="H61" s="36">
        <v>1201.3333333333335</v>
      </c>
      <c r="I61" s="36">
        <v>1214.7666666666669</v>
      </c>
      <c r="J61" s="36">
        <v>1223.3833333333337</v>
      </c>
      <c r="K61" s="31">
        <v>1206.1500000000001</v>
      </c>
      <c r="L61" s="31">
        <v>1184.0999999999999</v>
      </c>
      <c r="M61" s="31">
        <v>71.99718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3958.3</v>
      </c>
      <c r="D62" s="36">
        <v>3979.9166666666665</v>
      </c>
      <c r="E62" s="36">
        <v>3889.3833333333332</v>
      </c>
      <c r="F62" s="36">
        <v>3820.4666666666667</v>
      </c>
      <c r="G62" s="36">
        <v>3729.9333333333334</v>
      </c>
      <c r="H62" s="36">
        <v>4048.833333333333</v>
      </c>
      <c r="I62" s="36">
        <v>4139.3666666666668</v>
      </c>
      <c r="J62" s="36">
        <v>4208.2833333333328</v>
      </c>
      <c r="K62" s="31">
        <v>4070.45</v>
      </c>
      <c r="L62" s="31">
        <v>3911</v>
      </c>
      <c r="M62" s="31">
        <v>6.5657699999999997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344</v>
      </c>
      <c r="D63" s="36">
        <v>338.31666666666666</v>
      </c>
      <c r="E63" s="36">
        <v>330.18333333333334</v>
      </c>
      <c r="F63" s="36">
        <v>316.36666666666667</v>
      </c>
      <c r="G63" s="36">
        <v>308.23333333333335</v>
      </c>
      <c r="H63" s="36">
        <v>352.13333333333333</v>
      </c>
      <c r="I63" s="36">
        <v>360.26666666666665</v>
      </c>
      <c r="J63" s="36">
        <v>374.08333333333331</v>
      </c>
      <c r="K63" s="31">
        <v>346.45</v>
      </c>
      <c r="L63" s="31">
        <v>324.5</v>
      </c>
      <c r="M63" s="31">
        <v>86.405060000000006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2702.85</v>
      </c>
      <c r="D64" s="36">
        <v>2697.2833333333333</v>
      </c>
      <c r="E64" s="36">
        <v>2675.5666666666666</v>
      </c>
      <c r="F64" s="36">
        <v>2648.2833333333333</v>
      </c>
      <c r="G64" s="36">
        <v>2626.5666666666666</v>
      </c>
      <c r="H64" s="36">
        <v>2724.5666666666666</v>
      </c>
      <c r="I64" s="36">
        <v>2746.2833333333328</v>
      </c>
      <c r="J64" s="36">
        <v>2773.5666666666666</v>
      </c>
      <c r="K64" s="31">
        <v>2719</v>
      </c>
      <c r="L64" s="31">
        <v>2670</v>
      </c>
      <c r="M64" s="31">
        <v>7.4320700000000004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9904.25</v>
      </c>
      <c r="D65" s="36">
        <v>9881.3166666666675</v>
      </c>
      <c r="E65" s="36">
        <v>9818.633333333335</v>
      </c>
      <c r="F65" s="36">
        <v>9733.0166666666682</v>
      </c>
      <c r="G65" s="36">
        <v>9670.3333333333358</v>
      </c>
      <c r="H65" s="36">
        <v>9966.9333333333343</v>
      </c>
      <c r="I65" s="36">
        <v>10029.616666666665</v>
      </c>
      <c r="J65" s="36">
        <v>10115.233333333334</v>
      </c>
      <c r="K65" s="31">
        <v>9944</v>
      </c>
      <c r="L65" s="31">
        <v>9795.7000000000007</v>
      </c>
      <c r="M65" s="31">
        <v>2.7717499999999999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7217.75</v>
      </c>
      <c r="D66" s="36">
        <v>7203.25</v>
      </c>
      <c r="E66" s="36">
        <v>7129.5</v>
      </c>
      <c r="F66" s="36">
        <v>7041.25</v>
      </c>
      <c r="G66" s="36">
        <v>6967.5</v>
      </c>
      <c r="H66" s="36">
        <v>7291.5</v>
      </c>
      <c r="I66" s="36">
        <v>7365.25</v>
      </c>
      <c r="J66" s="36">
        <v>7453.5</v>
      </c>
      <c r="K66" s="31">
        <v>7277</v>
      </c>
      <c r="L66" s="31">
        <v>7115</v>
      </c>
      <c r="M66" s="31">
        <v>12.685079999999999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1579.1</v>
      </c>
      <c r="D67" s="36">
        <v>1578.2833333333335</v>
      </c>
      <c r="E67" s="36">
        <v>1562.8166666666671</v>
      </c>
      <c r="F67" s="36">
        <v>1546.5333333333335</v>
      </c>
      <c r="G67" s="36">
        <v>1531.0666666666671</v>
      </c>
      <c r="H67" s="36">
        <v>1594.5666666666671</v>
      </c>
      <c r="I67" s="36">
        <v>1610.0333333333338</v>
      </c>
      <c r="J67" s="36">
        <v>1626.3166666666671</v>
      </c>
      <c r="K67" s="31">
        <v>1593.75</v>
      </c>
      <c r="L67" s="31">
        <v>1562</v>
      </c>
      <c r="M67" s="31">
        <v>17.9909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8350.75</v>
      </c>
      <c r="D68" s="36">
        <v>8373.2166666666672</v>
      </c>
      <c r="E68" s="36">
        <v>8297.5333333333347</v>
      </c>
      <c r="F68" s="36">
        <v>8244.3166666666675</v>
      </c>
      <c r="G68" s="36">
        <v>8168.633333333335</v>
      </c>
      <c r="H68" s="36">
        <v>8426.4333333333343</v>
      </c>
      <c r="I68" s="36">
        <v>8502.1166666666686</v>
      </c>
      <c r="J68" s="36">
        <v>8555.3333333333339</v>
      </c>
      <c r="K68" s="31">
        <v>8448.9</v>
      </c>
      <c r="L68" s="31">
        <v>8320</v>
      </c>
      <c r="M68" s="31">
        <v>0.1278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2188.4499999999998</v>
      </c>
      <c r="D69" s="36">
        <v>2196.4500000000003</v>
      </c>
      <c r="E69" s="36">
        <v>2172.0000000000005</v>
      </c>
      <c r="F69" s="36">
        <v>2155.5500000000002</v>
      </c>
      <c r="G69" s="36">
        <v>2131.1000000000004</v>
      </c>
      <c r="H69" s="36">
        <v>2212.9000000000005</v>
      </c>
      <c r="I69" s="36">
        <v>2237.3500000000004</v>
      </c>
      <c r="J69" s="36">
        <v>2253.8000000000006</v>
      </c>
      <c r="K69" s="31">
        <v>2220.9</v>
      </c>
      <c r="L69" s="31">
        <v>2180</v>
      </c>
      <c r="M69" s="31">
        <v>0.35635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3209.2</v>
      </c>
      <c r="D70" s="36">
        <v>3218.4666666666667</v>
      </c>
      <c r="E70" s="36">
        <v>3188.7333333333336</v>
      </c>
      <c r="F70" s="36">
        <v>3168.2666666666669</v>
      </c>
      <c r="G70" s="36">
        <v>3138.5333333333338</v>
      </c>
      <c r="H70" s="36">
        <v>3238.9333333333334</v>
      </c>
      <c r="I70" s="36">
        <v>3268.6666666666661</v>
      </c>
      <c r="J70" s="36">
        <v>3289.1333333333332</v>
      </c>
      <c r="K70" s="31">
        <v>3248.2</v>
      </c>
      <c r="L70" s="31">
        <v>3198</v>
      </c>
      <c r="M70" s="31">
        <v>1.4969399999999999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419.55</v>
      </c>
      <c r="D71" s="36">
        <v>416.26666666666665</v>
      </c>
      <c r="E71" s="36">
        <v>411.2833333333333</v>
      </c>
      <c r="F71" s="36">
        <v>403.01666666666665</v>
      </c>
      <c r="G71" s="36">
        <v>398.0333333333333</v>
      </c>
      <c r="H71" s="36">
        <v>424.5333333333333</v>
      </c>
      <c r="I71" s="36">
        <v>429.51666666666665</v>
      </c>
      <c r="J71" s="36">
        <v>437.7833333333333</v>
      </c>
      <c r="K71" s="31">
        <v>421.25</v>
      </c>
      <c r="L71" s="31">
        <v>408</v>
      </c>
      <c r="M71" s="31">
        <v>79.607399999999998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196.47</v>
      </c>
      <c r="D72" s="36">
        <v>197.65666666666667</v>
      </c>
      <c r="E72" s="36">
        <v>194.31333333333333</v>
      </c>
      <c r="F72" s="36">
        <v>192.15666666666667</v>
      </c>
      <c r="G72" s="36">
        <v>188.81333333333333</v>
      </c>
      <c r="H72" s="36">
        <v>199.81333333333333</v>
      </c>
      <c r="I72" s="36">
        <v>203.15666666666664</v>
      </c>
      <c r="J72" s="36">
        <v>205.31333333333333</v>
      </c>
      <c r="K72" s="31">
        <v>201</v>
      </c>
      <c r="L72" s="31">
        <v>195.5</v>
      </c>
      <c r="M72" s="31">
        <v>107.06446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283.39999999999998</v>
      </c>
      <c r="D73" s="36">
        <v>280.68333333333334</v>
      </c>
      <c r="E73" s="36">
        <v>276.4666666666667</v>
      </c>
      <c r="F73" s="36">
        <v>269.53333333333336</v>
      </c>
      <c r="G73" s="36">
        <v>265.31666666666672</v>
      </c>
      <c r="H73" s="36">
        <v>287.61666666666667</v>
      </c>
      <c r="I73" s="36">
        <v>291.83333333333326</v>
      </c>
      <c r="J73" s="36">
        <v>298.76666666666665</v>
      </c>
      <c r="K73" s="31">
        <v>284.89999999999998</v>
      </c>
      <c r="L73" s="31">
        <v>273.75</v>
      </c>
      <c r="M73" s="31">
        <v>295.04095999999998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124.06</v>
      </c>
      <c r="D74" s="36">
        <v>123.99666666666667</v>
      </c>
      <c r="E74" s="36">
        <v>122.69333333333334</v>
      </c>
      <c r="F74" s="36">
        <v>121.32666666666667</v>
      </c>
      <c r="G74" s="36">
        <v>120.02333333333334</v>
      </c>
      <c r="H74" s="36">
        <v>125.36333333333334</v>
      </c>
      <c r="I74" s="36">
        <v>126.66666666666669</v>
      </c>
      <c r="J74" s="36">
        <v>128.03333333333336</v>
      </c>
      <c r="K74" s="31">
        <v>125.3</v>
      </c>
      <c r="L74" s="31">
        <v>122.63</v>
      </c>
      <c r="M74" s="31">
        <v>170.63890000000001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67.27</v>
      </c>
      <c r="D75" s="36">
        <v>67.353333333333325</v>
      </c>
      <c r="E75" s="36">
        <v>66.326666666666654</v>
      </c>
      <c r="F75" s="36">
        <v>65.383333333333326</v>
      </c>
      <c r="G75" s="36">
        <v>64.356666666666655</v>
      </c>
      <c r="H75" s="36">
        <v>68.296666666666653</v>
      </c>
      <c r="I75" s="36">
        <v>69.323333333333323</v>
      </c>
      <c r="J75" s="36">
        <v>70.266666666666652</v>
      </c>
      <c r="K75" s="31">
        <v>68.38</v>
      </c>
      <c r="L75" s="31">
        <v>66.41</v>
      </c>
      <c r="M75" s="31">
        <v>226.65237999999999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1464.2</v>
      </c>
      <c r="D76" s="36">
        <v>1470.8833333333332</v>
      </c>
      <c r="E76" s="36">
        <v>1449.3166666666664</v>
      </c>
      <c r="F76" s="36">
        <v>1434.4333333333332</v>
      </c>
      <c r="G76" s="36">
        <v>1412.8666666666663</v>
      </c>
      <c r="H76" s="36">
        <v>1485.7666666666664</v>
      </c>
      <c r="I76" s="36">
        <v>1507.333333333333</v>
      </c>
      <c r="J76" s="36">
        <v>1522.2166666666665</v>
      </c>
      <c r="K76" s="31">
        <v>1492.45</v>
      </c>
      <c r="L76" s="31">
        <v>1456</v>
      </c>
      <c r="M76" s="31">
        <v>3.4920800000000001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6080.5</v>
      </c>
      <c r="D77" s="36">
        <v>6079.166666666667</v>
      </c>
      <c r="E77" s="36">
        <v>6001.3333333333339</v>
      </c>
      <c r="F77" s="36">
        <v>5922.166666666667</v>
      </c>
      <c r="G77" s="36">
        <v>5844.3333333333339</v>
      </c>
      <c r="H77" s="36">
        <v>6158.3333333333339</v>
      </c>
      <c r="I77" s="36">
        <v>6236.1666666666679</v>
      </c>
      <c r="J77" s="36">
        <v>6315.3333333333339</v>
      </c>
      <c r="K77" s="31">
        <v>6157</v>
      </c>
      <c r="L77" s="31">
        <v>6000</v>
      </c>
      <c r="M77" s="31">
        <v>0.50156000000000001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499</v>
      </c>
      <c r="D78" s="36">
        <v>496.59999999999997</v>
      </c>
      <c r="E78" s="36">
        <v>492.29999999999995</v>
      </c>
      <c r="F78" s="36">
        <v>485.59999999999997</v>
      </c>
      <c r="G78" s="36">
        <v>481.29999999999995</v>
      </c>
      <c r="H78" s="36">
        <v>503.29999999999995</v>
      </c>
      <c r="I78" s="36">
        <v>507.6</v>
      </c>
      <c r="J78" s="36">
        <v>514.29999999999995</v>
      </c>
      <c r="K78" s="31">
        <v>500.9</v>
      </c>
      <c r="L78" s="31">
        <v>489.9</v>
      </c>
      <c r="M78" s="31">
        <v>25.206880000000002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1421.35</v>
      </c>
      <c r="D79" s="36">
        <v>1423.3</v>
      </c>
      <c r="E79" s="36">
        <v>1408.1</v>
      </c>
      <c r="F79" s="36">
        <v>1394.85</v>
      </c>
      <c r="G79" s="36">
        <v>1379.6499999999999</v>
      </c>
      <c r="H79" s="36">
        <v>1436.55</v>
      </c>
      <c r="I79" s="36">
        <v>1451.7500000000002</v>
      </c>
      <c r="J79" s="36">
        <v>1465</v>
      </c>
      <c r="K79" s="31">
        <v>1438.5</v>
      </c>
      <c r="L79" s="31">
        <v>1410.05</v>
      </c>
      <c r="M79" s="31">
        <v>12.54013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290.5</v>
      </c>
      <c r="D80" s="36">
        <v>289.84999999999997</v>
      </c>
      <c r="E80" s="36">
        <v>286.69999999999993</v>
      </c>
      <c r="F80" s="36">
        <v>282.89999999999998</v>
      </c>
      <c r="G80" s="36">
        <v>279.74999999999994</v>
      </c>
      <c r="H80" s="36">
        <v>293.64999999999992</v>
      </c>
      <c r="I80" s="36">
        <v>296.7999999999999</v>
      </c>
      <c r="J80" s="36">
        <v>300.59999999999991</v>
      </c>
      <c r="K80" s="31">
        <v>293</v>
      </c>
      <c r="L80" s="31">
        <v>286.05</v>
      </c>
      <c r="M80" s="31">
        <v>339.90755999999999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1631.6</v>
      </c>
      <c r="D81" s="36">
        <v>1627.2</v>
      </c>
      <c r="E81" s="36">
        <v>1609.45</v>
      </c>
      <c r="F81" s="36">
        <v>1587.3</v>
      </c>
      <c r="G81" s="36">
        <v>1569.55</v>
      </c>
      <c r="H81" s="36">
        <v>1649.3500000000001</v>
      </c>
      <c r="I81" s="36">
        <v>1667.1000000000001</v>
      </c>
      <c r="J81" s="36">
        <v>1689.2500000000002</v>
      </c>
      <c r="K81" s="31">
        <v>1644.95</v>
      </c>
      <c r="L81" s="31">
        <v>1605.05</v>
      </c>
      <c r="M81" s="31">
        <v>9.95791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295.14999999999998</v>
      </c>
      <c r="D82" s="36">
        <v>294.98333333333329</v>
      </c>
      <c r="E82" s="36">
        <v>291.26666666666659</v>
      </c>
      <c r="F82" s="36">
        <v>287.38333333333333</v>
      </c>
      <c r="G82" s="36">
        <v>283.66666666666663</v>
      </c>
      <c r="H82" s="36">
        <v>298.86666666666656</v>
      </c>
      <c r="I82" s="36">
        <v>302.58333333333326</v>
      </c>
      <c r="J82" s="36">
        <v>306.46666666666653</v>
      </c>
      <c r="K82" s="31">
        <v>298.7</v>
      </c>
      <c r="L82" s="31">
        <v>291.10000000000002</v>
      </c>
      <c r="M82" s="31">
        <v>189.78949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613.35</v>
      </c>
      <c r="D83" s="36">
        <v>616.55000000000007</v>
      </c>
      <c r="E83" s="36">
        <v>609.25000000000011</v>
      </c>
      <c r="F83" s="36">
        <v>605.15000000000009</v>
      </c>
      <c r="G83" s="36">
        <v>597.85000000000014</v>
      </c>
      <c r="H83" s="36">
        <v>620.65000000000009</v>
      </c>
      <c r="I83" s="36">
        <v>627.95000000000005</v>
      </c>
      <c r="J83" s="36">
        <v>632.05000000000007</v>
      </c>
      <c r="K83" s="31">
        <v>623.85</v>
      </c>
      <c r="L83" s="31">
        <v>612.45000000000005</v>
      </c>
      <c r="M83" s="31">
        <v>117.39694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1438.4</v>
      </c>
      <c r="D84" s="36">
        <v>1436.1166666666668</v>
      </c>
      <c r="E84" s="36">
        <v>1424.3833333333337</v>
      </c>
      <c r="F84" s="36">
        <v>1410.3666666666668</v>
      </c>
      <c r="G84" s="36">
        <v>1398.6333333333337</v>
      </c>
      <c r="H84" s="36">
        <v>1450.1333333333337</v>
      </c>
      <c r="I84" s="36">
        <v>1461.8666666666668</v>
      </c>
      <c r="J84" s="36">
        <v>1475.8833333333337</v>
      </c>
      <c r="K84" s="31">
        <v>1447.85</v>
      </c>
      <c r="L84" s="31">
        <v>1422.1</v>
      </c>
      <c r="M84" s="31">
        <v>48.761380000000003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704.15</v>
      </c>
      <c r="D85" s="36">
        <v>703.88333333333333</v>
      </c>
      <c r="E85" s="36">
        <v>692.76666666666665</v>
      </c>
      <c r="F85" s="36">
        <v>681.38333333333333</v>
      </c>
      <c r="G85" s="36">
        <v>670.26666666666665</v>
      </c>
      <c r="H85" s="36">
        <v>715.26666666666665</v>
      </c>
      <c r="I85" s="36">
        <v>726.38333333333321</v>
      </c>
      <c r="J85" s="36">
        <v>737.76666666666665</v>
      </c>
      <c r="K85" s="31">
        <v>715</v>
      </c>
      <c r="L85" s="31">
        <v>692.5</v>
      </c>
      <c r="M85" s="31">
        <v>5.4521600000000001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338.9</v>
      </c>
      <c r="D86" s="36">
        <v>338.31666666666666</v>
      </c>
      <c r="E86" s="36">
        <v>330.68333333333334</v>
      </c>
      <c r="F86" s="36">
        <v>322.4666666666667</v>
      </c>
      <c r="G86" s="36">
        <v>314.83333333333337</v>
      </c>
      <c r="H86" s="36">
        <v>346.5333333333333</v>
      </c>
      <c r="I86" s="36">
        <v>354.16666666666663</v>
      </c>
      <c r="J86" s="36">
        <v>362.38333333333327</v>
      </c>
      <c r="K86" s="31">
        <v>345.95</v>
      </c>
      <c r="L86" s="31">
        <v>330.1</v>
      </c>
      <c r="M86" s="31">
        <v>51.647210000000001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1527.3</v>
      </c>
      <c r="D87" s="36">
        <v>1519.0333333333335</v>
      </c>
      <c r="E87" s="36">
        <v>1506.116666666667</v>
      </c>
      <c r="F87" s="36">
        <v>1484.9333333333334</v>
      </c>
      <c r="G87" s="36">
        <v>1472.0166666666669</v>
      </c>
      <c r="H87" s="36">
        <v>1540.2166666666672</v>
      </c>
      <c r="I87" s="36">
        <v>1553.1333333333337</v>
      </c>
      <c r="J87" s="36">
        <v>1574.3166666666673</v>
      </c>
      <c r="K87" s="31">
        <v>1531.95</v>
      </c>
      <c r="L87" s="31">
        <v>1497.85</v>
      </c>
      <c r="M87" s="31">
        <v>1.1373500000000001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672.25</v>
      </c>
      <c r="D88" s="36">
        <v>676.63333333333333</v>
      </c>
      <c r="E88" s="36">
        <v>665.66666666666663</v>
      </c>
      <c r="F88" s="36">
        <v>659.08333333333326</v>
      </c>
      <c r="G88" s="36">
        <v>648.11666666666656</v>
      </c>
      <c r="H88" s="36">
        <v>683.2166666666667</v>
      </c>
      <c r="I88" s="36">
        <v>694.18333333333339</v>
      </c>
      <c r="J88" s="36">
        <v>700.76666666666677</v>
      </c>
      <c r="K88" s="31">
        <v>687.6</v>
      </c>
      <c r="L88" s="31">
        <v>670.05</v>
      </c>
      <c r="M88" s="31">
        <v>17.651779999999999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7806.55</v>
      </c>
      <c r="D89" s="36">
        <v>7809.25</v>
      </c>
      <c r="E89" s="36">
        <v>7746.55</v>
      </c>
      <c r="F89" s="36">
        <v>7686.55</v>
      </c>
      <c r="G89" s="36">
        <v>7623.85</v>
      </c>
      <c r="H89" s="36">
        <v>7869.25</v>
      </c>
      <c r="I89" s="36">
        <v>7931.9500000000007</v>
      </c>
      <c r="J89" s="36">
        <v>7991.95</v>
      </c>
      <c r="K89" s="31">
        <v>7871.95</v>
      </c>
      <c r="L89" s="31">
        <v>7749.25</v>
      </c>
      <c r="M89" s="31">
        <v>0.11312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1681.15</v>
      </c>
      <c r="D90" s="36">
        <v>1672.6000000000001</v>
      </c>
      <c r="E90" s="36">
        <v>1658.5000000000002</v>
      </c>
      <c r="F90" s="36">
        <v>1635.8500000000001</v>
      </c>
      <c r="G90" s="36">
        <v>1621.7500000000002</v>
      </c>
      <c r="H90" s="36">
        <v>1695.2500000000002</v>
      </c>
      <c r="I90" s="36">
        <v>1709.3500000000001</v>
      </c>
      <c r="J90" s="36">
        <v>1732.0000000000002</v>
      </c>
      <c r="K90" s="31">
        <v>1686.7</v>
      </c>
      <c r="L90" s="31">
        <v>1649.95</v>
      </c>
      <c r="M90" s="31">
        <v>5.5610099999999996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1674.5</v>
      </c>
      <c r="D91" s="36">
        <v>1660.8999999999999</v>
      </c>
      <c r="E91" s="36">
        <v>1641.6499999999996</v>
      </c>
      <c r="F91" s="36">
        <v>1608.7999999999997</v>
      </c>
      <c r="G91" s="36">
        <v>1589.5499999999995</v>
      </c>
      <c r="H91" s="36">
        <v>1693.7499999999998</v>
      </c>
      <c r="I91" s="36">
        <v>1713.0000000000002</v>
      </c>
      <c r="J91" s="36">
        <v>1745.85</v>
      </c>
      <c r="K91" s="31">
        <v>1680.15</v>
      </c>
      <c r="L91" s="31">
        <v>1628.05</v>
      </c>
      <c r="M91" s="31">
        <v>0.91208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498.8</v>
      </c>
      <c r="D92" s="36">
        <v>497.76666666666665</v>
      </c>
      <c r="E92" s="36">
        <v>488.5333333333333</v>
      </c>
      <c r="F92" s="36">
        <v>478.26666666666665</v>
      </c>
      <c r="G92" s="36">
        <v>469.0333333333333</v>
      </c>
      <c r="H92" s="36">
        <v>508.0333333333333</v>
      </c>
      <c r="I92" s="36">
        <v>517.26666666666665</v>
      </c>
      <c r="J92" s="36">
        <v>527.5333333333333</v>
      </c>
      <c r="K92" s="31">
        <v>507</v>
      </c>
      <c r="L92" s="31">
        <v>487.5</v>
      </c>
      <c r="M92" s="31">
        <v>4.6401500000000002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31411.3</v>
      </c>
      <c r="D93" s="36">
        <v>31373.766666666666</v>
      </c>
      <c r="E93" s="36">
        <v>31197.533333333333</v>
      </c>
      <c r="F93" s="36">
        <v>30983.766666666666</v>
      </c>
      <c r="G93" s="36">
        <v>30807.533333333333</v>
      </c>
      <c r="H93" s="36">
        <v>31587.533333333333</v>
      </c>
      <c r="I93" s="36">
        <v>31763.766666666663</v>
      </c>
      <c r="J93" s="36">
        <v>31977.533333333333</v>
      </c>
      <c r="K93" s="31">
        <v>31550</v>
      </c>
      <c r="L93" s="31">
        <v>31160</v>
      </c>
      <c r="M93" s="31">
        <v>0.18859000000000001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1343.6</v>
      </c>
      <c r="D94" s="36">
        <v>1364.5333333333333</v>
      </c>
      <c r="E94" s="36">
        <v>1317.2166666666667</v>
      </c>
      <c r="F94" s="36">
        <v>1290.8333333333335</v>
      </c>
      <c r="G94" s="36">
        <v>1243.5166666666669</v>
      </c>
      <c r="H94" s="36">
        <v>1390.9166666666665</v>
      </c>
      <c r="I94" s="36">
        <v>1438.2333333333331</v>
      </c>
      <c r="J94" s="36">
        <v>1464.6166666666663</v>
      </c>
      <c r="K94" s="31">
        <v>1411.85</v>
      </c>
      <c r="L94" s="31">
        <v>1338.15</v>
      </c>
      <c r="M94" s="31">
        <v>6.1964300000000003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5439.3</v>
      </c>
      <c r="D95" s="36">
        <v>5479.4333333333334</v>
      </c>
      <c r="E95" s="36">
        <v>5390.8666666666668</v>
      </c>
      <c r="F95" s="36">
        <v>5342.4333333333334</v>
      </c>
      <c r="G95" s="36">
        <v>5253.8666666666668</v>
      </c>
      <c r="H95" s="36">
        <v>5527.8666666666668</v>
      </c>
      <c r="I95" s="36">
        <v>5616.4333333333343</v>
      </c>
      <c r="J95" s="36">
        <v>5664.8666666666668</v>
      </c>
      <c r="K95" s="31">
        <v>5568</v>
      </c>
      <c r="L95" s="31">
        <v>5431</v>
      </c>
      <c r="M95" s="31">
        <v>2.7937599999999998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1979.8</v>
      </c>
      <c r="D96" s="36">
        <v>1991.6500000000003</v>
      </c>
      <c r="E96" s="36">
        <v>1958.3000000000006</v>
      </c>
      <c r="F96" s="36">
        <v>1936.8000000000004</v>
      </c>
      <c r="G96" s="36">
        <v>1903.4500000000007</v>
      </c>
      <c r="H96" s="36">
        <v>2013.1500000000005</v>
      </c>
      <c r="I96" s="36">
        <v>2046.5000000000005</v>
      </c>
      <c r="J96" s="36">
        <v>2068.0000000000005</v>
      </c>
      <c r="K96" s="31">
        <v>2025</v>
      </c>
      <c r="L96" s="31">
        <v>1970.15</v>
      </c>
      <c r="M96" s="31">
        <v>0.70035999999999998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603.70000000000005</v>
      </c>
      <c r="D97" s="36">
        <v>606.55000000000007</v>
      </c>
      <c r="E97" s="36">
        <v>597.00000000000011</v>
      </c>
      <c r="F97" s="36">
        <v>590.30000000000007</v>
      </c>
      <c r="G97" s="36">
        <v>580.75000000000011</v>
      </c>
      <c r="H97" s="36">
        <v>613.25000000000011</v>
      </c>
      <c r="I97" s="36">
        <v>622.80000000000007</v>
      </c>
      <c r="J97" s="36">
        <v>629.50000000000011</v>
      </c>
      <c r="K97" s="31">
        <v>616.1</v>
      </c>
      <c r="L97" s="31">
        <v>599.85</v>
      </c>
      <c r="M97" s="31">
        <v>5.6379700000000001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148.88</v>
      </c>
      <c r="D98" s="36">
        <v>148.47</v>
      </c>
      <c r="E98" s="36">
        <v>146.94</v>
      </c>
      <c r="F98" s="36">
        <v>145</v>
      </c>
      <c r="G98" s="36">
        <v>143.47</v>
      </c>
      <c r="H98" s="36">
        <v>150.41</v>
      </c>
      <c r="I98" s="36">
        <v>151.94000000000003</v>
      </c>
      <c r="J98" s="36">
        <v>153.88</v>
      </c>
      <c r="K98" s="31">
        <v>150</v>
      </c>
      <c r="L98" s="31">
        <v>146.53</v>
      </c>
      <c r="M98" s="31">
        <v>31.059170000000002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666.15</v>
      </c>
      <c r="D99" s="36">
        <v>670.06666666666661</v>
      </c>
      <c r="E99" s="36">
        <v>659.68333333333317</v>
      </c>
      <c r="F99" s="36">
        <v>653.21666666666658</v>
      </c>
      <c r="G99" s="36">
        <v>642.83333333333314</v>
      </c>
      <c r="H99" s="36">
        <v>676.53333333333319</v>
      </c>
      <c r="I99" s="36">
        <v>686.91666666666663</v>
      </c>
      <c r="J99" s="36">
        <v>693.38333333333321</v>
      </c>
      <c r="K99" s="31">
        <v>680.45</v>
      </c>
      <c r="L99" s="31">
        <v>663.6</v>
      </c>
      <c r="M99" s="31">
        <v>20.192399999999999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581</v>
      </c>
      <c r="D100" s="36">
        <v>576.81666666666672</v>
      </c>
      <c r="E100" s="36">
        <v>566.73333333333346</v>
      </c>
      <c r="F100" s="36">
        <v>552.4666666666667</v>
      </c>
      <c r="G100" s="36">
        <v>542.38333333333344</v>
      </c>
      <c r="H100" s="36">
        <v>591.08333333333348</v>
      </c>
      <c r="I100" s="36">
        <v>601.16666666666674</v>
      </c>
      <c r="J100" s="36">
        <v>615.43333333333351</v>
      </c>
      <c r="K100" s="31">
        <v>586.9</v>
      </c>
      <c r="L100" s="31">
        <v>562.54999999999995</v>
      </c>
      <c r="M100" s="31">
        <v>11.50346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4127.55</v>
      </c>
      <c r="D101" s="36">
        <v>4123.583333333333</v>
      </c>
      <c r="E101" s="36">
        <v>4086.1666666666661</v>
      </c>
      <c r="F101" s="36">
        <v>4044.7833333333328</v>
      </c>
      <c r="G101" s="36">
        <v>4007.3666666666659</v>
      </c>
      <c r="H101" s="36">
        <v>4164.9666666666662</v>
      </c>
      <c r="I101" s="36">
        <v>4202.3833333333323</v>
      </c>
      <c r="J101" s="36">
        <v>4243.7666666666664</v>
      </c>
      <c r="K101" s="31">
        <v>4161</v>
      </c>
      <c r="L101" s="31">
        <v>4082.2</v>
      </c>
      <c r="M101" s="31">
        <v>0.36797999999999997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351.35</v>
      </c>
      <c r="D102" s="36">
        <v>351.66666666666669</v>
      </c>
      <c r="E102" s="36">
        <v>349.48333333333335</v>
      </c>
      <c r="F102" s="36">
        <v>347.61666666666667</v>
      </c>
      <c r="G102" s="36">
        <v>345.43333333333334</v>
      </c>
      <c r="H102" s="36">
        <v>353.53333333333336</v>
      </c>
      <c r="I102" s="36">
        <v>355.71666666666664</v>
      </c>
      <c r="J102" s="36">
        <v>357.58333333333337</v>
      </c>
      <c r="K102" s="31">
        <v>353.85</v>
      </c>
      <c r="L102" s="31">
        <v>349.8</v>
      </c>
      <c r="M102" s="31">
        <v>1.4566399999999999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286.05</v>
      </c>
      <c r="D103" s="36">
        <v>286.03333333333336</v>
      </c>
      <c r="E103" s="36">
        <v>283.2166666666667</v>
      </c>
      <c r="F103" s="36">
        <v>280.38333333333333</v>
      </c>
      <c r="G103" s="36">
        <v>277.56666666666666</v>
      </c>
      <c r="H103" s="36">
        <v>288.86666666666673</v>
      </c>
      <c r="I103" s="36">
        <v>291.68333333333345</v>
      </c>
      <c r="J103" s="36">
        <v>294.51666666666677</v>
      </c>
      <c r="K103" s="31">
        <v>288.85000000000002</v>
      </c>
      <c r="L103" s="31">
        <v>283.2</v>
      </c>
      <c r="M103" s="31">
        <v>6.1986699999999999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804.5</v>
      </c>
      <c r="D104" s="36">
        <v>800.85</v>
      </c>
      <c r="E104" s="36">
        <v>790.7</v>
      </c>
      <c r="F104" s="36">
        <v>776.9</v>
      </c>
      <c r="G104" s="36">
        <v>766.75</v>
      </c>
      <c r="H104" s="36">
        <v>814.65000000000009</v>
      </c>
      <c r="I104" s="36">
        <v>824.8</v>
      </c>
      <c r="J104" s="36">
        <v>838.60000000000014</v>
      </c>
      <c r="K104" s="31">
        <v>811</v>
      </c>
      <c r="L104" s="31">
        <v>787.05</v>
      </c>
      <c r="M104" s="31">
        <v>13.57409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122.79</v>
      </c>
      <c r="D105" s="36">
        <v>122.59666666666668</v>
      </c>
      <c r="E105" s="36">
        <v>121.69333333333336</v>
      </c>
      <c r="F105" s="36">
        <v>120.59666666666668</v>
      </c>
      <c r="G105" s="36">
        <v>119.69333333333336</v>
      </c>
      <c r="H105" s="36">
        <v>123.69333333333336</v>
      </c>
      <c r="I105" s="36">
        <v>124.59666666666669</v>
      </c>
      <c r="J105" s="36">
        <v>125.69333333333336</v>
      </c>
      <c r="K105" s="31">
        <v>123.5</v>
      </c>
      <c r="L105" s="31">
        <v>121.5</v>
      </c>
      <c r="M105" s="31">
        <v>391.13054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1461.85</v>
      </c>
      <c r="D106" s="36">
        <v>1460.1166666666668</v>
      </c>
      <c r="E106" s="36">
        <v>1442.3333333333335</v>
      </c>
      <c r="F106" s="36">
        <v>1422.8166666666666</v>
      </c>
      <c r="G106" s="36">
        <v>1405.0333333333333</v>
      </c>
      <c r="H106" s="36">
        <v>1479.6333333333337</v>
      </c>
      <c r="I106" s="36">
        <v>1497.416666666667</v>
      </c>
      <c r="J106" s="36">
        <v>1516.9333333333338</v>
      </c>
      <c r="K106" s="31">
        <v>1477.9</v>
      </c>
      <c r="L106" s="31">
        <v>1440.6</v>
      </c>
      <c r="M106" s="31">
        <v>0.69335000000000002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213.44</v>
      </c>
      <c r="D107" s="36">
        <v>214.6</v>
      </c>
      <c r="E107" s="36">
        <v>211.64999999999998</v>
      </c>
      <c r="F107" s="36">
        <v>209.85999999999999</v>
      </c>
      <c r="G107" s="36">
        <v>206.90999999999997</v>
      </c>
      <c r="H107" s="36">
        <v>216.39</v>
      </c>
      <c r="I107" s="36">
        <v>219.33999999999997</v>
      </c>
      <c r="J107" s="36">
        <v>221.13</v>
      </c>
      <c r="K107" s="31">
        <v>217.55</v>
      </c>
      <c r="L107" s="31">
        <v>212.81</v>
      </c>
      <c r="M107" s="31">
        <v>1.3634200000000001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1705.7</v>
      </c>
      <c r="D108" s="36">
        <v>1705.3666666666668</v>
      </c>
      <c r="E108" s="36">
        <v>1645.7333333333336</v>
      </c>
      <c r="F108" s="36">
        <v>1585.7666666666669</v>
      </c>
      <c r="G108" s="36">
        <v>1526.1333333333337</v>
      </c>
      <c r="H108" s="36">
        <v>1765.3333333333335</v>
      </c>
      <c r="I108" s="36">
        <v>1824.9666666666667</v>
      </c>
      <c r="J108" s="36">
        <v>1884.9333333333334</v>
      </c>
      <c r="K108" s="31">
        <v>1765</v>
      </c>
      <c r="L108" s="31">
        <v>1645.4</v>
      </c>
      <c r="M108" s="31">
        <v>4.9021699999999999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205.01</v>
      </c>
      <c r="D109" s="36">
        <v>205.05999999999997</v>
      </c>
      <c r="E109" s="36">
        <v>200.95999999999995</v>
      </c>
      <c r="F109" s="36">
        <v>196.90999999999997</v>
      </c>
      <c r="G109" s="36">
        <v>192.80999999999995</v>
      </c>
      <c r="H109" s="36">
        <v>209.10999999999996</v>
      </c>
      <c r="I109" s="36">
        <v>213.20999999999998</v>
      </c>
      <c r="J109" s="36">
        <v>217.25999999999996</v>
      </c>
      <c r="K109" s="31">
        <v>209.16</v>
      </c>
      <c r="L109" s="31">
        <v>201.01</v>
      </c>
      <c r="M109" s="31">
        <v>72.296670000000006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2529.25</v>
      </c>
      <c r="D110" s="36">
        <v>2527.9333333333334</v>
      </c>
      <c r="E110" s="36">
        <v>2510.8666666666668</v>
      </c>
      <c r="F110" s="36">
        <v>2492.4833333333336</v>
      </c>
      <c r="G110" s="36">
        <v>2475.416666666667</v>
      </c>
      <c r="H110" s="36">
        <v>2546.3166666666666</v>
      </c>
      <c r="I110" s="36">
        <v>2563.3833333333332</v>
      </c>
      <c r="J110" s="36">
        <v>2581.7666666666664</v>
      </c>
      <c r="K110" s="31">
        <v>2545</v>
      </c>
      <c r="L110" s="31">
        <v>2509.5500000000002</v>
      </c>
      <c r="M110" s="31">
        <v>0.80910000000000004</v>
      </c>
      <c r="N110" s="1"/>
      <c r="O110" s="1"/>
    </row>
    <row r="111" spans="1:15" ht="12.75" customHeight="1">
      <c r="A111" s="33">
        <v>101</v>
      </c>
      <c r="B111" s="53" t="s">
        <v>865</v>
      </c>
      <c r="C111" s="31">
        <v>864.9</v>
      </c>
      <c r="D111" s="36">
        <v>876.6</v>
      </c>
      <c r="E111" s="36">
        <v>848.30000000000007</v>
      </c>
      <c r="F111" s="36">
        <v>831.7</v>
      </c>
      <c r="G111" s="36">
        <v>803.40000000000009</v>
      </c>
      <c r="H111" s="36">
        <v>893.2</v>
      </c>
      <c r="I111" s="36">
        <v>921.5</v>
      </c>
      <c r="J111" s="36">
        <v>938.1</v>
      </c>
      <c r="K111" s="31">
        <v>904.9</v>
      </c>
      <c r="L111" s="31">
        <v>860</v>
      </c>
      <c r="M111" s="31">
        <v>2.5499299999999998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66.31</v>
      </c>
      <c r="D112" s="36">
        <v>65.846666666666678</v>
      </c>
      <c r="E112" s="36">
        <v>64.413333333333355</v>
      </c>
      <c r="F112" s="36">
        <v>62.51666666666668</v>
      </c>
      <c r="G112" s="36">
        <v>61.083333333333357</v>
      </c>
      <c r="H112" s="36">
        <v>67.743333333333354</v>
      </c>
      <c r="I112" s="36">
        <v>69.176666666666662</v>
      </c>
      <c r="J112" s="36">
        <v>71.073333333333352</v>
      </c>
      <c r="K112" s="31">
        <v>67.28</v>
      </c>
      <c r="L112" s="31">
        <v>63.95</v>
      </c>
      <c r="M112" s="31">
        <v>290.22671000000003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2095.5500000000002</v>
      </c>
      <c r="D113" s="36">
        <v>2104.9333333333334</v>
      </c>
      <c r="E113" s="36">
        <v>2076.8666666666668</v>
      </c>
      <c r="F113" s="36">
        <v>2058.1833333333334</v>
      </c>
      <c r="G113" s="36">
        <v>2030.1166666666668</v>
      </c>
      <c r="H113" s="36">
        <v>2123.6166666666668</v>
      </c>
      <c r="I113" s="36">
        <v>2151.6833333333334</v>
      </c>
      <c r="J113" s="36">
        <v>2170.3666666666668</v>
      </c>
      <c r="K113" s="31">
        <v>2133</v>
      </c>
      <c r="L113" s="31">
        <v>2086.25</v>
      </c>
      <c r="M113" s="31">
        <v>6.4773399999999999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681.65</v>
      </c>
      <c r="D114" s="36">
        <v>684.31666666666661</v>
      </c>
      <c r="E114" s="36">
        <v>675.33333333333326</v>
      </c>
      <c r="F114" s="36">
        <v>669.01666666666665</v>
      </c>
      <c r="G114" s="36">
        <v>660.0333333333333</v>
      </c>
      <c r="H114" s="36">
        <v>690.63333333333321</v>
      </c>
      <c r="I114" s="36">
        <v>699.61666666666656</v>
      </c>
      <c r="J114" s="36">
        <v>705.93333333333317</v>
      </c>
      <c r="K114" s="31">
        <v>693.3</v>
      </c>
      <c r="L114" s="31">
        <v>678</v>
      </c>
      <c r="M114" s="31">
        <v>1.22058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2081.3000000000002</v>
      </c>
      <c r="D115" s="36">
        <v>2093.7666666666669</v>
      </c>
      <c r="E115" s="36">
        <v>2062.5333333333338</v>
      </c>
      <c r="F115" s="36">
        <v>2043.7666666666669</v>
      </c>
      <c r="G115" s="36">
        <v>2012.5333333333338</v>
      </c>
      <c r="H115" s="36">
        <v>2112.5333333333338</v>
      </c>
      <c r="I115" s="36">
        <v>2143.7666666666664</v>
      </c>
      <c r="J115" s="36">
        <v>2162.5333333333338</v>
      </c>
      <c r="K115" s="31">
        <v>2125</v>
      </c>
      <c r="L115" s="31">
        <v>2075</v>
      </c>
      <c r="M115" s="31">
        <v>1.0252600000000001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7416.7</v>
      </c>
      <c r="D116" s="36">
        <v>7462.9833333333336</v>
      </c>
      <c r="E116" s="36">
        <v>7355.7166666666672</v>
      </c>
      <c r="F116" s="36">
        <v>7294.7333333333336</v>
      </c>
      <c r="G116" s="36">
        <v>7187.4666666666672</v>
      </c>
      <c r="H116" s="36">
        <v>7523.9666666666672</v>
      </c>
      <c r="I116" s="36">
        <v>7631.2333333333336</v>
      </c>
      <c r="J116" s="36">
        <v>7692.2166666666672</v>
      </c>
      <c r="K116" s="31">
        <v>7570.25</v>
      </c>
      <c r="L116" s="31">
        <v>7402</v>
      </c>
      <c r="M116" s="31">
        <v>9.0660000000000004E-2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841.25</v>
      </c>
      <c r="D117" s="36">
        <v>844.86666666666667</v>
      </c>
      <c r="E117" s="36">
        <v>831.7833333333333</v>
      </c>
      <c r="F117" s="36">
        <v>822.31666666666661</v>
      </c>
      <c r="G117" s="36">
        <v>809.23333333333323</v>
      </c>
      <c r="H117" s="36">
        <v>854.33333333333337</v>
      </c>
      <c r="I117" s="36">
        <v>867.41666666666663</v>
      </c>
      <c r="J117" s="36">
        <v>876.88333333333344</v>
      </c>
      <c r="K117" s="31">
        <v>857.95</v>
      </c>
      <c r="L117" s="31">
        <v>835.4</v>
      </c>
      <c r="M117" s="31">
        <v>0.62122999999999995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427.5</v>
      </c>
      <c r="D118" s="36">
        <v>428.11666666666662</v>
      </c>
      <c r="E118" s="36">
        <v>423.73333333333323</v>
      </c>
      <c r="F118" s="36">
        <v>419.96666666666664</v>
      </c>
      <c r="G118" s="36">
        <v>415.58333333333326</v>
      </c>
      <c r="H118" s="36">
        <v>431.88333333333321</v>
      </c>
      <c r="I118" s="36">
        <v>436.26666666666654</v>
      </c>
      <c r="J118" s="36">
        <v>440.03333333333319</v>
      </c>
      <c r="K118" s="31">
        <v>432.5</v>
      </c>
      <c r="L118" s="31">
        <v>424.35</v>
      </c>
      <c r="M118" s="31">
        <v>23.962980000000002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529.75</v>
      </c>
      <c r="D119" s="36">
        <v>530.36666666666667</v>
      </c>
      <c r="E119" s="36">
        <v>524.38333333333333</v>
      </c>
      <c r="F119" s="36">
        <v>519.01666666666665</v>
      </c>
      <c r="G119" s="36">
        <v>513.0333333333333</v>
      </c>
      <c r="H119" s="36">
        <v>535.73333333333335</v>
      </c>
      <c r="I119" s="36">
        <v>541.7166666666667</v>
      </c>
      <c r="J119" s="36">
        <v>547.08333333333337</v>
      </c>
      <c r="K119" s="31">
        <v>536.35</v>
      </c>
      <c r="L119" s="31">
        <v>525</v>
      </c>
      <c r="M119" s="31">
        <v>2.0874000000000001</v>
      </c>
      <c r="N119" s="1"/>
      <c r="O119" s="1"/>
    </row>
    <row r="120" spans="1:15" ht="12.75" customHeight="1">
      <c r="A120" s="33">
        <v>110</v>
      </c>
      <c r="B120" s="53" t="s">
        <v>866</v>
      </c>
      <c r="C120" s="31">
        <v>978.2</v>
      </c>
      <c r="D120" s="36">
        <v>981.6</v>
      </c>
      <c r="E120" s="36">
        <v>965.2</v>
      </c>
      <c r="F120" s="36">
        <v>952.2</v>
      </c>
      <c r="G120" s="36">
        <v>935.80000000000007</v>
      </c>
      <c r="H120" s="36">
        <v>994.6</v>
      </c>
      <c r="I120" s="36">
        <v>1010.9999999999999</v>
      </c>
      <c r="J120" s="36">
        <v>1024</v>
      </c>
      <c r="K120" s="31">
        <v>998</v>
      </c>
      <c r="L120" s="31">
        <v>968.6</v>
      </c>
      <c r="M120" s="31">
        <v>6.3368500000000001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1243.9000000000001</v>
      </c>
      <c r="D121" s="36">
        <v>1236.6666666666667</v>
      </c>
      <c r="E121" s="36">
        <v>1203.3333333333335</v>
      </c>
      <c r="F121" s="36">
        <v>1162.7666666666667</v>
      </c>
      <c r="G121" s="36">
        <v>1129.4333333333334</v>
      </c>
      <c r="H121" s="36">
        <v>1277.2333333333336</v>
      </c>
      <c r="I121" s="36">
        <v>1310.5666666666671</v>
      </c>
      <c r="J121" s="36">
        <v>1351.1333333333337</v>
      </c>
      <c r="K121" s="31">
        <v>1270</v>
      </c>
      <c r="L121" s="31">
        <v>1196.0999999999999</v>
      </c>
      <c r="M121" s="31">
        <v>1.8420399999999999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1359.05</v>
      </c>
      <c r="D122" s="36">
        <v>1352.3999999999999</v>
      </c>
      <c r="E122" s="36">
        <v>1335.5999999999997</v>
      </c>
      <c r="F122" s="36">
        <v>1312.1499999999999</v>
      </c>
      <c r="G122" s="36">
        <v>1295.3499999999997</v>
      </c>
      <c r="H122" s="36">
        <v>1375.8499999999997</v>
      </c>
      <c r="I122" s="36">
        <v>1392.6499999999999</v>
      </c>
      <c r="J122" s="36">
        <v>1416.0999999999997</v>
      </c>
      <c r="K122" s="31">
        <v>1369.2</v>
      </c>
      <c r="L122" s="31">
        <v>1328.95</v>
      </c>
      <c r="M122" s="31">
        <v>10.602790000000001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1540.95</v>
      </c>
      <c r="D123" s="36">
        <v>1540.6499999999999</v>
      </c>
      <c r="E123" s="36">
        <v>1532.2999999999997</v>
      </c>
      <c r="F123" s="36">
        <v>1523.6499999999999</v>
      </c>
      <c r="G123" s="36">
        <v>1515.2999999999997</v>
      </c>
      <c r="H123" s="36">
        <v>1549.2999999999997</v>
      </c>
      <c r="I123" s="36">
        <v>1557.6499999999996</v>
      </c>
      <c r="J123" s="36">
        <v>1566.2999999999997</v>
      </c>
      <c r="K123" s="31">
        <v>1549</v>
      </c>
      <c r="L123" s="31">
        <v>1532</v>
      </c>
      <c r="M123" s="31">
        <v>15.787929999999999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149.25</v>
      </c>
      <c r="D124" s="36">
        <v>149.77000000000001</v>
      </c>
      <c r="E124" s="36">
        <v>148.29000000000002</v>
      </c>
      <c r="F124" s="36">
        <v>147.33000000000001</v>
      </c>
      <c r="G124" s="36">
        <v>145.85000000000002</v>
      </c>
      <c r="H124" s="36">
        <v>150.73000000000002</v>
      </c>
      <c r="I124" s="36">
        <v>152.20999999999998</v>
      </c>
      <c r="J124" s="36">
        <v>153.17000000000002</v>
      </c>
      <c r="K124" s="31">
        <v>151.25</v>
      </c>
      <c r="L124" s="31">
        <v>148.81</v>
      </c>
      <c r="M124" s="31">
        <v>19.3874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1376.1</v>
      </c>
      <c r="D125" s="36">
        <v>1377.2666666666667</v>
      </c>
      <c r="E125" s="36">
        <v>1361.6333333333332</v>
      </c>
      <c r="F125" s="36">
        <v>1347.1666666666665</v>
      </c>
      <c r="G125" s="36">
        <v>1331.5333333333331</v>
      </c>
      <c r="H125" s="36">
        <v>1391.7333333333333</v>
      </c>
      <c r="I125" s="36">
        <v>1407.366666666667</v>
      </c>
      <c r="J125" s="36">
        <v>1421.8333333333335</v>
      </c>
      <c r="K125" s="31">
        <v>1392.9</v>
      </c>
      <c r="L125" s="31">
        <v>1362.8</v>
      </c>
      <c r="M125" s="31">
        <v>1.14998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488.7</v>
      </c>
      <c r="D126" s="36">
        <v>487.45</v>
      </c>
      <c r="E126" s="36">
        <v>480.59999999999997</v>
      </c>
      <c r="F126" s="36">
        <v>472.5</v>
      </c>
      <c r="G126" s="36">
        <v>465.65</v>
      </c>
      <c r="H126" s="36">
        <v>495.54999999999995</v>
      </c>
      <c r="I126" s="36">
        <v>502.4</v>
      </c>
      <c r="J126" s="36">
        <v>510.49999999999994</v>
      </c>
      <c r="K126" s="31">
        <v>494.3</v>
      </c>
      <c r="L126" s="31">
        <v>479.35</v>
      </c>
      <c r="M126" s="31">
        <v>154.12796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1902.85</v>
      </c>
      <c r="D127" s="36">
        <v>1904.9166666666667</v>
      </c>
      <c r="E127" s="36">
        <v>1884.9333333333334</v>
      </c>
      <c r="F127" s="36">
        <v>1867.0166666666667</v>
      </c>
      <c r="G127" s="36">
        <v>1847.0333333333333</v>
      </c>
      <c r="H127" s="36">
        <v>1922.8333333333335</v>
      </c>
      <c r="I127" s="36">
        <v>1942.8166666666666</v>
      </c>
      <c r="J127" s="36">
        <v>1960.7333333333336</v>
      </c>
      <c r="K127" s="31">
        <v>1924.9</v>
      </c>
      <c r="L127" s="31">
        <v>1887</v>
      </c>
      <c r="M127" s="31">
        <v>14.31812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5179.2</v>
      </c>
      <c r="D128" s="36">
        <v>5204.2666666666673</v>
      </c>
      <c r="E128" s="36">
        <v>5143.5333333333347</v>
      </c>
      <c r="F128" s="36">
        <v>5107.8666666666677</v>
      </c>
      <c r="G128" s="36">
        <v>5047.133333333335</v>
      </c>
      <c r="H128" s="36">
        <v>5239.9333333333343</v>
      </c>
      <c r="I128" s="36">
        <v>5300.6666666666661</v>
      </c>
      <c r="J128" s="36">
        <v>5336.3333333333339</v>
      </c>
      <c r="K128" s="31">
        <v>5265</v>
      </c>
      <c r="L128" s="31">
        <v>5168.6000000000004</v>
      </c>
      <c r="M128" s="31">
        <v>3.1839400000000002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2955.5</v>
      </c>
      <c r="D129" s="36">
        <v>2953.0666666666671</v>
      </c>
      <c r="E129" s="36">
        <v>2935.7833333333342</v>
      </c>
      <c r="F129" s="36">
        <v>2916.0666666666671</v>
      </c>
      <c r="G129" s="36">
        <v>2898.7833333333342</v>
      </c>
      <c r="H129" s="36">
        <v>2972.7833333333342</v>
      </c>
      <c r="I129" s="36">
        <v>2990.0666666666671</v>
      </c>
      <c r="J129" s="36">
        <v>3009.7833333333342</v>
      </c>
      <c r="K129" s="31">
        <v>2970.35</v>
      </c>
      <c r="L129" s="31">
        <v>2933.35</v>
      </c>
      <c r="M129" s="31">
        <v>2.3835000000000002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3626.35</v>
      </c>
      <c r="D130" s="36">
        <v>3576.4</v>
      </c>
      <c r="E130" s="36">
        <v>3502.8</v>
      </c>
      <c r="F130" s="36">
        <v>3379.25</v>
      </c>
      <c r="G130" s="36">
        <v>3305.65</v>
      </c>
      <c r="H130" s="36">
        <v>3699.9500000000003</v>
      </c>
      <c r="I130" s="36">
        <v>3773.5499999999997</v>
      </c>
      <c r="J130" s="36">
        <v>3897.1000000000004</v>
      </c>
      <c r="K130" s="31">
        <v>3650</v>
      </c>
      <c r="L130" s="31">
        <v>3452.85</v>
      </c>
      <c r="M130" s="31">
        <v>3.3866399999999999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1431.55</v>
      </c>
      <c r="D131" s="36">
        <v>1437.2</v>
      </c>
      <c r="E131" s="36">
        <v>1420.4</v>
      </c>
      <c r="F131" s="36">
        <v>1409.25</v>
      </c>
      <c r="G131" s="36">
        <v>1392.45</v>
      </c>
      <c r="H131" s="36">
        <v>1448.3500000000001</v>
      </c>
      <c r="I131" s="36">
        <v>1465.1499999999999</v>
      </c>
      <c r="J131" s="36">
        <v>1476.3000000000002</v>
      </c>
      <c r="K131" s="31">
        <v>1454</v>
      </c>
      <c r="L131" s="31">
        <v>1426.05</v>
      </c>
      <c r="M131" s="31">
        <v>0.49843999999999999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1141.3499999999999</v>
      </c>
      <c r="D132" s="36">
        <v>1127.6666666666667</v>
      </c>
      <c r="E132" s="36">
        <v>1103.3333333333335</v>
      </c>
      <c r="F132" s="36">
        <v>1065.3166666666668</v>
      </c>
      <c r="G132" s="36">
        <v>1040.9833333333336</v>
      </c>
      <c r="H132" s="36">
        <v>1165.6833333333334</v>
      </c>
      <c r="I132" s="36">
        <v>1190.0166666666669</v>
      </c>
      <c r="J132" s="36">
        <v>1228.0333333333333</v>
      </c>
      <c r="K132" s="31">
        <v>1152</v>
      </c>
      <c r="L132" s="31">
        <v>1089.6500000000001</v>
      </c>
      <c r="M132" s="31">
        <v>73.658670000000001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1474.95</v>
      </c>
      <c r="D133" s="36">
        <v>1471.6666666666667</v>
      </c>
      <c r="E133" s="36">
        <v>1453.3333333333335</v>
      </c>
      <c r="F133" s="36">
        <v>1431.7166666666667</v>
      </c>
      <c r="G133" s="36">
        <v>1413.3833333333334</v>
      </c>
      <c r="H133" s="36">
        <v>1493.2833333333335</v>
      </c>
      <c r="I133" s="36">
        <v>1511.616666666667</v>
      </c>
      <c r="J133" s="36">
        <v>1533.2333333333336</v>
      </c>
      <c r="K133" s="31">
        <v>1490</v>
      </c>
      <c r="L133" s="31">
        <v>1450.05</v>
      </c>
      <c r="M133" s="31">
        <v>4.5200899999999997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4393.8</v>
      </c>
      <c r="D134" s="36">
        <v>4391.9666666666662</v>
      </c>
      <c r="E134" s="36">
        <v>4343.9333333333325</v>
      </c>
      <c r="F134" s="36">
        <v>4294.0666666666666</v>
      </c>
      <c r="G134" s="36">
        <v>4246.0333333333328</v>
      </c>
      <c r="H134" s="36">
        <v>4441.8333333333321</v>
      </c>
      <c r="I134" s="36">
        <v>4489.8666666666668</v>
      </c>
      <c r="J134" s="36">
        <v>4539.7333333333318</v>
      </c>
      <c r="K134" s="31">
        <v>4440</v>
      </c>
      <c r="L134" s="31">
        <v>4342.1000000000004</v>
      </c>
      <c r="M134" s="31">
        <v>0.35596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1477.4</v>
      </c>
      <c r="D135" s="36">
        <v>1483.45</v>
      </c>
      <c r="E135" s="36">
        <v>1464.95</v>
      </c>
      <c r="F135" s="36">
        <v>1452.5</v>
      </c>
      <c r="G135" s="36">
        <v>1434</v>
      </c>
      <c r="H135" s="36">
        <v>1495.9</v>
      </c>
      <c r="I135" s="36">
        <v>1514.4</v>
      </c>
      <c r="J135" s="36">
        <v>1526.8500000000001</v>
      </c>
      <c r="K135" s="31">
        <v>1501.95</v>
      </c>
      <c r="L135" s="31">
        <v>1471</v>
      </c>
      <c r="M135" s="31">
        <v>0.99485999999999997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422.2</v>
      </c>
      <c r="D136" s="36">
        <v>418.08333333333331</v>
      </c>
      <c r="E136" s="36">
        <v>412.66666666666663</v>
      </c>
      <c r="F136" s="36">
        <v>403.13333333333333</v>
      </c>
      <c r="G136" s="36">
        <v>397.71666666666664</v>
      </c>
      <c r="H136" s="36">
        <v>427.61666666666662</v>
      </c>
      <c r="I136" s="36">
        <v>433.03333333333325</v>
      </c>
      <c r="J136" s="36">
        <v>442.56666666666661</v>
      </c>
      <c r="K136" s="31">
        <v>423.5</v>
      </c>
      <c r="L136" s="31">
        <v>408.55</v>
      </c>
      <c r="M136" s="31">
        <v>37.228479999999998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3674.85</v>
      </c>
      <c r="D137" s="36">
        <v>3653.8833333333332</v>
      </c>
      <c r="E137" s="36">
        <v>3587.9666666666662</v>
      </c>
      <c r="F137" s="36">
        <v>3501.083333333333</v>
      </c>
      <c r="G137" s="36">
        <v>3435.1666666666661</v>
      </c>
      <c r="H137" s="36">
        <v>3740.7666666666664</v>
      </c>
      <c r="I137" s="36">
        <v>3806.6833333333334</v>
      </c>
      <c r="J137" s="36">
        <v>3893.5666666666666</v>
      </c>
      <c r="K137" s="31">
        <v>3719.8</v>
      </c>
      <c r="L137" s="31">
        <v>3567</v>
      </c>
      <c r="M137" s="31">
        <v>9.4119200000000003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1884.3</v>
      </c>
      <c r="D138" s="36">
        <v>1884.05</v>
      </c>
      <c r="E138" s="36">
        <v>1866.25</v>
      </c>
      <c r="F138" s="36">
        <v>1848.2</v>
      </c>
      <c r="G138" s="36">
        <v>1830.4</v>
      </c>
      <c r="H138" s="36">
        <v>1902.1</v>
      </c>
      <c r="I138" s="36">
        <v>1919.8999999999996</v>
      </c>
      <c r="J138" s="36">
        <v>1937.9499999999998</v>
      </c>
      <c r="K138" s="31">
        <v>1901.85</v>
      </c>
      <c r="L138" s="31">
        <v>1866</v>
      </c>
      <c r="M138" s="31">
        <v>1.99264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991.4</v>
      </c>
      <c r="D139" s="36">
        <v>992.69999999999993</v>
      </c>
      <c r="E139" s="36">
        <v>981.09999999999991</v>
      </c>
      <c r="F139" s="36">
        <v>970.8</v>
      </c>
      <c r="G139" s="36">
        <v>959.19999999999993</v>
      </c>
      <c r="H139" s="36">
        <v>1002.9999999999999</v>
      </c>
      <c r="I139" s="36">
        <v>1014.6</v>
      </c>
      <c r="J139" s="36">
        <v>1024.8999999999999</v>
      </c>
      <c r="K139" s="31">
        <v>1004.3</v>
      </c>
      <c r="L139" s="31">
        <v>982.4</v>
      </c>
      <c r="M139" s="31">
        <v>0.39128000000000002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859.75</v>
      </c>
      <c r="D140" s="36">
        <v>858.63333333333333</v>
      </c>
      <c r="E140" s="36">
        <v>851.36666666666667</v>
      </c>
      <c r="F140" s="36">
        <v>842.98333333333335</v>
      </c>
      <c r="G140" s="36">
        <v>835.7166666666667</v>
      </c>
      <c r="H140" s="36">
        <v>867.01666666666665</v>
      </c>
      <c r="I140" s="36">
        <v>874.2833333333333</v>
      </c>
      <c r="J140" s="36">
        <v>882.66666666666663</v>
      </c>
      <c r="K140" s="31">
        <v>865.9</v>
      </c>
      <c r="L140" s="31">
        <v>850.25</v>
      </c>
      <c r="M140" s="31">
        <v>32.935549999999999</v>
      </c>
      <c r="N140" s="1"/>
      <c r="O140" s="1"/>
    </row>
    <row r="141" spans="1:15" ht="12.75" customHeight="1">
      <c r="A141" s="33">
        <v>131</v>
      </c>
      <c r="B141" s="53" t="s">
        <v>867</v>
      </c>
      <c r="C141" s="31">
        <v>1943.4</v>
      </c>
      <c r="D141" s="36">
        <v>1949.2666666666667</v>
      </c>
      <c r="E141" s="36">
        <v>1923.5333333333333</v>
      </c>
      <c r="F141" s="36">
        <v>1903.6666666666667</v>
      </c>
      <c r="G141" s="36">
        <v>1877.9333333333334</v>
      </c>
      <c r="H141" s="36">
        <v>1969.1333333333332</v>
      </c>
      <c r="I141" s="36">
        <v>1994.8666666666663</v>
      </c>
      <c r="J141" s="36">
        <v>2014.7333333333331</v>
      </c>
      <c r="K141" s="31">
        <v>1975</v>
      </c>
      <c r="L141" s="31">
        <v>1929.4</v>
      </c>
      <c r="M141" s="31">
        <v>0.52963000000000005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619.5</v>
      </c>
      <c r="D142" s="36">
        <v>618.08333333333337</v>
      </c>
      <c r="E142" s="36">
        <v>613.16666666666674</v>
      </c>
      <c r="F142" s="36">
        <v>606.83333333333337</v>
      </c>
      <c r="G142" s="36">
        <v>601.91666666666674</v>
      </c>
      <c r="H142" s="36">
        <v>624.41666666666674</v>
      </c>
      <c r="I142" s="36">
        <v>629.33333333333348</v>
      </c>
      <c r="J142" s="36">
        <v>635.66666666666674</v>
      </c>
      <c r="K142" s="31">
        <v>623</v>
      </c>
      <c r="L142" s="31">
        <v>611.75</v>
      </c>
      <c r="M142" s="31">
        <v>45.287179999999999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1900.1</v>
      </c>
      <c r="D143" s="36">
        <v>1894.2166666666665</v>
      </c>
      <c r="E143" s="36">
        <v>1875.883333333333</v>
      </c>
      <c r="F143" s="36">
        <v>1851.6666666666665</v>
      </c>
      <c r="G143" s="36">
        <v>1833.333333333333</v>
      </c>
      <c r="H143" s="36">
        <v>1918.4333333333329</v>
      </c>
      <c r="I143" s="36">
        <v>1936.7666666666664</v>
      </c>
      <c r="J143" s="36">
        <v>1960.9833333333329</v>
      </c>
      <c r="K143" s="31">
        <v>1912.55</v>
      </c>
      <c r="L143" s="31">
        <v>1870</v>
      </c>
      <c r="M143" s="31">
        <v>7.92509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2724.9</v>
      </c>
      <c r="D144" s="36">
        <v>2730.9666666666667</v>
      </c>
      <c r="E144" s="36">
        <v>2676.9333333333334</v>
      </c>
      <c r="F144" s="36">
        <v>2628.9666666666667</v>
      </c>
      <c r="G144" s="36">
        <v>2574.9333333333334</v>
      </c>
      <c r="H144" s="36">
        <v>2778.9333333333334</v>
      </c>
      <c r="I144" s="36">
        <v>2832.9666666666672</v>
      </c>
      <c r="J144" s="36">
        <v>2880.9333333333334</v>
      </c>
      <c r="K144" s="31">
        <v>2785</v>
      </c>
      <c r="L144" s="31">
        <v>2683</v>
      </c>
      <c r="M144" s="31">
        <v>4.45791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600.65</v>
      </c>
      <c r="D145" s="36">
        <v>604.15</v>
      </c>
      <c r="E145" s="36">
        <v>595</v>
      </c>
      <c r="F145" s="36">
        <v>589.35</v>
      </c>
      <c r="G145" s="36">
        <v>580.20000000000005</v>
      </c>
      <c r="H145" s="36">
        <v>609.79999999999995</v>
      </c>
      <c r="I145" s="36">
        <v>618.94999999999982</v>
      </c>
      <c r="J145" s="36">
        <v>624.59999999999991</v>
      </c>
      <c r="K145" s="31">
        <v>613.29999999999995</v>
      </c>
      <c r="L145" s="31">
        <v>598.5</v>
      </c>
      <c r="M145" s="31">
        <v>6.7613700000000003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2351.8000000000002</v>
      </c>
      <c r="D146" s="36">
        <v>2339.6666666666665</v>
      </c>
      <c r="E146" s="36">
        <v>2320.7333333333331</v>
      </c>
      <c r="F146" s="36">
        <v>2289.6666666666665</v>
      </c>
      <c r="G146" s="36">
        <v>2270.7333333333331</v>
      </c>
      <c r="H146" s="36">
        <v>2370.7333333333331</v>
      </c>
      <c r="I146" s="36">
        <v>2389.6666666666665</v>
      </c>
      <c r="J146" s="36">
        <v>2420.7333333333331</v>
      </c>
      <c r="K146" s="31">
        <v>2358.6</v>
      </c>
      <c r="L146" s="31">
        <v>2308.6</v>
      </c>
      <c r="M146" s="31">
        <v>3.77841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388.65</v>
      </c>
      <c r="D147" s="36">
        <v>389.58333333333331</v>
      </c>
      <c r="E147" s="36">
        <v>385.21666666666664</v>
      </c>
      <c r="F147" s="36">
        <v>381.7833333333333</v>
      </c>
      <c r="G147" s="36">
        <v>377.41666666666663</v>
      </c>
      <c r="H147" s="36">
        <v>393.01666666666665</v>
      </c>
      <c r="I147" s="36">
        <v>397.38333333333333</v>
      </c>
      <c r="J147" s="36">
        <v>400.81666666666666</v>
      </c>
      <c r="K147" s="31">
        <v>393.95</v>
      </c>
      <c r="L147" s="31">
        <v>386.15</v>
      </c>
      <c r="M147" s="31">
        <v>10.646409999999999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180.05</v>
      </c>
      <c r="D148" s="36">
        <v>179.6</v>
      </c>
      <c r="E148" s="36">
        <v>178.45</v>
      </c>
      <c r="F148" s="36">
        <v>176.85</v>
      </c>
      <c r="G148" s="36">
        <v>175.7</v>
      </c>
      <c r="H148" s="36">
        <v>181.2</v>
      </c>
      <c r="I148" s="36">
        <v>182.35000000000002</v>
      </c>
      <c r="J148" s="36">
        <v>183.95</v>
      </c>
      <c r="K148" s="31">
        <v>180.75</v>
      </c>
      <c r="L148" s="31">
        <v>178</v>
      </c>
      <c r="M148" s="31">
        <v>23.44293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4452.3500000000004</v>
      </c>
      <c r="D149" s="36">
        <v>4467.083333333333</v>
      </c>
      <c r="E149" s="36">
        <v>4419.1666666666661</v>
      </c>
      <c r="F149" s="36">
        <v>4385.9833333333327</v>
      </c>
      <c r="G149" s="36">
        <v>4338.0666666666657</v>
      </c>
      <c r="H149" s="36">
        <v>4500.2666666666664</v>
      </c>
      <c r="I149" s="36">
        <v>4548.1833333333325</v>
      </c>
      <c r="J149" s="36">
        <v>4581.3666666666668</v>
      </c>
      <c r="K149" s="31">
        <v>4515</v>
      </c>
      <c r="L149" s="31">
        <v>4433.8999999999996</v>
      </c>
      <c r="M149" s="31">
        <v>2.9620899999999999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10317.5</v>
      </c>
      <c r="D150" s="36">
        <v>10275.166666666666</v>
      </c>
      <c r="E150" s="36">
        <v>10202.383333333331</v>
      </c>
      <c r="F150" s="36">
        <v>10087.266666666665</v>
      </c>
      <c r="G150" s="36">
        <v>10014.48333333333</v>
      </c>
      <c r="H150" s="36">
        <v>10390.283333333333</v>
      </c>
      <c r="I150" s="36">
        <v>10463.066666666669</v>
      </c>
      <c r="J150" s="36">
        <v>10578.183333333334</v>
      </c>
      <c r="K150" s="31">
        <v>10347.950000000001</v>
      </c>
      <c r="L150" s="31">
        <v>10160.049999999999</v>
      </c>
      <c r="M150" s="31">
        <v>3.2795399999999999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2751.85</v>
      </c>
      <c r="D151" s="36">
        <v>2768.3999999999996</v>
      </c>
      <c r="E151" s="36">
        <v>2714.8499999999995</v>
      </c>
      <c r="F151" s="36">
        <v>2677.85</v>
      </c>
      <c r="G151" s="36">
        <v>2624.2999999999997</v>
      </c>
      <c r="H151" s="36">
        <v>2805.3999999999992</v>
      </c>
      <c r="I151" s="36">
        <v>2858.9499999999994</v>
      </c>
      <c r="J151" s="36">
        <v>2895.9499999999989</v>
      </c>
      <c r="K151" s="31">
        <v>2821.95</v>
      </c>
      <c r="L151" s="31">
        <v>2731.4</v>
      </c>
      <c r="M151" s="31">
        <v>3.6164299999999998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6060.05</v>
      </c>
      <c r="D152" s="36">
        <v>6045.3499999999995</v>
      </c>
      <c r="E152" s="36">
        <v>6005.6999999999989</v>
      </c>
      <c r="F152" s="36">
        <v>5951.3499999999995</v>
      </c>
      <c r="G152" s="36">
        <v>5911.6999999999989</v>
      </c>
      <c r="H152" s="36">
        <v>6099.6999999999989</v>
      </c>
      <c r="I152" s="36">
        <v>6139.3499999999985</v>
      </c>
      <c r="J152" s="36">
        <v>6193.6999999999989</v>
      </c>
      <c r="K152" s="31">
        <v>6085</v>
      </c>
      <c r="L152" s="31">
        <v>5991</v>
      </c>
      <c r="M152" s="31">
        <v>3.86585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705.9</v>
      </c>
      <c r="D153" s="36">
        <v>709.11666666666667</v>
      </c>
      <c r="E153" s="36">
        <v>700.88333333333333</v>
      </c>
      <c r="F153" s="36">
        <v>695.86666666666667</v>
      </c>
      <c r="G153" s="36">
        <v>687.63333333333333</v>
      </c>
      <c r="H153" s="36">
        <v>714.13333333333333</v>
      </c>
      <c r="I153" s="36">
        <v>722.36666666666667</v>
      </c>
      <c r="J153" s="36">
        <v>727.38333333333333</v>
      </c>
      <c r="K153" s="31">
        <v>717.35</v>
      </c>
      <c r="L153" s="31">
        <v>704.1</v>
      </c>
      <c r="M153" s="31">
        <v>4.2415799999999999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423.95</v>
      </c>
      <c r="D154" s="36">
        <v>425.84999999999997</v>
      </c>
      <c r="E154" s="36">
        <v>418.89999999999992</v>
      </c>
      <c r="F154" s="36">
        <v>413.84999999999997</v>
      </c>
      <c r="G154" s="36">
        <v>406.89999999999992</v>
      </c>
      <c r="H154" s="36">
        <v>430.89999999999992</v>
      </c>
      <c r="I154" s="36">
        <v>437.84999999999997</v>
      </c>
      <c r="J154" s="36">
        <v>442.89999999999992</v>
      </c>
      <c r="K154" s="31">
        <v>432.8</v>
      </c>
      <c r="L154" s="31">
        <v>420.8</v>
      </c>
      <c r="M154" s="31">
        <v>6.7811399999999997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194.93</v>
      </c>
      <c r="D155" s="36">
        <v>194.39333333333335</v>
      </c>
      <c r="E155" s="36">
        <v>191.53666666666669</v>
      </c>
      <c r="F155" s="36">
        <v>188.14333333333335</v>
      </c>
      <c r="G155" s="36">
        <v>185.28666666666669</v>
      </c>
      <c r="H155" s="36">
        <v>197.78666666666669</v>
      </c>
      <c r="I155" s="36">
        <v>200.64333333333332</v>
      </c>
      <c r="J155" s="36">
        <v>204.03666666666669</v>
      </c>
      <c r="K155" s="31">
        <v>197.25</v>
      </c>
      <c r="L155" s="31">
        <v>191</v>
      </c>
      <c r="M155" s="31">
        <v>13.347770000000001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42.39</v>
      </c>
      <c r="D156" s="36">
        <v>42.373333333333335</v>
      </c>
      <c r="E156" s="36">
        <v>42.156666666666666</v>
      </c>
      <c r="F156" s="36">
        <v>41.923333333333332</v>
      </c>
      <c r="G156" s="36">
        <v>41.706666666666663</v>
      </c>
      <c r="H156" s="36">
        <v>42.606666666666669</v>
      </c>
      <c r="I156" s="36">
        <v>42.823333333333338</v>
      </c>
      <c r="J156" s="36">
        <v>43.056666666666672</v>
      </c>
      <c r="K156" s="31">
        <v>42.59</v>
      </c>
      <c r="L156" s="31">
        <v>42.14</v>
      </c>
      <c r="M156" s="31">
        <v>59.965560000000004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4850.6499999999996</v>
      </c>
      <c r="D157" s="36">
        <v>4823.0333333333328</v>
      </c>
      <c r="E157" s="36">
        <v>4772.6166666666659</v>
      </c>
      <c r="F157" s="36">
        <v>4694.583333333333</v>
      </c>
      <c r="G157" s="36">
        <v>4644.1666666666661</v>
      </c>
      <c r="H157" s="36">
        <v>4901.0666666666657</v>
      </c>
      <c r="I157" s="36">
        <v>4951.4833333333336</v>
      </c>
      <c r="J157" s="36">
        <v>5029.5166666666655</v>
      </c>
      <c r="K157" s="31">
        <v>4873.45</v>
      </c>
      <c r="L157" s="31">
        <v>4745</v>
      </c>
      <c r="M157" s="31">
        <v>5.2315199999999997</v>
      </c>
      <c r="N157" s="1"/>
      <c r="O157" s="1"/>
    </row>
    <row r="158" spans="1:15" ht="12.75" customHeight="1">
      <c r="A158" s="33">
        <v>148</v>
      </c>
      <c r="B158" s="53" t="s">
        <v>868</v>
      </c>
      <c r="C158" s="31">
        <v>1338.4</v>
      </c>
      <c r="D158" s="36">
        <v>1292.8666666666668</v>
      </c>
      <c r="E158" s="36">
        <v>1230.2333333333336</v>
      </c>
      <c r="F158" s="36">
        <v>1122.0666666666668</v>
      </c>
      <c r="G158" s="36">
        <v>1059.4333333333336</v>
      </c>
      <c r="H158" s="36">
        <v>1401.0333333333335</v>
      </c>
      <c r="I158" s="36">
        <v>1463.6666666666667</v>
      </c>
      <c r="J158" s="36">
        <v>1571.8333333333335</v>
      </c>
      <c r="K158" s="31">
        <v>1355.5</v>
      </c>
      <c r="L158" s="31">
        <v>1184.7</v>
      </c>
      <c r="M158" s="31">
        <v>73.607150000000004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604.25</v>
      </c>
      <c r="D159" s="36">
        <v>608.31666666666661</v>
      </c>
      <c r="E159" s="36">
        <v>598.83333333333326</v>
      </c>
      <c r="F159" s="36">
        <v>593.41666666666663</v>
      </c>
      <c r="G159" s="36">
        <v>583.93333333333328</v>
      </c>
      <c r="H159" s="36">
        <v>613.73333333333323</v>
      </c>
      <c r="I159" s="36">
        <v>623.21666666666658</v>
      </c>
      <c r="J159" s="36">
        <v>628.63333333333321</v>
      </c>
      <c r="K159" s="31">
        <v>617.79999999999995</v>
      </c>
      <c r="L159" s="31">
        <v>602.9</v>
      </c>
      <c r="M159" s="31">
        <v>2.4246300000000001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716.5</v>
      </c>
      <c r="D160" s="36">
        <v>712.73333333333323</v>
      </c>
      <c r="E160" s="36">
        <v>705.76666666666642</v>
      </c>
      <c r="F160" s="36">
        <v>695.03333333333319</v>
      </c>
      <c r="G160" s="36">
        <v>688.06666666666638</v>
      </c>
      <c r="H160" s="36">
        <v>723.46666666666647</v>
      </c>
      <c r="I160" s="36">
        <v>730.43333333333339</v>
      </c>
      <c r="J160" s="36">
        <v>741.16666666666652</v>
      </c>
      <c r="K160" s="31">
        <v>719.7</v>
      </c>
      <c r="L160" s="31">
        <v>702</v>
      </c>
      <c r="M160" s="31">
        <v>3.01701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2502.1</v>
      </c>
      <c r="D161" s="36">
        <v>2485.0833333333335</v>
      </c>
      <c r="E161" s="36">
        <v>2457.166666666667</v>
      </c>
      <c r="F161" s="36">
        <v>2412.2333333333336</v>
      </c>
      <c r="G161" s="36">
        <v>2384.3166666666671</v>
      </c>
      <c r="H161" s="36">
        <v>2530.0166666666669</v>
      </c>
      <c r="I161" s="36">
        <v>2557.9333333333338</v>
      </c>
      <c r="J161" s="36">
        <v>2602.8666666666668</v>
      </c>
      <c r="K161" s="31">
        <v>2513</v>
      </c>
      <c r="L161" s="31">
        <v>2440.15</v>
      </c>
      <c r="M161" s="31">
        <v>1.5394000000000001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255.95</v>
      </c>
      <c r="D162" s="36">
        <v>253.28333333333333</v>
      </c>
      <c r="E162" s="36">
        <v>248.27666666666664</v>
      </c>
      <c r="F162" s="36">
        <v>240.60333333333332</v>
      </c>
      <c r="G162" s="36">
        <v>235.59666666666664</v>
      </c>
      <c r="H162" s="36">
        <v>260.95666666666665</v>
      </c>
      <c r="I162" s="36">
        <v>265.96333333333337</v>
      </c>
      <c r="J162" s="36">
        <v>273.63666666666666</v>
      </c>
      <c r="K162" s="31">
        <v>258.29000000000002</v>
      </c>
      <c r="L162" s="31">
        <v>245.61</v>
      </c>
      <c r="M162" s="31">
        <v>155.58157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97.43</v>
      </c>
      <c r="D163" s="36">
        <v>97.696666666666673</v>
      </c>
      <c r="E163" s="36">
        <v>96.793333333333351</v>
      </c>
      <c r="F163" s="36">
        <v>96.15666666666668</v>
      </c>
      <c r="G163" s="36">
        <v>95.253333333333359</v>
      </c>
      <c r="H163" s="36">
        <v>98.333333333333343</v>
      </c>
      <c r="I163" s="36">
        <v>99.236666666666679</v>
      </c>
      <c r="J163" s="36">
        <v>99.873333333333335</v>
      </c>
      <c r="K163" s="31">
        <v>98.6</v>
      </c>
      <c r="L163" s="31">
        <v>97.06</v>
      </c>
      <c r="M163" s="31">
        <v>23.449390000000001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1014.75</v>
      </c>
      <c r="D164" s="36">
        <v>1016.7833333333333</v>
      </c>
      <c r="E164" s="36">
        <v>1006.0166666666667</v>
      </c>
      <c r="F164" s="36">
        <v>997.2833333333333</v>
      </c>
      <c r="G164" s="36">
        <v>986.51666666666665</v>
      </c>
      <c r="H164" s="36">
        <v>1025.5166666666667</v>
      </c>
      <c r="I164" s="36">
        <v>1036.2833333333333</v>
      </c>
      <c r="J164" s="36">
        <v>1045.0166666666667</v>
      </c>
      <c r="K164" s="31">
        <v>1027.55</v>
      </c>
      <c r="L164" s="31">
        <v>1008.05</v>
      </c>
      <c r="M164" s="31">
        <v>0.74963999999999997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4122.6000000000004</v>
      </c>
      <c r="D165" s="36">
        <v>4110.55</v>
      </c>
      <c r="E165" s="36">
        <v>4074.05</v>
      </c>
      <c r="F165" s="36">
        <v>4025.5</v>
      </c>
      <c r="G165" s="36">
        <v>3989</v>
      </c>
      <c r="H165" s="36">
        <v>4159.1000000000004</v>
      </c>
      <c r="I165" s="36">
        <v>4195.6000000000004</v>
      </c>
      <c r="J165" s="36">
        <v>4244.1500000000005</v>
      </c>
      <c r="K165" s="31">
        <v>4147.05</v>
      </c>
      <c r="L165" s="31">
        <v>4062</v>
      </c>
      <c r="M165" s="31">
        <v>1.8089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540.70000000000005</v>
      </c>
      <c r="D166" s="36">
        <v>538.83333333333337</v>
      </c>
      <c r="E166" s="36">
        <v>531.66666666666674</v>
      </c>
      <c r="F166" s="36">
        <v>522.63333333333333</v>
      </c>
      <c r="G166" s="36">
        <v>515.4666666666667</v>
      </c>
      <c r="H166" s="36">
        <v>547.86666666666679</v>
      </c>
      <c r="I166" s="36">
        <v>555.03333333333353</v>
      </c>
      <c r="J166" s="36">
        <v>564.06666666666683</v>
      </c>
      <c r="K166" s="31">
        <v>546</v>
      </c>
      <c r="L166" s="31">
        <v>529.79999999999995</v>
      </c>
      <c r="M166" s="31">
        <v>83.031949999999995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458.8</v>
      </c>
      <c r="D167" s="36">
        <v>458.0333333333333</v>
      </c>
      <c r="E167" s="36">
        <v>451.91666666666663</v>
      </c>
      <c r="F167" s="36">
        <v>445.0333333333333</v>
      </c>
      <c r="G167" s="36">
        <v>438.91666666666663</v>
      </c>
      <c r="H167" s="36">
        <v>464.91666666666663</v>
      </c>
      <c r="I167" s="36">
        <v>471.0333333333333</v>
      </c>
      <c r="J167" s="36">
        <v>477.91666666666663</v>
      </c>
      <c r="K167" s="31">
        <v>464.15</v>
      </c>
      <c r="L167" s="31">
        <v>451.15</v>
      </c>
      <c r="M167" s="31">
        <v>1.4145099999999999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169.21</v>
      </c>
      <c r="D168" s="36">
        <v>170.07666666666668</v>
      </c>
      <c r="E168" s="36">
        <v>167.57333333333335</v>
      </c>
      <c r="F168" s="36">
        <v>165.93666666666667</v>
      </c>
      <c r="G168" s="36">
        <v>163.43333333333334</v>
      </c>
      <c r="H168" s="36">
        <v>171.71333333333337</v>
      </c>
      <c r="I168" s="36">
        <v>174.2166666666667</v>
      </c>
      <c r="J168" s="36">
        <v>175.85333333333338</v>
      </c>
      <c r="K168" s="31">
        <v>172.58</v>
      </c>
      <c r="L168" s="31">
        <v>168.44</v>
      </c>
      <c r="M168" s="31">
        <v>29.21236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173.86</v>
      </c>
      <c r="D169" s="36">
        <v>171.62333333333333</v>
      </c>
      <c r="E169" s="36">
        <v>168.68666666666667</v>
      </c>
      <c r="F169" s="36">
        <v>163.51333333333332</v>
      </c>
      <c r="G169" s="36">
        <v>160.57666666666665</v>
      </c>
      <c r="H169" s="36">
        <v>176.79666666666668</v>
      </c>
      <c r="I169" s="36">
        <v>179.73333333333335</v>
      </c>
      <c r="J169" s="36">
        <v>184.90666666666669</v>
      </c>
      <c r="K169" s="31">
        <v>174.56</v>
      </c>
      <c r="L169" s="31">
        <v>166.45</v>
      </c>
      <c r="M169" s="31">
        <v>319.59136999999998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772.35</v>
      </c>
      <c r="D170" s="36">
        <v>781</v>
      </c>
      <c r="E170" s="36">
        <v>760.5</v>
      </c>
      <c r="F170" s="36">
        <v>748.65</v>
      </c>
      <c r="G170" s="36">
        <v>728.15</v>
      </c>
      <c r="H170" s="36">
        <v>792.85</v>
      </c>
      <c r="I170" s="36">
        <v>813.35</v>
      </c>
      <c r="J170" s="36">
        <v>825.2</v>
      </c>
      <c r="K170" s="31">
        <v>801.5</v>
      </c>
      <c r="L170" s="31">
        <v>769.15</v>
      </c>
      <c r="M170" s="31">
        <v>13.68136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4712.2</v>
      </c>
      <c r="D171" s="36">
        <v>4681.1333333333341</v>
      </c>
      <c r="E171" s="36">
        <v>4632.2666666666682</v>
      </c>
      <c r="F171" s="36">
        <v>4552.3333333333339</v>
      </c>
      <c r="G171" s="36">
        <v>4503.4666666666681</v>
      </c>
      <c r="H171" s="36">
        <v>4761.0666666666684</v>
      </c>
      <c r="I171" s="36">
        <v>4809.9333333333352</v>
      </c>
      <c r="J171" s="36">
        <v>4889.8666666666686</v>
      </c>
      <c r="K171" s="31">
        <v>4730</v>
      </c>
      <c r="L171" s="31">
        <v>4601.2</v>
      </c>
      <c r="M171" s="31">
        <v>0.32382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1556.35</v>
      </c>
      <c r="D172" s="36">
        <v>1562.95</v>
      </c>
      <c r="E172" s="36">
        <v>1530.9</v>
      </c>
      <c r="F172" s="36">
        <v>1505.45</v>
      </c>
      <c r="G172" s="36">
        <v>1473.4</v>
      </c>
      <c r="H172" s="36">
        <v>1588.4</v>
      </c>
      <c r="I172" s="36">
        <v>1620.4499999999998</v>
      </c>
      <c r="J172" s="36">
        <v>1645.9</v>
      </c>
      <c r="K172" s="31">
        <v>1595</v>
      </c>
      <c r="L172" s="31">
        <v>1537.5</v>
      </c>
      <c r="M172" s="31">
        <v>2.72831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339.25</v>
      </c>
      <c r="D173" s="36">
        <v>340.23333333333335</v>
      </c>
      <c r="E173" s="36">
        <v>336.01666666666671</v>
      </c>
      <c r="F173" s="36">
        <v>332.78333333333336</v>
      </c>
      <c r="G173" s="36">
        <v>328.56666666666672</v>
      </c>
      <c r="H173" s="36">
        <v>343.4666666666667</v>
      </c>
      <c r="I173" s="36">
        <v>347.68333333333339</v>
      </c>
      <c r="J173" s="36">
        <v>350.91666666666669</v>
      </c>
      <c r="K173" s="31">
        <v>344.45</v>
      </c>
      <c r="L173" s="31">
        <v>337</v>
      </c>
      <c r="M173" s="31">
        <v>6.6287000000000003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199.68</v>
      </c>
      <c r="D174" s="36">
        <v>199.36</v>
      </c>
      <c r="E174" s="36">
        <v>197.82000000000002</v>
      </c>
      <c r="F174" s="36">
        <v>195.96</v>
      </c>
      <c r="G174" s="36">
        <v>194.42000000000002</v>
      </c>
      <c r="H174" s="36">
        <v>201.22000000000003</v>
      </c>
      <c r="I174" s="36">
        <v>202.76</v>
      </c>
      <c r="J174" s="36">
        <v>204.62000000000003</v>
      </c>
      <c r="K174" s="31">
        <v>200.9</v>
      </c>
      <c r="L174" s="31">
        <v>197.5</v>
      </c>
      <c r="M174" s="31">
        <v>21.036069999999999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796.3</v>
      </c>
      <c r="D175" s="36">
        <v>796.81666666666661</v>
      </c>
      <c r="E175" s="36">
        <v>790.43333333333317</v>
      </c>
      <c r="F175" s="36">
        <v>784.56666666666661</v>
      </c>
      <c r="G175" s="36">
        <v>778.18333333333317</v>
      </c>
      <c r="H175" s="36">
        <v>802.68333333333317</v>
      </c>
      <c r="I175" s="36">
        <v>809.06666666666661</v>
      </c>
      <c r="J175" s="36">
        <v>814.93333333333317</v>
      </c>
      <c r="K175" s="31">
        <v>803.2</v>
      </c>
      <c r="L175" s="31">
        <v>790.95</v>
      </c>
      <c r="M175" s="31">
        <v>2.2554699999999999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468.1</v>
      </c>
      <c r="D176" s="36">
        <v>468.68333333333334</v>
      </c>
      <c r="E176" s="36">
        <v>464.9666666666667</v>
      </c>
      <c r="F176" s="36">
        <v>461.83333333333337</v>
      </c>
      <c r="G176" s="36">
        <v>458.11666666666673</v>
      </c>
      <c r="H176" s="36">
        <v>471.81666666666666</v>
      </c>
      <c r="I176" s="36">
        <v>475.53333333333325</v>
      </c>
      <c r="J176" s="36">
        <v>478.66666666666663</v>
      </c>
      <c r="K176" s="31">
        <v>472.4</v>
      </c>
      <c r="L176" s="31">
        <v>465.55</v>
      </c>
      <c r="M176" s="31">
        <v>8.3191699999999997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216.92</v>
      </c>
      <c r="D177" s="36">
        <v>217.20333333333329</v>
      </c>
      <c r="E177" s="36">
        <v>214.15666666666658</v>
      </c>
      <c r="F177" s="36">
        <v>211.39333333333329</v>
      </c>
      <c r="G177" s="36">
        <v>208.34666666666658</v>
      </c>
      <c r="H177" s="36">
        <v>219.96666666666658</v>
      </c>
      <c r="I177" s="36">
        <v>223.01333333333326</v>
      </c>
      <c r="J177" s="36">
        <v>225.77666666666659</v>
      </c>
      <c r="K177" s="31">
        <v>220.25</v>
      </c>
      <c r="L177" s="31">
        <v>214.44</v>
      </c>
      <c r="M177" s="31">
        <v>376.32643999999999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1338.3</v>
      </c>
      <c r="D178" s="36">
        <v>1322.05</v>
      </c>
      <c r="E178" s="36">
        <v>1301.55</v>
      </c>
      <c r="F178" s="36">
        <v>1264.8</v>
      </c>
      <c r="G178" s="36">
        <v>1244.3</v>
      </c>
      <c r="H178" s="36">
        <v>1358.8</v>
      </c>
      <c r="I178" s="36">
        <v>1379.3</v>
      </c>
      <c r="J178" s="36">
        <v>1416.05</v>
      </c>
      <c r="K178" s="31">
        <v>1342.55</v>
      </c>
      <c r="L178" s="31">
        <v>1285.3</v>
      </c>
      <c r="M178" s="31">
        <v>2.8525200000000002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90.13</v>
      </c>
      <c r="D179" s="36">
        <v>90.71</v>
      </c>
      <c r="E179" s="36">
        <v>88.61999999999999</v>
      </c>
      <c r="F179" s="36">
        <v>87.11</v>
      </c>
      <c r="G179" s="36">
        <v>85.02</v>
      </c>
      <c r="H179" s="36">
        <v>92.219999999999985</v>
      </c>
      <c r="I179" s="36">
        <v>94.309999999999988</v>
      </c>
      <c r="J179" s="36">
        <v>95.819999999999979</v>
      </c>
      <c r="K179" s="31">
        <v>92.8</v>
      </c>
      <c r="L179" s="31">
        <v>89.2</v>
      </c>
      <c r="M179" s="31">
        <v>487.75635999999997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1365.3</v>
      </c>
      <c r="D180" s="36">
        <v>1354.9</v>
      </c>
      <c r="E180" s="36">
        <v>1338.8000000000002</v>
      </c>
      <c r="F180" s="36">
        <v>1312.3000000000002</v>
      </c>
      <c r="G180" s="36">
        <v>1296.2000000000003</v>
      </c>
      <c r="H180" s="36">
        <v>1381.4</v>
      </c>
      <c r="I180" s="36">
        <v>1397.5</v>
      </c>
      <c r="J180" s="36">
        <v>1424</v>
      </c>
      <c r="K180" s="31">
        <v>1371</v>
      </c>
      <c r="L180" s="31">
        <v>1328.4</v>
      </c>
      <c r="M180" s="31">
        <v>10.88153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389.25</v>
      </c>
      <c r="D181" s="36">
        <v>389.5</v>
      </c>
      <c r="E181" s="36">
        <v>385.15</v>
      </c>
      <c r="F181" s="36">
        <v>381.04999999999995</v>
      </c>
      <c r="G181" s="36">
        <v>376.69999999999993</v>
      </c>
      <c r="H181" s="36">
        <v>393.6</v>
      </c>
      <c r="I181" s="36">
        <v>397.95000000000005</v>
      </c>
      <c r="J181" s="36">
        <v>402.05000000000007</v>
      </c>
      <c r="K181" s="31">
        <v>393.85</v>
      </c>
      <c r="L181" s="31">
        <v>385.4</v>
      </c>
      <c r="M181" s="31">
        <v>16.73753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7784.2</v>
      </c>
      <c r="D182" s="36">
        <v>7819.2</v>
      </c>
      <c r="E182" s="36">
        <v>7690.2999999999993</v>
      </c>
      <c r="F182" s="36">
        <v>7596.4</v>
      </c>
      <c r="G182" s="36">
        <v>7467.4999999999991</v>
      </c>
      <c r="H182" s="36">
        <v>7913.0999999999995</v>
      </c>
      <c r="I182" s="36">
        <v>8041.9999999999991</v>
      </c>
      <c r="J182" s="36">
        <v>8135.9</v>
      </c>
      <c r="K182" s="31">
        <v>7948.1</v>
      </c>
      <c r="L182" s="31">
        <v>7725.3</v>
      </c>
      <c r="M182" s="31">
        <v>0.20831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1873.75</v>
      </c>
      <c r="D183" s="36">
        <v>1879.5166666666667</v>
      </c>
      <c r="E183" s="36">
        <v>1862.2333333333333</v>
      </c>
      <c r="F183" s="36">
        <v>1850.7166666666667</v>
      </c>
      <c r="G183" s="36">
        <v>1833.4333333333334</v>
      </c>
      <c r="H183" s="36">
        <v>1891.0333333333333</v>
      </c>
      <c r="I183" s="36">
        <v>1908.3166666666666</v>
      </c>
      <c r="J183" s="36">
        <v>1919.8333333333333</v>
      </c>
      <c r="K183" s="31">
        <v>1896.8</v>
      </c>
      <c r="L183" s="31">
        <v>1868</v>
      </c>
      <c r="M183" s="31">
        <v>0.47050999999999998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2625.65</v>
      </c>
      <c r="D184" s="36">
        <v>2631.0166666666664</v>
      </c>
      <c r="E184" s="36">
        <v>2587.0333333333328</v>
      </c>
      <c r="F184" s="36">
        <v>2548.4166666666665</v>
      </c>
      <c r="G184" s="36">
        <v>2504.4333333333329</v>
      </c>
      <c r="H184" s="36">
        <v>2669.6333333333328</v>
      </c>
      <c r="I184" s="36">
        <v>2713.6166666666663</v>
      </c>
      <c r="J184" s="36">
        <v>2752.2333333333327</v>
      </c>
      <c r="K184" s="31">
        <v>2675</v>
      </c>
      <c r="L184" s="31">
        <v>2592.4</v>
      </c>
      <c r="M184" s="31">
        <v>1.34721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864</v>
      </c>
      <c r="D185" s="36">
        <v>863.66666666666663</v>
      </c>
      <c r="E185" s="36">
        <v>850.33333333333326</v>
      </c>
      <c r="F185" s="36">
        <v>836.66666666666663</v>
      </c>
      <c r="G185" s="36">
        <v>823.33333333333326</v>
      </c>
      <c r="H185" s="36">
        <v>877.33333333333326</v>
      </c>
      <c r="I185" s="36">
        <v>890.66666666666652</v>
      </c>
      <c r="J185" s="36">
        <v>904.33333333333326</v>
      </c>
      <c r="K185" s="31">
        <v>877</v>
      </c>
      <c r="L185" s="31">
        <v>850</v>
      </c>
      <c r="M185" s="31">
        <v>0.60648999999999997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1202.9000000000001</v>
      </c>
      <c r="D186" s="36">
        <v>1196.9833333333333</v>
      </c>
      <c r="E186" s="36">
        <v>1188.4166666666667</v>
      </c>
      <c r="F186" s="36">
        <v>1173.9333333333334</v>
      </c>
      <c r="G186" s="36">
        <v>1165.3666666666668</v>
      </c>
      <c r="H186" s="36">
        <v>1211.4666666666667</v>
      </c>
      <c r="I186" s="36">
        <v>1220.0333333333333</v>
      </c>
      <c r="J186" s="36">
        <v>1234.5166666666667</v>
      </c>
      <c r="K186" s="31">
        <v>1205.55</v>
      </c>
      <c r="L186" s="31">
        <v>1182.5</v>
      </c>
      <c r="M186" s="31">
        <v>5.8620400000000004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1243.2</v>
      </c>
      <c r="D187" s="36">
        <v>1235.2333333333333</v>
      </c>
      <c r="E187" s="36">
        <v>1224.4666666666667</v>
      </c>
      <c r="F187" s="36">
        <v>1205.7333333333333</v>
      </c>
      <c r="G187" s="36">
        <v>1194.9666666666667</v>
      </c>
      <c r="H187" s="36">
        <v>1253.9666666666667</v>
      </c>
      <c r="I187" s="36">
        <v>1264.7333333333336</v>
      </c>
      <c r="J187" s="36">
        <v>1283.4666666666667</v>
      </c>
      <c r="K187" s="31">
        <v>1246</v>
      </c>
      <c r="L187" s="31">
        <v>1216.5</v>
      </c>
      <c r="M187" s="31">
        <v>5.6982299999999997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1051.3499999999999</v>
      </c>
      <c r="D188" s="36">
        <v>1049.7833333333333</v>
      </c>
      <c r="E188" s="36">
        <v>1041.2166666666667</v>
      </c>
      <c r="F188" s="36">
        <v>1031.0833333333335</v>
      </c>
      <c r="G188" s="36">
        <v>1022.5166666666669</v>
      </c>
      <c r="H188" s="36">
        <v>1059.9166666666665</v>
      </c>
      <c r="I188" s="36">
        <v>1068.4833333333331</v>
      </c>
      <c r="J188" s="36">
        <v>1078.6166666666663</v>
      </c>
      <c r="K188" s="31">
        <v>1058.3499999999999</v>
      </c>
      <c r="L188" s="31">
        <v>1039.6500000000001</v>
      </c>
      <c r="M188" s="31">
        <v>1.95343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3878.9</v>
      </c>
      <c r="D189" s="36">
        <v>3880.9833333333336</v>
      </c>
      <c r="E189" s="36">
        <v>3802.9666666666672</v>
      </c>
      <c r="F189" s="36">
        <v>3727.0333333333338</v>
      </c>
      <c r="G189" s="36">
        <v>3649.0166666666673</v>
      </c>
      <c r="H189" s="36">
        <v>3956.916666666667</v>
      </c>
      <c r="I189" s="36">
        <v>4034.9333333333334</v>
      </c>
      <c r="J189" s="36">
        <v>4110.8666666666668</v>
      </c>
      <c r="K189" s="31">
        <v>3959</v>
      </c>
      <c r="L189" s="31">
        <v>3805.05</v>
      </c>
      <c r="M189" s="31">
        <v>0.74875999999999998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1416.8</v>
      </c>
      <c r="D190" s="36">
        <v>1420.95</v>
      </c>
      <c r="E190" s="36">
        <v>1398.9</v>
      </c>
      <c r="F190" s="36">
        <v>1381</v>
      </c>
      <c r="G190" s="36">
        <v>1358.95</v>
      </c>
      <c r="H190" s="36">
        <v>1438.8500000000001</v>
      </c>
      <c r="I190" s="36">
        <v>1460.8999999999999</v>
      </c>
      <c r="J190" s="36">
        <v>1478.8000000000002</v>
      </c>
      <c r="K190" s="31">
        <v>1443</v>
      </c>
      <c r="L190" s="31">
        <v>1403.05</v>
      </c>
      <c r="M190" s="31">
        <v>7.84605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800.15</v>
      </c>
      <c r="D191" s="36">
        <v>799.75</v>
      </c>
      <c r="E191" s="36">
        <v>795.5</v>
      </c>
      <c r="F191" s="36">
        <v>790.85</v>
      </c>
      <c r="G191" s="36">
        <v>786.6</v>
      </c>
      <c r="H191" s="36">
        <v>804.4</v>
      </c>
      <c r="I191" s="36">
        <v>808.65</v>
      </c>
      <c r="J191" s="36">
        <v>813.3</v>
      </c>
      <c r="K191" s="31">
        <v>804</v>
      </c>
      <c r="L191" s="31">
        <v>795.1</v>
      </c>
      <c r="M191" s="31">
        <v>3.1453799999999998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2928.2</v>
      </c>
      <c r="D192" s="36">
        <v>2900.6666666666665</v>
      </c>
      <c r="E192" s="36">
        <v>2857.5333333333328</v>
      </c>
      <c r="F192" s="36">
        <v>2786.8666666666663</v>
      </c>
      <c r="G192" s="36">
        <v>2743.7333333333327</v>
      </c>
      <c r="H192" s="36">
        <v>2971.333333333333</v>
      </c>
      <c r="I192" s="36">
        <v>3014.4666666666672</v>
      </c>
      <c r="J192" s="36">
        <v>3085.1333333333332</v>
      </c>
      <c r="K192" s="31">
        <v>2943.8</v>
      </c>
      <c r="L192" s="31">
        <v>2830</v>
      </c>
      <c r="M192" s="31">
        <v>5.4806299999999997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472.1</v>
      </c>
      <c r="D193" s="36">
        <v>473.2166666666667</v>
      </c>
      <c r="E193" s="36">
        <v>469.63333333333338</v>
      </c>
      <c r="F193" s="36">
        <v>467.16666666666669</v>
      </c>
      <c r="G193" s="36">
        <v>463.58333333333337</v>
      </c>
      <c r="H193" s="36">
        <v>475.68333333333339</v>
      </c>
      <c r="I193" s="36">
        <v>479.26666666666665</v>
      </c>
      <c r="J193" s="36">
        <v>481.73333333333341</v>
      </c>
      <c r="K193" s="31">
        <v>476.8</v>
      </c>
      <c r="L193" s="31">
        <v>470.75</v>
      </c>
      <c r="M193" s="31">
        <v>6.9004200000000004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570.95000000000005</v>
      </c>
      <c r="D194" s="36">
        <v>574.75</v>
      </c>
      <c r="E194" s="36">
        <v>564.70000000000005</v>
      </c>
      <c r="F194" s="36">
        <v>558.45000000000005</v>
      </c>
      <c r="G194" s="36">
        <v>548.40000000000009</v>
      </c>
      <c r="H194" s="36">
        <v>581</v>
      </c>
      <c r="I194" s="36">
        <v>591.04999999999995</v>
      </c>
      <c r="J194" s="36">
        <v>597.29999999999995</v>
      </c>
      <c r="K194" s="31">
        <v>584.79999999999995</v>
      </c>
      <c r="L194" s="31">
        <v>568.5</v>
      </c>
      <c r="M194" s="31">
        <v>4.9135400000000002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2450.15</v>
      </c>
      <c r="D195" s="36">
        <v>2452.3333333333335</v>
      </c>
      <c r="E195" s="36">
        <v>2427.8166666666671</v>
      </c>
      <c r="F195" s="36">
        <v>2405.4833333333336</v>
      </c>
      <c r="G195" s="36">
        <v>2380.9666666666672</v>
      </c>
      <c r="H195" s="36">
        <v>2474.666666666667</v>
      </c>
      <c r="I195" s="36">
        <v>2499.1833333333334</v>
      </c>
      <c r="J195" s="36">
        <v>2521.5166666666669</v>
      </c>
      <c r="K195" s="31">
        <v>2476.85</v>
      </c>
      <c r="L195" s="31">
        <v>2430</v>
      </c>
      <c r="M195" s="31">
        <v>4.6398000000000001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1159.4000000000001</v>
      </c>
      <c r="D196" s="36">
        <v>1168.1000000000001</v>
      </c>
      <c r="E196" s="36">
        <v>1148.2000000000003</v>
      </c>
      <c r="F196" s="36">
        <v>1137.0000000000002</v>
      </c>
      <c r="G196" s="36">
        <v>1117.1000000000004</v>
      </c>
      <c r="H196" s="36">
        <v>1179.3000000000002</v>
      </c>
      <c r="I196" s="36">
        <v>1199.2000000000003</v>
      </c>
      <c r="J196" s="36">
        <v>1210.4000000000001</v>
      </c>
      <c r="K196" s="31">
        <v>1188</v>
      </c>
      <c r="L196" s="31">
        <v>1156.9000000000001</v>
      </c>
      <c r="M196" s="31">
        <v>5.5002899999999997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2683.85</v>
      </c>
      <c r="D197" s="36">
        <v>2678.4500000000003</v>
      </c>
      <c r="E197" s="36">
        <v>2641.9000000000005</v>
      </c>
      <c r="F197" s="36">
        <v>2599.9500000000003</v>
      </c>
      <c r="G197" s="36">
        <v>2563.4000000000005</v>
      </c>
      <c r="H197" s="36">
        <v>2720.4000000000005</v>
      </c>
      <c r="I197" s="36">
        <v>2756.9500000000007</v>
      </c>
      <c r="J197" s="36">
        <v>2798.9000000000005</v>
      </c>
      <c r="K197" s="31">
        <v>2715</v>
      </c>
      <c r="L197" s="31">
        <v>2636.5</v>
      </c>
      <c r="M197" s="31">
        <v>0.62387999999999999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150.06</v>
      </c>
      <c r="D198" s="36">
        <v>150.98666666666665</v>
      </c>
      <c r="E198" s="36">
        <v>148.52333333333331</v>
      </c>
      <c r="F198" s="36">
        <v>146.98666666666665</v>
      </c>
      <c r="G198" s="36">
        <v>144.52333333333331</v>
      </c>
      <c r="H198" s="36">
        <v>152.52333333333331</v>
      </c>
      <c r="I198" s="36">
        <v>154.98666666666662</v>
      </c>
      <c r="J198" s="36">
        <v>156.52333333333331</v>
      </c>
      <c r="K198" s="31">
        <v>153.44999999999999</v>
      </c>
      <c r="L198" s="31">
        <v>149.44999999999999</v>
      </c>
      <c r="M198" s="31">
        <v>7.43994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3222.85</v>
      </c>
      <c r="D199" s="36">
        <v>3240.1</v>
      </c>
      <c r="E199" s="36">
        <v>3112.2</v>
      </c>
      <c r="F199" s="36">
        <v>3001.5499999999997</v>
      </c>
      <c r="G199" s="36">
        <v>2873.6499999999996</v>
      </c>
      <c r="H199" s="36">
        <v>3350.75</v>
      </c>
      <c r="I199" s="36">
        <v>3478.6500000000005</v>
      </c>
      <c r="J199" s="36">
        <v>3589.3</v>
      </c>
      <c r="K199" s="31">
        <v>3368</v>
      </c>
      <c r="L199" s="31">
        <v>3129.45</v>
      </c>
      <c r="M199" s="31">
        <v>4.14398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610.5</v>
      </c>
      <c r="D200" s="36">
        <v>609.83333333333337</v>
      </c>
      <c r="E200" s="36">
        <v>603.66666666666674</v>
      </c>
      <c r="F200" s="36">
        <v>596.83333333333337</v>
      </c>
      <c r="G200" s="36">
        <v>590.66666666666674</v>
      </c>
      <c r="H200" s="36">
        <v>616.66666666666674</v>
      </c>
      <c r="I200" s="36">
        <v>622.83333333333348</v>
      </c>
      <c r="J200" s="36">
        <v>629.66666666666674</v>
      </c>
      <c r="K200" s="31">
        <v>616</v>
      </c>
      <c r="L200" s="31">
        <v>603</v>
      </c>
      <c r="M200" s="31">
        <v>14.729660000000001</v>
      </c>
      <c r="N200" s="1"/>
      <c r="O200" s="1"/>
    </row>
    <row r="201" spans="1:15" ht="12.75" customHeight="1">
      <c r="A201" s="33">
        <v>191</v>
      </c>
      <c r="B201" s="53" t="s">
        <v>869</v>
      </c>
      <c r="C201" s="31">
        <v>388.85</v>
      </c>
      <c r="D201" s="36">
        <v>390.36666666666662</v>
      </c>
      <c r="E201" s="36">
        <v>385.73333333333323</v>
      </c>
      <c r="F201" s="36">
        <v>382.61666666666662</v>
      </c>
      <c r="G201" s="36">
        <v>377.98333333333323</v>
      </c>
      <c r="H201" s="36">
        <v>393.48333333333323</v>
      </c>
      <c r="I201" s="36">
        <v>398.11666666666656</v>
      </c>
      <c r="J201" s="36">
        <v>401.23333333333323</v>
      </c>
      <c r="K201" s="31">
        <v>395</v>
      </c>
      <c r="L201" s="31">
        <v>387.25</v>
      </c>
      <c r="M201" s="31">
        <v>8.66967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685.7</v>
      </c>
      <c r="D202" s="36">
        <v>686.46666666666658</v>
      </c>
      <c r="E202" s="36">
        <v>681.78333333333319</v>
      </c>
      <c r="F202" s="36">
        <v>677.86666666666656</v>
      </c>
      <c r="G202" s="36">
        <v>673.18333333333317</v>
      </c>
      <c r="H202" s="36">
        <v>690.38333333333321</v>
      </c>
      <c r="I202" s="36">
        <v>695.06666666666661</v>
      </c>
      <c r="J202" s="36">
        <v>698.98333333333323</v>
      </c>
      <c r="K202" s="31">
        <v>691.15</v>
      </c>
      <c r="L202" s="31">
        <v>682.55</v>
      </c>
      <c r="M202" s="31">
        <v>8.89391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198.98</v>
      </c>
      <c r="D203" s="36">
        <v>199.90666666666667</v>
      </c>
      <c r="E203" s="36">
        <v>195.91333333333333</v>
      </c>
      <c r="F203" s="36">
        <v>192.84666666666666</v>
      </c>
      <c r="G203" s="36">
        <v>188.85333333333332</v>
      </c>
      <c r="H203" s="36">
        <v>202.97333333333333</v>
      </c>
      <c r="I203" s="36">
        <v>206.96666666666667</v>
      </c>
      <c r="J203" s="36">
        <v>210.03333333333333</v>
      </c>
      <c r="K203" s="31">
        <v>203.9</v>
      </c>
      <c r="L203" s="31">
        <v>196.84</v>
      </c>
      <c r="M203" s="31">
        <v>30.506419999999999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223.26</v>
      </c>
      <c r="D204" s="36">
        <v>224.33333333333334</v>
      </c>
      <c r="E204" s="36">
        <v>221.16666666666669</v>
      </c>
      <c r="F204" s="36">
        <v>219.07333333333335</v>
      </c>
      <c r="G204" s="36">
        <v>215.90666666666669</v>
      </c>
      <c r="H204" s="36">
        <v>226.42666666666668</v>
      </c>
      <c r="I204" s="36">
        <v>229.59333333333336</v>
      </c>
      <c r="J204" s="36">
        <v>231.68666666666667</v>
      </c>
      <c r="K204" s="31">
        <v>227.5</v>
      </c>
      <c r="L204" s="31">
        <v>222.24</v>
      </c>
      <c r="M204" s="31">
        <v>28.935449999999999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299.45</v>
      </c>
      <c r="D205" s="36">
        <v>299.18333333333334</v>
      </c>
      <c r="E205" s="36">
        <v>294.01666666666665</v>
      </c>
      <c r="F205" s="36">
        <v>288.58333333333331</v>
      </c>
      <c r="G205" s="36">
        <v>283.41666666666663</v>
      </c>
      <c r="H205" s="36">
        <v>304.61666666666667</v>
      </c>
      <c r="I205" s="36">
        <v>309.7833333333333</v>
      </c>
      <c r="J205" s="36">
        <v>315.2166666666667</v>
      </c>
      <c r="K205" s="31">
        <v>304.35000000000002</v>
      </c>
      <c r="L205" s="31">
        <v>293.75</v>
      </c>
      <c r="M205" s="31">
        <v>26.705929999999999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2228.9</v>
      </c>
      <c r="D206" s="36">
        <v>2236.2999999999997</v>
      </c>
      <c r="E206" s="36">
        <v>2216.4999999999995</v>
      </c>
      <c r="F206" s="36">
        <v>2204.1</v>
      </c>
      <c r="G206" s="36">
        <v>2184.2999999999997</v>
      </c>
      <c r="H206" s="36">
        <v>2248.6999999999994</v>
      </c>
      <c r="I206" s="36">
        <v>2268.4999999999995</v>
      </c>
      <c r="J206" s="36">
        <v>2280.8999999999992</v>
      </c>
      <c r="K206" s="31">
        <v>2256.1</v>
      </c>
      <c r="L206" s="31">
        <v>2223.9</v>
      </c>
      <c r="M206" s="31">
        <v>0.68318999999999996</v>
      </c>
      <c r="N206" s="1"/>
      <c r="O206" s="1"/>
    </row>
    <row r="207" spans="1:15" ht="12.75" customHeight="1">
      <c r="A207" s="33">
        <v>197</v>
      </c>
      <c r="B207" s="53" t="s">
        <v>870</v>
      </c>
      <c r="C207" s="31">
        <v>479.1</v>
      </c>
      <c r="D207" s="36">
        <v>479.81666666666666</v>
      </c>
      <c r="E207" s="36">
        <v>476.63333333333333</v>
      </c>
      <c r="F207" s="36">
        <v>474.16666666666669</v>
      </c>
      <c r="G207" s="36">
        <v>470.98333333333335</v>
      </c>
      <c r="H207" s="36">
        <v>482.2833333333333</v>
      </c>
      <c r="I207" s="36">
        <v>485.46666666666658</v>
      </c>
      <c r="J207" s="36">
        <v>487.93333333333328</v>
      </c>
      <c r="K207" s="31">
        <v>483</v>
      </c>
      <c r="L207" s="31">
        <v>477.35</v>
      </c>
      <c r="M207" s="31">
        <v>5.5658700000000003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1438.75</v>
      </c>
      <c r="D208" s="36">
        <v>1448.4166666666667</v>
      </c>
      <c r="E208" s="36">
        <v>1424.8333333333335</v>
      </c>
      <c r="F208" s="36">
        <v>1410.9166666666667</v>
      </c>
      <c r="G208" s="36">
        <v>1387.3333333333335</v>
      </c>
      <c r="H208" s="36">
        <v>1462.3333333333335</v>
      </c>
      <c r="I208" s="36">
        <v>1485.916666666667</v>
      </c>
      <c r="J208" s="36">
        <v>1499.8333333333335</v>
      </c>
      <c r="K208" s="31">
        <v>1472</v>
      </c>
      <c r="L208" s="31">
        <v>1434.5</v>
      </c>
      <c r="M208" s="31">
        <v>59.908610000000003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4004.1</v>
      </c>
      <c r="D209" s="36">
        <v>3950.2166666666667</v>
      </c>
      <c r="E209" s="36">
        <v>3870.7333333333336</v>
      </c>
      <c r="F209" s="36">
        <v>3737.3666666666668</v>
      </c>
      <c r="G209" s="36">
        <v>3657.8833333333337</v>
      </c>
      <c r="H209" s="36">
        <v>4083.5833333333335</v>
      </c>
      <c r="I209" s="36">
        <v>4163.0666666666657</v>
      </c>
      <c r="J209" s="36">
        <v>4296.4333333333334</v>
      </c>
      <c r="K209" s="31">
        <v>4029.7</v>
      </c>
      <c r="L209" s="31">
        <v>3816.85</v>
      </c>
      <c r="M209" s="31">
        <v>6.3895099999999996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1574.15</v>
      </c>
      <c r="D210" s="36">
        <v>1576.2833333333335</v>
      </c>
      <c r="E210" s="36">
        <v>1564.2666666666671</v>
      </c>
      <c r="F210" s="36">
        <v>1554.3833333333337</v>
      </c>
      <c r="G210" s="36">
        <v>1542.3666666666672</v>
      </c>
      <c r="H210" s="36">
        <v>1586.166666666667</v>
      </c>
      <c r="I210" s="36">
        <v>1598.1833333333334</v>
      </c>
      <c r="J210" s="36">
        <v>1608.0666666666668</v>
      </c>
      <c r="K210" s="31">
        <v>1588.3</v>
      </c>
      <c r="L210" s="31">
        <v>1566.4</v>
      </c>
      <c r="M210" s="31">
        <v>196.40217999999999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572.70000000000005</v>
      </c>
      <c r="D211" s="36">
        <v>573.35</v>
      </c>
      <c r="E211" s="36">
        <v>568.95000000000005</v>
      </c>
      <c r="F211" s="36">
        <v>565.20000000000005</v>
      </c>
      <c r="G211" s="36">
        <v>560.80000000000007</v>
      </c>
      <c r="H211" s="36">
        <v>577.1</v>
      </c>
      <c r="I211" s="36">
        <v>581.49999999999989</v>
      </c>
      <c r="J211" s="36">
        <v>585.25</v>
      </c>
      <c r="K211" s="31">
        <v>577.75</v>
      </c>
      <c r="L211" s="31">
        <v>569.6</v>
      </c>
      <c r="M211" s="31">
        <v>43.043689999999998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111.57</v>
      </c>
      <c r="D212" s="36">
        <v>110.25333333333333</v>
      </c>
      <c r="E212" s="36">
        <v>108.01666666666667</v>
      </c>
      <c r="F212" s="36">
        <v>104.46333333333334</v>
      </c>
      <c r="G212" s="36">
        <v>102.22666666666667</v>
      </c>
      <c r="H212" s="36">
        <v>113.80666666666666</v>
      </c>
      <c r="I212" s="36">
        <v>116.04333333333334</v>
      </c>
      <c r="J212" s="36">
        <v>119.59666666666665</v>
      </c>
      <c r="K212" s="31">
        <v>112.49</v>
      </c>
      <c r="L212" s="31">
        <v>106.7</v>
      </c>
      <c r="M212" s="31">
        <v>663.04220999999995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890.15</v>
      </c>
      <c r="D213" s="36">
        <v>900.2833333333333</v>
      </c>
      <c r="E213" s="36">
        <v>873.11666666666656</v>
      </c>
      <c r="F213" s="36">
        <v>856.08333333333326</v>
      </c>
      <c r="G213" s="36">
        <v>828.91666666666652</v>
      </c>
      <c r="H213" s="36">
        <v>917.31666666666661</v>
      </c>
      <c r="I213" s="36">
        <v>944.48333333333335</v>
      </c>
      <c r="J213" s="36">
        <v>961.51666666666665</v>
      </c>
      <c r="K213" s="31">
        <v>927.45</v>
      </c>
      <c r="L213" s="31">
        <v>883.25</v>
      </c>
      <c r="M213" s="31">
        <v>12.299300000000001</v>
      </c>
      <c r="N213" s="1"/>
      <c r="O213" s="1"/>
    </row>
    <row r="214" spans="1:15" ht="12.75" customHeight="1">
      <c r="A214" s="33">
        <v>204</v>
      </c>
      <c r="B214" s="53" t="s">
        <v>871</v>
      </c>
      <c r="C214" s="31">
        <v>1162.45</v>
      </c>
      <c r="D214" s="36">
        <v>1168.0833333333333</v>
      </c>
      <c r="E214" s="36">
        <v>1145.4166666666665</v>
      </c>
      <c r="F214" s="36">
        <v>1128.3833333333332</v>
      </c>
      <c r="G214" s="36">
        <v>1105.7166666666665</v>
      </c>
      <c r="H214" s="36">
        <v>1185.1166666666666</v>
      </c>
      <c r="I214" s="36">
        <v>1207.7833333333331</v>
      </c>
      <c r="J214" s="36">
        <v>1224.8166666666666</v>
      </c>
      <c r="K214" s="31">
        <v>1190.75</v>
      </c>
      <c r="L214" s="31">
        <v>1151.05</v>
      </c>
      <c r="M214" s="31">
        <v>0.56369000000000002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1830.25</v>
      </c>
      <c r="D215" s="36">
        <v>1833.3166666666666</v>
      </c>
      <c r="E215" s="36">
        <v>1816.9333333333332</v>
      </c>
      <c r="F215" s="36">
        <v>1803.6166666666666</v>
      </c>
      <c r="G215" s="36">
        <v>1787.2333333333331</v>
      </c>
      <c r="H215" s="36">
        <v>1846.6333333333332</v>
      </c>
      <c r="I215" s="36">
        <v>1863.0166666666664</v>
      </c>
      <c r="J215" s="36">
        <v>1876.3333333333333</v>
      </c>
      <c r="K215" s="31">
        <v>1849.7</v>
      </c>
      <c r="L215" s="31">
        <v>1820</v>
      </c>
      <c r="M215" s="31">
        <v>7.0422399999999996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5790.2</v>
      </c>
      <c r="D216" s="36">
        <v>5808.6000000000013</v>
      </c>
      <c r="E216" s="36">
        <v>5758.2000000000025</v>
      </c>
      <c r="F216" s="36">
        <v>5726.2000000000016</v>
      </c>
      <c r="G216" s="36">
        <v>5675.8000000000029</v>
      </c>
      <c r="H216" s="36">
        <v>5840.6000000000022</v>
      </c>
      <c r="I216" s="36">
        <v>5891.0000000000018</v>
      </c>
      <c r="J216" s="36">
        <v>5923.0000000000018</v>
      </c>
      <c r="K216" s="31">
        <v>5859</v>
      </c>
      <c r="L216" s="31">
        <v>5776.6</v>
      </c>
      <c r="M216" s="31">
        <v>6.6852900000000002</v>
      </c>
      <c r="N216" s="1"/>
      <c r="O216" s="1"/>
    </row>
    <row r="217" spans="1:15" ht="12.75" customHeight="1">
      <c r="A217" s="33">
        <v>207</v>
      </c>
      <c r="B217" s="53" t="s">
        <v>872</v>
      </c>
      <c r="C217" s="31">
        <v>362.25</v>
      </c>
      <c r="D217" s="36">
        <v>361.91666666666669</v>
      </c>
      <c r="E217" s="36">
        <v>354.13333333333338</v>
      </c>
      <c r="F217" s="36">
        <v>346.01666666666671</v>
      </c>
      <c r="G217" s="36">
        <v>338.23333333333341</v>
      </c>
      <c r="H217" s="36">
        <v>370.03333333333336</v>
      </c>
      <c r="I217" s="36">
        <v>377.81666666666666</v>
      </c>
      <c r="J217" s="36">
        <v>385.93333333333334</v>
      </c>
      <c r="K217" s="31">
        <v>369.7</v>
      </c>
      <c r="L217" s="31">
        <v>353.8</v>
      </c>
      <c r="M217" s="31">
        <v>12.21827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673.9</v>
      </c>
      <c r="D218" s="36">
        <v>676.25</v>
      </c>
      <c r="E218" s="36">
        <v>669.5</v>
      </c>
      <c r="F218" s="36">
        <v>665.1</v>
      </c>
      <c r="G218" s="36">
        <v>658.35</v>
      </c>
      <c r="H218" s="36">
        <v>680.65</v>
      </c>
      <c r="I218" s="36">
        <v>687.4</v>
      </c>
      <c r="J218" s="36">
        <v>691.8</v>
      </c>
      <c r="K218" s="31">
        <v>683</v>
      </c>
      <c r="L218" s="31">
        <v>671.85</v>
      </c>
      <c r="M218" s="31">
        <v>107.83822000000001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4889</v>
      </c>
      <c r="D219" s="36">
        <v>4885.2833333333328</v>
      </c>
      <c r="E219" s="36">
        <v>4845.2666666666655</v>
      </c>
      <c r="F219" s="36">
        <v>4801.5333333333328</v>
      </c>
      <c r="G219" s="36">
        <v>4761.5166666666655</v>
      </c>
      <c r="H219" s="36">
        <v>4929.0166666666655</v>
      </c>
      <c r="I219" s="36">
        <v>4969.0333333333319</v>
      </c>
      <c r="J219" s="36">
        <v>5012.7666666666655</v>
      </c>
      <c r="K219" s="31">
        <v>4925.3</v>
      </c>
      <c r="L219" s="31">
        <v>4841.55</v>
      </c>
      <c r="M219" s="31">
        <v>20.318760000000001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335.4</v>
      </c>
      <c r="D220" s="36">
        <v>333.98333333333329</v>
      </c>
      <c r="E220" s="36">
        <v>330.51666666666659</v>
      </c>
      <c r="F220" s="36">
        <v>325.63333333333333</v>
      </c>
      <c r="G220" s="36">
        <v>322.16666666666663</v>
      </c>
      <c r="H220" s="36">
        <v>338.86666666666656</v>
      </c>
      <c r="I220" s="36">
        <v>342.33333333333326</v>
      </c>
      <c r="J220" s="36">
        <v>347.21666666666653</v>
      </c>
      <c r="K220" s="31">
        <v>337.45</v>
      </c>
      <c r="L220" s="31">
        <v>329.1</v>
      </c>
      <c r="M220" s="31">
        <v>52.023789999999998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525.95000000000005</v>
      </c>
      <c r="D221" s="36">
        <v>529.4666666666667</v>
      </c>
      <c r="E221" s="36">
        <v>521.08333333333337</v>
      </c>
      <c r="F221" s="36">
        <v>516.2166666666667</v>
      </c>
      <c r="G221" s="36">
        <v>507.83333333333337</v>
      </c>
      <c r="H221" s="36">
        <v>534.33333333333337</v>
      </c>
      <c r="I221" s="36">
        <v>542.71666666666658</v>
      </c>
      <c r="J221" s="36">
        <v>547.58333333333337</v>
      </c>
      <c r="K221" s="31">
        <v>537.85</v>
      </c>
      <c r="L221" s="31">
        <v>524.6</v>
      </c>
      <c r="M221" s="31">
        <v>62.338880000000003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2528.6999999999998</v>
      </c>
      <c r="D222" s="36">
        <v>2537.9</v>
      </c>
      <c r="E222" s="36">
        <v>2507.8000000000002</v>
      </c>
      <c r="F222" s="36">
        <v>2486.9</v>
      </c>
      <c r="G222" s="36">
        <v>2456.8000000000002</v>
      </c>
      <c r="H222" s="36">
        <v>2558.8000000000002</v>
      </c>
      <c r="I222" s="36">
        <v>2588.8999999999996</v>
      </c>
      <c r="J222" s="36">
        <v>2609.8000000000002</v>
      </c>
      <c r="K222" s="31">
        <v>2568</v>
      </c>
      <c r="L222" s="31">
        <v>2517</v>
      </c>
      <c r="M222" s="31">
        <v>17.546769999999999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688.25</v>
      </c>
      <c r="D223" s="36">
        <v>690.38333333333321</v>
      </c>
      <c r="E223" s="36">
        <v>677.4166666666664</v>
      </c>
      <c r="F223" s="36">
        <v>666.58333333333314</v>
      </c>
      <c r="G223" s="36">
        <v>653.61666666666633</v>
      </c>
      <c r="H223" s="36">
        <v>701.21666666666647</v>
      </c>
      <c r="I223" s="36">
        <v>714.18333333333317</v>
      </c>
      <c r="J223" s="36">
        <v>725.01666666666654</v>
      </c>
      <c r="K223" s="31">
        <v>703.35</v>
      </c>
      <c r="L223" s="31">
        <v>679.55</v>
      </c>
      <c r="M223" s="31">
        <v>7.6929699999999999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10489.3</v>
      </c>
      <c r="D224" s="36">
        <v>10537.816666666666</v>
      </c>
      <c r="E224" s="36">
        <v>10325.633333333331</v>
      </c>
      <c r="F224" s="36">
        <v>10161.966666666665</v>
      </c>
      <c r="G224" s="36">
        <v>9949.783333333331</v>
      </c>
      <c r="H224" s="36">
        <v>10701.483333333332</v>
      </c>
      <c r="I224" s="36">
        <v>10913.666666666666</v>
      </c>
      <c r="J224" s="36">
        <v>11077.333333333332</v>
      </c>
      <c r="K224" s="31">
        <v>10750</v>
      </c>
      <c r="L224" s="31">
        <v>10374.15</v>
      </c>
      <c r="M224" s="31">
        <v>0.69976000000000005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966.45</v>
      </c>
      <c r="D225" s="36">
        <v>950.93333333333339</v>
      </c>
      <c r="E225" s="36">
        <v>928.86666666666679</v>
      </c>
      <c r="F225" s="36">
        <v>891.28333333333342</v>
      </c>
      <c r="G225" s="36">
        <v>869.21666666666681</v>
      </c>
      <c r="H225" s="36">
        <v>988.51666666666677</v>
      </c>
      <c r="I225" s="36">
        <v>1010.5833333333334</v>
      </c>
      <c r="J225" s="36">
        <v>1048.1666666666667</v>
      </c>
      <c r="K225" s="31">
        <v>973</v>
      </c>
      <c r="L225" s="31">
        <v>913.35</v>
      </c>
      <c r="M225" s="31">
        <v>8.4930199999999996</v>
      </c>
      <c r="N225" s="1"/>
      <c r="O225" s="1"/>
    </row>
    <row r="226" spans="1:15" ht="12.75" customHeight="1">
      <c r="A226" s="33">
        <v>216</v>
      </c>
      <c r="B226" s="53" t="s">
        <v>873</v>
      </c>
      <c r="C226" s="31">
        <v>430.1</v>
      </c>
      <c r="D226" s="36">
        <v>435.98333333333335</v>
      </c>
      <c r="E226" s="36">
        <v>423.11666666666667</v>
      </c>
      <c r="F226" s="36">
        <v>416.13333333333333</v>
      </c>
      <c r="G226" s="36">
        <v>403.26666666666665</v>
      </c>
      <c r="H226" s="36">
        <v>442.9666666666667</v>
      </c>
      <c r="I226" s="36">
        <v>455.83333333333337</v>
      </c>
      <c r="J226" s="36">
        <v>462.81666666666672</v>
      </c>
      <c r="K226" s="31">
        <v>448.85</v>
      </c>
      <c r="L226" s="31">
        <v>429</v>
      </c>
      <c r="M226" s="31">
        <v>17.333590000000001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54515</v>
      </c>
      <c r="D227" s="36">
        <v>54746.666666666664</v>
      </c>
      <c r="E227" s="36">
        <v>53143.333333333328</v>
      </c>
      <c r="F227" s="36">
        <v>51771.666666666664</v>
      </c>
      <c r="G227" s="36">
        <v>50168.333333333328</v>
      </c>
      <c r="H227" s="36">
        <v>56118.333333333328</v>
      </c>
      <c r="I227" s="36">
        <v>57721.666666666657</v>
      </c>
      <c r="J227" s="36">
        <v>59093.333333333328</v>
      </c>
      <c r="K227" s="31">
        <v>56350</v>
      </c>
      <c r="L227" s="31">
        <v>53375</v>
      </c>
      <c r="M227" s="31">
        <v>0.30151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279.2</v>
      </c>
      <c r="D228" s="36">
        <v>279.65000000000003</v>
      </c>
      <c r="E228" s="36">
        <v>275.80000000000007</v>
      </c>
      <c r="F228" s="36">
        <v>272.40000000000003</v>
      </c>
      <c r="G228" s="36">
        <v>268.55000000000007</v>
      </c>
      <c r="H228" s="36">
        <v>283.05000000000007</v>
      </c>
      <c r="I228" s="36">
        <v>286.90000000000009</v>
      </c>
      <c r="J228" s="36">
        <v>290.30000000000007</v>
      </c>
      <c r="K228" s="31">
        <v>283.5</v>
      </c>
      <c r="L228" s="31">
        <v>276.25</v>
      </c>
      <c r="M228" s="31">
        <v>150.33857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1119.55</v>
      </c>
      <c r="D229" s="36">
        <v>1121.6499999999999</v>
      </c>
      <c r="E229" s="36">
        <v>1109.8999999999996</v>
      </c>
      <c r="F229" s="36">
        <v>1100.2499999999998</v>
      </c>
      <c r="G229" s="36">
        <v>1088.4999999999995</v>
      </c>
      <c r="H229" s="36">
        <v>1131.2999999999997</v>
      </c>
      <c r="I229" s="36">
        <v>1143.0500000000002</v>
      </c>
      <c r="J229" s="36">
        <v>1152.6999999999998</v>
      </c>
      <c r="K229" s="31">
        <v>1133.4000000000001</v>
      </c>
      <c r="L229" s="31">
        <v>1112</v>
      </c>
      <c r="M229" s="31">
        <v>160.96513999999999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1655</v>
      </c>
      <c r="D230" s="36">
        <v>1656.3166666666668</v>
      </c>
      <c r="E230" s="36">
        <v>1643.8333333333337</v>
      </c>
      <c r="F230" s="36">
        <v>1632.666666666667</v>
      </c>
      <c r="G230" s="36">
        <v>1620.1833333333338</v>
      </c>
      <c r="H230" s="36">
        <v>1667.4833333333336</v>
      </c>
      <c r="I230" s="36">
        <v>1679.9666666666667</v>
      </c>
      <c r="J230" s="36">
        <v>1691.1333333333334</v>
      </c>
      <c r="K230" s="31">
        <v>1668.8</v>
      </c>
      <c r="L230" s="31">
        <v>1645.15</v>
      </c>
      <c r="M230" s="31">
        <v>2.8140700000000001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579.75</v>
      </c>
      <c r="D231" s="36">
        <v>580.48333333333335</v>
      </c>
      <c r="E231" s="36">
        <v>577.26666666666665</v>
      </c>
      <c r="F231" s="36">
        <v>574.7833333333333</v>
      </c>
      <c r="G231" s="36">
        <v>571.56666666666661</v>
      </c>
      <c r="H231" s="36">
        <v>582.9666666666667</v>
      </c>
      <c r="I231" s="36">
        <v>586.18333333333339</v>
      </c>
      <c r="J231" s="36">
        <v>588.66666666666674</v>
      </c>
      <c r="K231" s="31">
        <v>583.70000000000005</v>
      </c>
      <c r="L231" s="31">
        <v>578</v>
      </c>
      <c r="M231" s="31">
        <v>6.8107499999999996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719.45</v>
      </c>
      <c r="D232" s="36">
        <v>720.81666666666661</v>
      </c>
      <c r="E232" s="36">
        <v>713.63333333333321</v>
      </c>
      <c r="F232" s="36">
        <v>707.81666666666661</v>
      </c>
      <c r="G232" s="36">
        <v>700.63333333333321</v>
      </c>
      <c r="H232" s="36">
        <v>726.63333333333321</v>
      </c>
      <c r="I232" s="36">
        <v>733.81666666666661</v>
      </c>
      <c r="J232" s="36">
        <v>739.63333333333321</v>
      </c>
      <c r="K232" s="31">
        <v>728</v>
      </c>
      <c r="L232" s="31">
        <v>715</v>
      </c>
      <c r="M232" s="31">
        <v>2.39907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87.3</v>
      </c>
      <c r="D233" s="36">
        <v>87.596666666666678</v>
      </c>
      <c r="E233" s="36">
        <v>86.743333333333354</v>
      </c>
      <c r="F233" s="36">
        <v>86.186666666666682</v>
      </c>
      <c r="G233" s="36">
        <v>85.333333333333357</v>
      </c>
      <c r="H233" s="36">
        <v>88.15333333333335</v>
      </c>
      <c r="I233" s="36">
        <v>89.006666666666675</v>
      </c>
      <c r="J233" s="36">
        <v>89.563333333333347</v>
      </c>
      <c r="K233" s="31">
        <v>88.45</v>
      </c>
      <c r="L233" s="31">
        <v>87.04</v>
      </c>
      <c r="M233" s="31">
        <v>82.244200000000006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77.819999999999993</v>
      </c>
      <c r="D234" s="36">
        <v>77.853333333333339</v>
      </c>
      <c r="E234" s="36">
        <v>77.26666666666668</v>
      </c>
      <c r="F234" s="36">
        <v>76.713333333333338</v>
      </c>
      <c r="G234" s="36">
        <v>76.126666666666679</v>
      </c>
      <c r="H234" s="36">
        <v>78.40666666666668</v>
      </c>
      <c r="I234" s="36">
        <v>78.993333333333354</v>
      </c>
      <c r="J234" s="36">
        <v>79.546666666666681</v>
      </c>
      <c r="K234" s="31">
        <v>78.44</v>
      </c>
      <c r="L234" s="31">
        <v>77.3</v>
      </c>
      <c r="M234" s="31">
        <v>382.14026999999999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114.75</v>
      </c>
      <c r="D235" s="36">
        <v>114.72333333333331</v>
      </c>
      <c r="E235" s="36">
        <v>113.93666666666662</v>
      </c>
      <c r="F235" s="36">
        <v>113.12333333333331</v>
      </c>
      <c r="G235" s="36">
        <v>112.33666666666662</v>
      </c>
      <c r="H235" s="36">
        <v>115.53666666666663</v>
      </c>
      <c r="I235" s="36">
        <v>116.32333333333332</v>
      </c>
      <c r="J235" s="36">
        <v>117.13666666666664</v>
      </c>
      <c r="K235" s="31">
        <v>115.51</v>
      </c>
      <c r="L235" s="31">
        <v>113.91</v>
      </c>
      <c r="M235" s="31">
        <v>37.529490000000003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473.15</v>
      </c>
      <c r="D236" s="36">
        <v>475.48333333333329</v>
      </c>
      <c r="E236" s="36">
        <v>468.06666666666661</v>
      </c>
      <c r="F236" s="36">
        <v>462.98333333333329</v>
      </c>
      <c r="G236" s="36">
        <v>455.56666666666661</v>
      </c>
      <c r="H236" s="36">
        <v>480.56666666666661</v>
      </c>
      <c r="I236" s="36">
        <v>487.98333333333323</v>
      </c>
      <c r="J236" s="36">
        <v>493.06666666666661</v>
      </c>
      <c r="K236" s="31">
        <v>482.9</v>
      </c>
      <c r="L236" s="31">
        <v>470.4</v>
      </c>
      <c r="M236" s="31">
        <v>24.988320000000002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67.34</v>
      </c>
      <c r="D237" s="36">
        <v>67.596666666666678</v>
      </c>
      <c r="E237" s="36">
        <v>66.793333333333351</v>
      </c>
      <c r="F237" s="36">
        <v>66.24666666666667</v>
      </c>
      <c r="G237" s="36">
        <v>65.443333333333342</v>
      </c>
      <c r="H237" s="36">
        <v>68.143333333333359</v>
      </c>
      <c r="I237" s="36">
        <v>68.946666666666673</v>
      </c>
      <c r="J237" s="36">
        <v>69.493333333333368</v>
      </c>
      <c r="K237" s="31">
        <v>68.400000000000006</v>
      </c>
      <c r="L237" s="31">
        <v>67.05</v>
      </c>
      <c r="M237" s="31">
        <v>1482.2472700000001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270.7</v>
      </c>
      <c r="D238" s="36">
        <v>270.83333333333331</v>
      </c>
      <c r="E238" s="36">
        <v>268.86666666666662</v>
      </c>
      <c r="F238" s="36">
        <v>267.0333333333333</v>
      </c>
      <c r="G238" s="36">
        <v>265.06666666666661</v>
      </c>
      <c r="H238" s="36">
        <v>272.66666666666663</v>
      </c>
      <c r="I238" s="36">
        <v>274.63333333333333</v>
      </c>
      <c r="J238" s="36">
        <v>276.46666666666664</v>
      </c>
      <c r="K238" s="31">
        <v>272.8</v>
      </c>
      <c r="L238" s="31">
        <v>269</v>
      </c>
      <c r="M238" s="31">
        <v>99.697969999999998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432.3</v>
      </c>
      <c r="D239" s="36">
        <v>432.3</v>
      </c>
      <c r="E239" s="36">
        <v>430.20000000000005</v>
      </c>
      <c r="F239" s="36">
        <v>428.1</v>
      </c>
      <c r="G239" s="36">
        <v>426.00000000000006</v>
      </c>
      <c r="H239" s="36">
        <v>434.40000000000003</v>
      </c>
      <c r="I239" s="36">
        <v>436.50000000000006</v>
      </c>
      <c r="J239" s="36">
        <v>438.6</v>
      </c>
      <c r="K239" s="31">
        <v>434.4</v>
      </c>
      <c r="L239" s="31">
        <v>430.2</v>
      </c>
      <c r="M239" s="31">
        <v>103.52936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305.89999999999998</v>
      </c>
      <c r="D240" s="36">
        <v>304.95</v>
      </c>
      <c r="E240" s="36">
        <v>301</v>
      </c>
      <c r="F240" s="36">
        <v>296.10000000000002</v>
      </c>
      <c r="G240" s="36">
        <v>292.15000000000003</v>
      </c>
      <c r="H240" s="36">
        <v>309.84999999999997</v>
      </c>
      <c r="I240" s="36">
        <v>313.7999999999999</v>
      </c>
      <c r="J240" s="36">
        <v>318.69999999999993</v>
      </c>
      <c r="K240" s="31">
        <v>308.89999999999998</v>
      </c>
      <c r="L240" s="31">
        <v>300.05</v>
      </c>
      <c r="M240" s="31">
        <v>13.118550000000001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219.56</v>
      </c>
      <c r="D241" s="36">
        <v>219.79333333333332</v>
      </c>
      <c r="E241" s="36">
        <v>216.78666666666663</v>
      </c>
      <c r="F241" s="36">
        <v>214.01333333333332</v>
      </c>
      <c r="G241" s="36">
        <v>211.00666666666663</v>
      </c>
      <c r="H241" s="36">
        <v>222.56666666666663</v>
      </c>
      <c r="I241" s="36">
        <v>225.57333333333335</v>
      </c>
      <c r="J241" s="36">
        <v>228.34666666666664</v>
      </c>
      <c r="K241" s="31">
        <v>222.8</v>
      </c>
      <c r="L241" s="31">
        <v>217.02</v>
      </c>
      <c r="M241" s="31">
        <v>36.224299999999999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170.59</v>
      </c>
      <c r="D242" s="36">
        <v>169.01333333333332</v>
      </c>
      <c r="E242" s="36">
        <v>165.47666666666663</v>
      </c>
      <c r="F242" s="36">
        <v>160.36333333333332</v>
      </c>
      <c r="G242" s="36">
        <v>156.82666666666663</v>
      </c>
      <c r="H242" s="36">
        <v>174.12666666666664</v>
      </c>
      <c r="I242" s="36">
        <v>177.66333333333333</v>
      </c>
      <c r="J242" s="36">
        <v>182.77666666666664</v>
      </c>
      <c r="K242" s="31">
        <v>172.55</v>
      </c>
      <c r="L242" s="31">
        <v>163.9</v>
      </c>
      <c r="M242" s="31">
        <v>91.231719999999996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2595.85</v>
      </c>
      <c r="D243" s="36">
        <v>2591.6333333333332</v>
      </c>
      <c r="E243" s="36">
        <v>2558.4166666666665</v>
      </c>
      <c r="F243" s="36">
        <v>2520.9833333333331</v>
      </c>
      <c r="G243" s="36">
        <v>2487.7666666666664</v>
      </c>
      <c r="H243" s="36">
        <v>2629.0666666666666</v>
      </c>
      <c r="I243" s="36">
        <v>2662.2833333333338</v>
      </c>
      <c r="J243" s="36">
        <v>2699.7166666666667</v>
      </c>
      <c r="K243" s="31">
        <v>2624.85</v>
      </c>
      <c r="L243" s="31">
        <v>2554.1999999999998</v>
      </c>
      <c r="M243" s="31">
        <v>2.2336200000000002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538.29999999999995</v>
      </c>
      <c r="D244" s="36">
        <v>537.29999999999995</v>
      </c>
      <c r="E244" s="36">
        <v>533.69999999999993</v>
      </c>
      <c r="F244" s="36">
        <v>529.1</v>
      </c>
      <c r="G244" s="36">
        <v>525.5</v>
      </c>
      <c r="H244" s="36">
        <v>541.89999999999986</v>
      </c>
      <c r="I244" s="36">
        <v>545.49999999999977</v>
      </c>
      <c r="J244" s="36">
        <v>550.0999999999998</v>
      </c>
      <c r="K244" s="31">
        <v>540.9</v>
      </c>
      <c r="L244" s="31">
        <v>532.70000000000005</v>
      </c>
      <c r="M244" s="31">
        <v>19.769120000000001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173.61</v>
      </c>
      <c r="D245" s="36">
        <v>172.13666666666668</v>
      </c>
      <c r="E245" s="36">
        <v>169.67333333333337</v>
      </c>
      <c r="F245" s="36">
        <v>165.73666666666668</v>
      </c>
      <c r="G245" s="36">
        <v>163.27333333333337</v>
      </c>
      <c r="H245" s="36">
        <v>176.07333333333338</v>
      </c>
      <c r="I245" s="36">
        <v>178.53666666666669</v>
      </c>
      <c r="J245" s="36">
        <v>182.47333333333339</v>
      </c>
      <c r="K245" s="31">
        <v>174.6</v>
      </c>
      <c r="L245" s="31">
        <v>168.2</v>
      </c>
      <c r="M245" s="31">
        <v>255.86903000000001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584.5</v>
      </c>
      <c r="D246" s="36">
        <v>584.51666666666677</v>
      </c>
      <c r="E246" s="36">
        <v>580.33333333333348</v>
      </c>
      <c r="F246" s="36">
        <v>576.16666666666674</v>
      </c>
      <c r="G246" s="36">
        <v>571.98333333333346</v>
      </c>
      <c r="H246" s="36">
        <v>588.68333333333351</v>
      </c>
      <c r="I246" s="36">
        <v>592.86666666666667</v>
      </c>
      <c r="J246" s="36">
        <v>597.03333333333353</v>
      </c>
      <c r="K246" s="31">
        <v>588.70000000000005</v>
      </c>
      <c r="L246" s="31">
        <v>580.35</v>
      </c>
      <c r="M246" s="31">
        <v>48.787559999999999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168.84</v>
      </c>
      <c r="D247" s="36">
        <v>169.53</v>
      </c>
      <c r="E247" s="36">
        <v>167.82</v>
      </c>
      <c r="F247" s="36">
        <v>166.79999999999998</v>
      </c>
      <c r="G247" s="36">
        <v>165.08999999999997</v>
      </c>
      <c r="H247" s="36">
        <v>170.55</v>
      </c>
      <c r="I247" s="36">
        <v>172.26</v>
      </c>
      <c r="J247" s="36">
        <v>173.28000000000003</v>
      </c>
      <c r="K247" s="31">
        <v>171.24</v>
      </c>
      <c r="L247" s="31">
        <v>168.51</v>
      </c>
      <c r="M247" s="31">
        <v>280.47985999999997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67.86</v>
      </c>
      <c r="D248" s="36">
        <v>67.94</v>
      </c>
      <c r="E248" s="36">
        <v>66.47</v>
      </c>
      <c r="F248" s="36">
        <v>65.08</v>
      </c>
      <c r="G248" s="36">
        <v>63.61</v>
      </c>
      <c r="H248" s="36">
        <v>69.33</v>
      </c>
      <c r="I248" s="36">
        <v>70.8</v>
      </c>
      <c r="J248" s="36">
        <v>72.19</v>
      </c>
      <c r="K248" s="31">
        <v>69.41</v>
      </c>
      <c r="L248" s="31">
        <v>66.55</v>
      </c>
      <c r="M248" s="31">
        <v>247.98173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1026.95</v>
      </c>
      <c r="D249" s="36">
        <v>1025.3499999999999</v>
      </c>
      <c r="E249" s="36">
        <v>1016.6999999999998</v>
      </c>
      <c r="F249" s="36">
        <v>1006.4499999999999</v>
      </c>
      <c r="G249" s="36">
        <v>997.79999999999984</v>
      </c>
      <c r="H249" s="36">
        <v>1035.5999999999999</v>
      </c>
      <c r="I249" s="36">
        <v>1044.25</v>
      </c>
      <c r="J249" s="36">
        <v>1054.4999999999998</v>
      </c>
      <c r="K249" s="31">
        <v>1034</v>
      </c>
      <c r="L249" s="31">
        <v>1015.1</v>
      </c>
      <c r="M249" s="31">
        <v>43.859749999999998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177.69</v>
      </c>
      <c r="D250" s="36">
        <v>177.60000000000002</v>
      </c>
      <c r="E250" s="36">
        <v>176.30000000000004</v>
      </c>
      <c r="F250" s="36">
        <v>174.91000000000003</v>
      </c>
      <c r="G250" s="36">
        <v>173.61000000000004</v>
      </c>
      <c r="H250" s="36">
        <v>178.99000000000004</v>
      </c>
      <c r="I250" s="36">
        <v>180.29</v>
      </c>
      <c r="J250" s="36">
        <v>181.68000000000004</v>
      </c>
      <c r="K250" s="31">
        <v>178.9</v>
      </c>
      <c r="L250" s="31">
        <v>176.21</v>
      </c>
      <c r="M250" s="31">
        <v>463.84386999999998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1367.95</v>
      </c>
      <c r="D251" s="36">
        <v>1372.5833333333333</v>
      </c>
      <c r="E251" s="36">
        <v>1358.0666666666666</v>
      </c>
      <c r="F251" s="36">
        <v>1348.1833333333334</v>
      </c>
      <c r="G251" s="36">
        <v>1333.6666666666667</v>
      </c>
      <c r="H251" s="36">
        <v>1382.4666666666665</v>
      </c>
      <c r="I251" s="36">
        <v>1396.9833333333333</v>
      </c>
      <c r="J251" s="36">
        <v>1406.8666666666663</v>
      </c>
      <c r="K251" s="31">
        <v>1387.1</v>
      </c>
      <c r="L251" s="31">
        <v>1362.7</v>
      </c>
      <c r="M251" s="31">
        <v>0.37306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477.2</v>
      </c>
      <c r="D252" s="36">
        <v>476.7833333333333</v>
      </c>
      <c r="E252" s="36">
        <v>471.96666666666658</v>
      </c>
      <c r="F252" s="36">
        <v>466.73333333333329</v>
      </c>
      <c r="G252" s="36">
        <v>461.91666666666657</v>
      </c>
      <c r="H252" s="36">
        <v>482.01666666666659</v>
      </c>
      <c r="I252" s="36">
        <v>486.83333333333331</v>
      </c>
      <c r="J252" s="36">
        <v>492.06666666666661</v>
      </c>
      <c r="K252" s="31">
        <v>481.6</v>
      </c>
      <c r="L252" s="31">
        <v>471.55</v>
      </c>
      <c r="M252" s="31">
        <v>39.662570000000002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342.15</v>
      </c>
      <c r="D253" s="36">
        <v>344.16666666666669</v>
      </c>
      <c r="E253" s="36">
        <v>338.93333333333339</v>
      </c>
      <c r="F253" s="36">
        <v>335.7166666666667</v>
      </c>
      <c r="G253" s="36">
        <v>330.48333333333341</v>
      </c>
      <c r="H253" s="36">
        <v>347.38333333333338</v>
      </c>
      <c r="I253" s="36">
        <v>352.61666666666662</v>
      </c>
      <c r="J253" s="36">
        <v>355.83333333333337</v>
      </c>
      <c r="K253" s="31">
        <v>349.4</v>
      </c>
      <c r="L253" s="31">
        <v>340.95</v>
      </c>
      <c r="M253" s="31">
        <v>94.585830000000001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1484.25</v>
      </c>
      <c r="D254" s="36">
        <v>1483.1666666666667</v>
      </c>
      <c r="E254" s="36">
        <v>1474.0833333333335</v>
      </c>
      <c r="F254" s="36">
        <v>1463.9166666666667</v>
      </c>
      <c r="G254" s="36">
        <v>1454.8333333333335</v>
      </c>
      <c r="H254" s="36">
        <v>1493.3333333333335</v>
      </c>
      <c r="I254" s="36">
        <v>1502.416666666667</v>
      </c>
      <c r="J254" s="36">
        <v>1512.5833333333335</v>
      </c>
      <c r="K254" s="31">
        <v>1492.25</v>
      </c>
      <c r="L254" s="31">
        <v>1473</v>
      </c>
      <c r="M254" s="31">
        <v>54.195360000000001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6250.5</v>
      </c>
      <c r="D255" s="36">
        <v>6262.833333333333</v>
      </c>
      <c r="E255" s="36">
        <v>6207.6666666666661</v>
      </c>
      <c r="F255" s="36">
        <v>6164.833333333333</v>
      </c>
      <c r="G255" s="36">
        <v>6109.6666666666661</v>
      </c>
      <c r="H255" s="36">
        <v>6305.6666666666661</v>
      </c>
      <c r="I255" s="36">
        <v>6360.8333333333321</v>
      </c>
      <c r="J255" s="36">
        <v>6403.6666666666661</v>
      </c>
      <c r="K255" s="31">
        <v>6318</v>
      </c>
      <c r="L255" s="31">
        <v>6220</v>
      </c>
      <c r="M255" s="31">
        <v>3.7906900000000001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1485.2</v>
      </c>
      <c r="D256" s="36">
        <v>1492.2333333333333</v>
      </c>
      <c r="E256" s="36">
        <v>1475.7166666666667</v>
      </c>
      <c r="F256" s="36">
        <v>1466.2333333333333</v>
      </c>
      <c r="G256" s="36">
        <v>1449.7166666666667</v>
      </c>
      <c r="H256" s="36">
        <v>1501.7166666666667</v>
      </c>
      <c r="I256" s="36">
        <v>1518.2333333333336</v>
      </c>
      <c r="J256" s="36">
        <v>1527.7166666666667</v>
      </c>
      <c r="K256" s="31">
        <v>1508.75</v>
      </c>
      <c r="L256" s="31">
        <v>1482.75</v>
      </c>
      <c r="M256" s="31">
        <v>95.643199999999993</v>
      </c>
      <c r="N256" s="1"/>
      <c r="O256" s="1"/>
    </row>
    <row r="257" spans="1:15" ht="12.75" customHeight="1">
      <c r="A257" s="33">
        <v>247</v>
      </c>
      <c r="B257" s="53" t="s">
        <v>874</v>
      </c>
      <c r="C257" s="31">
        <v>149.62</v>
      </c>
      <c r="D257" s="36">
        <v>150.98666666666668</v>
      </c>
      <c r="E257" s="36">
        <v>147.72333333333336</v>
      </c>
      <c r="F257" s="36">
        <v>145.82666666666668</v>
      </c>
      <c r="G257" s="36">
        <v>142.56333333333336</v>
      </c>
      <c r="H257" s="36">
        <v>152.88333333333335</v>
      </c>
      <c r="I257" s="36">
        <v>156.14666666666668</v>
      </c>
      <c r="J257" s="36">
        <v>158.04333333333335</v>
      </c>
      <c r="K257" s="31">
        <v>154.25</v>
      </c>
      <c r="L257" s="31">
        <v>149.09</v>
      </c>
      <c r="M257" s="31">
        <v>25.685490000000001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1042.5999999999999</v>
      </c>
      <c r="D258" s="36">
        <v>1039.5666666666666</v>
      </c>
      <c r="E258" s="36">
        <v>1022.5333333333333</v>
      </c>
      <c r="F258" s="36">
        <v>1002.4666666666667</v>
      </c>
      <c r="G258" s="36">
        <v>985.43333333333339</v>
      </c>
      <c r="H258" s="36">
        <v>1059.6333333333332</v>
      </c>
      <c r="I258" s="36">
        <v>1076.6666666666665</v>
      </c>
      <c r="J258" s="36">
        <v>1096.7333333333331</v>
      </c>
      <c r="K258" s="31">
        <v>1056.5999999999999</v>
      </c>
      <c r="L258" s="31">
        <v>1019.5</v>
      </c>
      <c r="M258" s="31">
        <v>4.7967599999999999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4300.3999999999996</v>
      </c>
      <c r="D259" s="36">
        <v>4326.0666666666666</v>
      </c>
      <c r="E259" s="36">
        <v>4258.4333333333334</v>
      </c>
      <c r="F259" s="36">
        <v>4216.4666666666672</v>
      </c>
      <c r="G259" s="36">
        <v>4148.8333333333339</v>
      </c>
      <c r="H259" s="36">
        <v>4368.0333333333328</v>
      </c>
      <c r="I259" s="36">
        <v>4435.6666666666661</v>
      </c>
      <c r="J259" s="36">
        <v>4477.6333333333323</v>
      </c>
      <c r="K259" s="31">
        <v>4393.7</v>
      </c>
      <c r="L259" s="31">
        <v>4284.1000000000004</v>
      </c>
      <c r="M259" s="31">
        <v>24.88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1179.45</v>
      </c>
      <c r="D260" s="36">
        <v>1180.3166666666666</v>
      </c>
      <c r="E260" s="36">
        <v>1172.1333333333332</v>
      </c>
      <c r="F260" s="36">
        <v>1164.8166666666666</v>
      </c>
      <c r="G260" s="36">
        <v>1156.6333333333332</v>
      </c>
      <c r="H260" s="36">
        <v>1187.6333333333332</v>
      </c>
      <c r="I260" s="36">
        <v>1195.8166666666666</v>
      </c>
      <c r="J260" s="36">
        <v>1203.1333333333332</v>
      </c>
      <c r="K260" s="31">
        <v>1188.5</v>
      </c>
      <c r="L260" s="31">
        <v>1173</v>
      </c>
      <c r="M260" s="31">
        <v>9.4255499999999994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1893.45</v>
      </c>
      <c r="D261" s="36">
        <v>1892.8666666666668</v>
      </c>
      <c r="E261" s="36">
        <v>1877.7833333333335</v>
      </c>
      <c r="F261" s="36">
        <v>1862.1166666666668</v>
      </c>
      <c r="G261" s="36">
        <v>1847.0333333333335</v>
      </c>
      <c r="H261" s="36">
        <v>1908.5333333333335</v>
      </c>
      <c r="I261" s="36">
        <v>1923.6166666666666</v>
      </c>
      <c r="J261" s="36">
        <v>1939.2833333333335</v>
      </c>
      <c r="K261" s="31">
        <v>1907.95</v>
      </c>
      <c r="L261" s="31">
        <v>1877.2</v>
      </c>
      <c r="M261" s="31">
        <v>0.69560999999999995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4248.55</v>
      </c>
      <c r="D262" s="36">
        <v>4206.2333333333327</v>
      </c>
      <c r="E262" s="36">
        <v>4142.4666666666653</v>
      </c>
      <c r="F262" s="36">
        <v>4036.3833333333323</v>
      </c>
      <c r="G262" s="36">
        <v>3972.616666666665</v>
      </c>
      <c r="H262" s="36">
        <v>4312.3166666666657</v>
      </c>
      <c r="I262" s="36">
        <v>4376.0833333333339</v>
      </c>
      <c r="J262" s="36">
        <v>4482.1666666666661</v>
      </c>
      <c r="K262" s="31">
        <v>4270</v>
      </c>
      <c r="L262" s="31">
        <v>4100.1499999999996</v>
      </c>
      <c r="M262" s="31">
        <v>1.6150500000000001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2076.9499999999998</v>
      </c>
      <c r="D263" s="36">
        <v>2082.0499999999997</v>
      </c>
      <c r="E263" s="36">
        <v>2064.8999999999996</v>
      </c>
      <c r="F263" s="36">
        <v>2052.85</v>
      </c>
      <c r="G263" s="36">
        <v>2035.6999999999998</v>
      </c>
      <c r="H263" s="36">
        <v>2094.0999999999995</v>
      </c>
      <c r="I263" s="36">
        <v>2111.25</v>
      </c>
      <c r="J263" s="36">
        <v>2123.2999999999993</v>
      </c>
      <c r="K263" s="31">
        <v>2099.1999999999998</v>
      </c>
      <c r="L263" s="31">
        <v>2070</v>
      </c>
      <c r="M263" s="31">
        <v>2.1224400000000001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823.1</v>
      </c>
      <c r="D264" s="36">
        <v>819.35</v>
      </c>
      <c r="E264" s="36">
        <v>813.75</v>
      </c>
      <c r="F264" s="36">
        <v>804.4</v>
      </c>
      <c r="G264" s="36">
        <v>798.8</v>
      </c>
      <c r="H264" s="36">
        <v>828.7</v>
      </c>
      <c r="I264" s="36">
        <v>834.30000000000018</v>
      </c>
      <c r="J264" s="36">
        <v>843.65000000000009</v>
      </c>
      <c r="K264" s="31">
        <v>824.95</v>
      </c>
      <c r="L264" s="31">
        <v>810</v>
      </c>
      <c r="M264" s="31">
        <v>2.6739799999999998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430.15</v>
      </c>
      <c r="D265" s="36">
        <v>430.18333333333334</v>
      </c>
      <c r="E265" s="36">
        <v>425.9666666666667</v>
      </c>
      <c r="F265" s="36">
        <v>421.78333333333336</v>
      </c>
      <c r="G265" s="36">
        <v>417.56666666666672</v>
      </c>
      <c r="H265" s="36">
        <v>434.36666666666667</v>
      </c>
      <c r="I265" s="36">
        <v>438.58333333333326</v>
      </c>
      <c r="J265" s="36">
        <v>442.76666666666665</v>
      </c>
      <c r="K265" s="31">
        <v>434.4</v>
      </c>
      <c r="L265" s="31">
        <v>426</v>
      </c>
      <c r="M265" s="31">
        <v>6.8669799999999999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80.239999999999995</v>
      </c>
      <c r="D266" s="36">
        <v>79.926666666666662</v>
      </c>
      <c r="E266" s="36">
        <v>78.723333333333329</v>
      </c>
      <c r="F266" s="36">
        <v>77.206666666666663</v>
      </c>
      <c r="G266" s="36">
        <v>76.00333333333333</v>
      </c>
      <c r="H266" s="36">
        <v>81.443333333333328</v>
      </c>
      <c r="I266" s="36">
        <v>82.646666666666675</v>
      </c>
      <c r="J266" s="36">
        <v>84.163333333333327</v>
      </c>
      <c r="K266" s="31">
        <v>81.13</v>
      </c>
      <c r="L266" s="31">
        <v>78.41</v>
      </c>
      <c r="M266" s="31">
        <v>72.081440000000001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650.25</v>
      </c>
      <c r="D267" s="36">
        <v>646.80000000000007</v>
      </c>
      <c r="E267" s="36">
        <v>638.60000000000014</v>
      </c>
      <c r="F267" s="36">
        <v>626.95000000000005</v>
      </c>
      <c r="G267" s="36">
        <v>618.75000000000011</v>
      </c>
      <c r="H267" s="36">
        <v>658.45000000000016</v>
      </c>
      <c r="I267" s="36">
        <v>666.6500000000002</v>
      </c>
      <c r="J267" s="36">
        <v>678.30000000000018</v>
      </c>
      <c r="K267" s="31">
        <v>655</v>
      </c>
      <c r="L267" s="31">
        <v>635.15</v>
      </c>
      <c r="M267" s="31">
        <v>22.182950000000002</v>
      </c>
      <c r="N267" s="1"/>
      <c r="O267" s="1"/>
    </row>
    <row r="268" spans="1:15" ht="12.75" customHeight="1">
      <c r="A268" s="33">
        <v>258</v>
      </c>
      <c r="B268" s="53" t="s">
        <v>875</v>
      </c>
      <c r="C268" s="31">
        <v>283.75</v>
      </c>
      <c r="D268" s="36">
        <v>283.55</v>
      </c>
      <c r="E268" s="36">
        <v>281.75</v>
      </c>
      <c r="F268" s="36">
        <v>279.75</v>
      </c>
      <c r="G268" s="36">
        <v>277.95</v>
      </c>
      <c r="H268" s="36">
        <v>285.55</v>
      </c>
      <c r="I268" s="36">
        <v>287.35000000000008</v>
      </c>
      <c r="J268" s="36">
        <v>289.35000000000002</v>
      </c>
      <c r="K268" s="31">
        <v>285.35000000000002</v>
      </c>
      <c r="L268" s="31">
        <v>281.55</v>
      </c>
      <c r="M268" s="31">
        <v>32.481400000000001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916.9</v>
      </c>
      <c r="D269" s="36">
        <v>916.41666666666663</v>
      </c>
      <c r="E269" s="36">
        <v>908.5333333333333</v>
      </c>
      <c r="F269" s="36">
        <v>900.16666666666663</v>
      </c>
      <c r="G269" s="36">
        <v>892.2833333333333</v>
      </c>
      <c r="H269" s="36">
        <v>924.7833333333333</v>
      </c>
      <c r="I269" s="36">
        <v>932.66666666666674</v>
      </c>
      <c r="J269" s="36">
        <v>941.0333333333333</v>
      </c>
      <c r="K269" s="31">
        <v>924.3</v>
      </c>
      <c r="L269" s="31">
        <v>908.05</v>
      </c>
      <c r="M269" s="31">
        <v>17.827770000000001</v>
      </c>
      <c r="N269" s="1"/>
      <c r="O269" s="1"/>
    </row>
    <row r="270" spans="1:15" ht="12.75" customHeight="1">
      <c r="A270" s="33">
        <v>260</v>
      </c>
      <c r="B270" s="53" t="s">
        <v>876</v>
      </c>
      <c r="C270" s="31">
        <v>917.05</v>
      </c>
      <c r="D270" s="36">
        <v>921.35</v>
      </c>
      <c r="E270" s="36">
        <v>905.7</v>
      </c>
      <c r="F270" s="36">
        <v>894.35</v>
      </c>
      <c r="G270" s="36">
        <v>878.7</v>
      </c>
      <c r="H270" s="36">
        <v>932.7</v>
      </c>
      <c r="I270" s="36">
        <v>948.34999999999991</v>
      </c>
      <c r="J270" s="36">
        <v>959.7</v>
      </c>
      <c r="K270" s="31">
        <v>937</v>
      </c>
      <c r="L270" s="31">
        <v>910</v>
      </c>
      <c r="M270" s="31">
        <v>0.56733</v>
      </c>
      <c r="N270" s="1"/>
      <c r="O270" s="1"/>
    </row>
    <row r="271" spans="1:15" ht="12.75" customHeight="1">
      <c r="A271" s="33">
        <v>261</v>
      </c>
      <c r="B271" s="53" t="s">
        <v>877</v>
      </c>
      <c r="C271" s="31">
        <v>122.8</v>
      </c>
      <c r="D271" s="36">
        <v>122.87</v>
      </c>
      <c r="E271" s="36">
        <v>121.94000000000001</v>
      </c>
      <c r="F271" s="36">
        <v>121.08000000000001</v>
      </c>
      <c r="G271" s="36">
        <v>120.15000000000002</v>
      </c>
      <c r="H271" s="36">
        <v>123.73</v>
      </c>
      <c r="I271" s="36">
        <v>124.66000000000001</v>
      </c>
      <c r="J271" s="36">
        <v>125.52</v>
      </c>
      <c r="K271" s="31">
        <v>123.8</v>
      </c>
      <c r="L271" s="31">
        <v>122.01</v>
      </c>
      <c r="M271" s="31">
        <v>23.101109999999998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553.9</v>
      </c>
      <c r="D272" s="36">
        <v>555.93333333333339</v>
      </c>
      <c r="E272" s="36">
        <v>548.86666666666679</v>
      </c>
      <c r="F272" s="36">
        <v>543.83333333333337</v>
      </c>
      <c r="G272" s="36">
        <v>536.76666666666677</v>
      </c>
      <c r="H272" s="36">
        <v>560.96666666666681</v>
      </c>
      <c r="I272" s="36">
        <v>568.03333333333342</v>
      </c>
      <c r="J272" s="36">
        <v>573.06666666666683</v>
      </c>
      <c r="K272" s="31">
        <v>563</v>
      </c>
      <c r="L272" s="31">
        <v>550.9</v>
      </c>
      <c r="M272" s="31">
        <v>5.3779300000000001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823.65</v>
      </c>
      <c r="D273" s="36">
        <v>816.2166666666667</v>
      </c>
      <c r="E273" s="36">
        <v>802.43333333333339</v>
      </c>
      <c r="F273" s="36">
        <v>781.2166666666667</v>
      </c>
      <c r="G273" s="36">
        <v>767.43333333333339</v>
      </c>
      <c r="H273" s="36">
        <v>837.43333333333339</v>
      </c>
      <c r="I273" s="36">
        <v>851.2166666666667</v>
      </c>
      <c r="J273" s="36">
        <v>872.43333333333339</v>
      </c>
      <c r="K273" s="31">
        <v>830</v>
      </c>
      <c r="L273" s="31">
        <v>795</v>
      </c>
      <c r="M273" s="31">
        <v>8.9400399999999998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1027.7</v>
      </c>
      <c r="D274" s="36">
        <v>1023.5666666666667</v>
      </c>
      <c r="E274" s="36">
        <v>1009.2833333333335</v>
      </c>
      <c r="F274" s="36">
        <v>990.86666666666679</v>
      </c>
      <c r="G274" s="36">
        <v>976.5833333333336</v>
      </c>
      <c r="H274" s="36">
        <v>1041.9833333333336</v>
      </c>
      <c r="I274" s="36">
        <v>1056.2666666666664</v>
      </c>
      <c r="J274" s="36">
        <v>1074.6833333333334</v>
      </c>
      <c r="K274" s="31">
        <v>1037.8499999999999</v>
      </c>
      <c r="L274" s="31">
        <v>1005.15</v>
      </c>
      <c r="M274" s="31">
        <v>28.536549999999998</v>
      </c>
      <c r="N274" s="1"/>
      <c r="O274" s="1"/>
    </row>
    <row r="275" spans="1:15" ht="12.75" customHeight="1">
      <c r="A275" s="33">
        <v>265</v>
      </c>
      <c r="B275" s="53" t="s">
        <v>878</v>
      </c>
      <c r="C275" s="31">
        <v>360.95</v>
      </c>
      <c r="D275" s="36">
        <v>358.66666666666669</v>
      </c>
      <c r="E275" s="36">
        <v>353.83333333333337</v>
      </c>
      <c r="F275" s="36">
        <v>346.7166666666667</v>
      </c>
      <c r="G275" s="36">
        <v>341.88333333333338</v>
      </c>
      <c r="H275" s="36">
        <v>365.78333333333336</v>
      </c>
      <c r="I275" s="36">
        <v>370.61666666666673</v>
      </c>
      <c r="J275" s="36">
        <v>377.73333333333335</v>
      </c>
      <c r="K275" s="31">
        <v>363.5</v>
      </c>
      <c r="L275" s="31">
        <v>351.55</v>
      </c>
      <c r="M275" s="31">
        <v>299.97548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535.65</v>
      </c>
      <c r="D276" s="36">
        <v>533.76666666666665</v>
      </c>
      <c r="E276" s="36">
        <v>527.18333333333328</v>
      </c>
      <c r="F276" s="36">
        <v>518.71666666666658</v>
      </c>
      <c r="G276" s="36">
        <v>512.13333333333321</v>
      </c>
      <c r="H276" s="36">
        <v>542.23333333333335</v>
      </c>
      <c r="I276" s="36">
        <v>548.81666666666683</v>
      </c>
      <c r="J276" s="36">
        <v>557.28333333333342</v>
      </c>
      <c r="K276" s="31">
        <v>540.35</v>
      </c>
      <c r="L276" s="31">
        <v>525.29999999999995</v>
      </c>
      <c r="M276" s="31">
        <v>25.47082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521.9</v>
      </c>
      <c r="D277" s="36">
        <v>522.88333333333333</v>
      </c>
      <c r="E277" s="36">
        <v>517.51666666666665</v>
      </c>
      <c r="F277" s="36">
        <v>513.13333333333333</v>
      </c>
      <c r="G277" s="36">
        <v>507.76666666666665</v>
      </c>
      <c r="H277" s="36">
        <v>527.26666666666665</v>
      </c>
      <c r="I277" s="36">
        <v>532.63333333333321</v>
      </c>
      <c r="J277" s="36">
        <v>537.01666666666665</v>
      </c>
      <c r="K277" s="31">
        <v>528.25</v>
      </c>
      <c r="L277" s="31">
        <v>518.5</v>
      </c>
      <c r="M277" s="31">
        <v>1.43615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737.15</v>
      </c>
      <c r="D278" s="36">
        <v>741.23333333333323</v>
      </c>
      <c r="E278" s="36">
        <v>728.91666666666652</v>
      </c>
      <c r="F278" s="36">
        <v>720.68333333333328</v>
      </c>
      <c r="G278" s="36">
        <v>708.36666666666656</v>
      </c>
      <c r="H278" s="36">
        <v>749.46666666666647</v>
      </c>
      <c r="I278" s="36">
        <v>761.7833333333333</v>
      </c>
      <c r="J278" s="36">
        <v>770.01666666666642</v>
      </c>
      <c r="K278" s="31">
        <v>753.55</v>
      </c>
      <c r="L278" s="31">
        <v>733</v>
      </c>
      <c r="M278" s="31">
        <v>1.4696400000000001</v>
      </c>
      <c r="N278" s="1"/>
      <c r="O278" s="1"/>
    </row>
    <row r="279" spans="1:15" ht="12.75" customHeight="1">
      <c r="A279" s="33">
        <v>269</v>
      </c>
      <c r="B279" s="53" t="s">
        <v>879</v>
      </c>
      <c r="C279" s="31">
        <v>694.9</v>
      </c>
      <c r="D279" s="36">
        <v>684.01666666666654</v>
      </c>
      <c r="E279" s="36">
        <v>659.23333333333312</v>
      </c>
      <c r="F279" s="36">
        <v>623.56666666666661</v>
      </c>
      <c r="G279" s="36">
        <v>598.78333333333319</v>
      </c>
      <c r="H279" s="36">
        <v>719.68333333333305</v>
      </c>
      <c r="I279" s="36">
        <v>744.46666666666658</v>
      </c>
      <c r="J279" s="36">
        <v>780.13333333333298</v>
      </c>
      <c r="K279" s="31">
        <v>708.8</v>
      </c>
      <c r="L279" s="31">
        <v>648.35</v>
      </c>
      <c r="M279" s="31">
        <v>85.551519999999996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1018.25</v>
      </c>
      <c r="D280" s="36">
        <v>1019.3166666666666</v>
      </c>
      <c r="E280" s="36">
        <v>1008.6333333333332</v>
      </c>
      <c r="F280" s="36">
        <v>999.01666666666665</v>
      </c>
      <c r="G280" s="36">
        <v>988.33333333333326</v>
      </c>
      <c r="H280" s="36">
        <v>1028.9333333333332</v>
      </c>
      <c r="I280" s="36">
        <v>1039.6166666666666</v>
      </c>
      <c r="J280" s="36">
        <v>1049.2333333333331</v>
      </c>
      <c r="K280" s="31">
        <v>1030</v>
      </c>
      <c r="L280" s="31">
        <v>1009.7</v>
      </c>
      <c r="M280" s="31">
        <v>1.6873199999999999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446.95</v>
      </c>
      <c r="D281" s="36">
        <v>449.63333333333338</v>
      </c>
      <c r="E281" s="36">
        <v>442.31666666666678</v>
      </c>
      <c r="F281" s="36">
        <v>437.68333333333339</v>
      </c>
      <c r="G281" s="36">
        <v>430.36666666666679</v>
      </c>
      <c r="H281" s="36">
        <v>454.26666666666677</v>
      </c>
      <c r="I281" s="36">
        <v>461.58333333333337</v>
      </c>
      <c r="J281" s="36">
        <v>466.21666666666675</v>
      </c>
      <c r="K281" s="31">
        <v>456.95</v>
      </c>
      <c r="L281" s="31">
        <v>445</v>
      </c>
      <c r="M281" s="31">
        <v>2.50421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841</v>
      </c>
      <c r="D282" s="36">
        <v>838.66666666666663</v>
      </c>
      <c r="E282" s="36">
        <v>832.33333333333326</v>
      </c>
      <c r="F282" s="36">
        <v>823.66666666666663</v>
      </c>
      <c r="G282" s="36">
        <v>817.33333333333326</v>
      </c>
      <c r="H282" s="36">
        <v>847.33333333333326</v>
      </c>
      <c r="I282" s="36">
        <v>853.66666666666652</v>
      </c>
      <c r="J282" s="36">
        <v>862.33333333333326</v>
      </c>
      <c r="K282" s="31">
        <v>845</v>
      </c>
      <c r="L282" s="31">
        <v>830</v>
      </c>
      <c r="M282" s="31">
        <v>0.45656000000000002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4658.95</v>
      </c>
      <c r="D283" s="36">
        <v>4608.1333333333341</v>
      </c>
      <c r="E283" s="36">
        <v>4533.0166666666682</v>
      </c>
      <c r="F283" s="36">
        <v>4407.0833333333339</v>
      </c>
      <c r="G283" s="36">
        <v>4331.9666666666681</v>
      </c>
      <c r="H283" s="36">
        <v>4734.0666666666684</v>
      </c>
      <c r="I283" s="36">
        <v>4809.1833333333352</v>
      </c>
      <c r="J283" s="36">
        <v>4935.1166666666686</v>
      </c>
      <c r="K283" s="31">
        <v>4683.25</v>
      </c>
      <c r="L283" s="31">
        <v>4482.2</v>
      </c>
      <c r="M283" s="31">
        <v>3.1442100000000002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372.4</v>
      </c>
      <c r="D284" s="36">
        <v>374.11666666666662</v>
      </c>
      <c r="E284" s="36">
        <v>364.53333333333325</v>
      </c>
      <c r="F284" s="36">
        <v>356.66666666666663</v>
      </c>
      <c r="G284" s="36">
        <v>347.08333333333326</v>
      </c>
      <c r="H284" s="36">
        <v>381.98333333333323</v>
      </c>
      <c r="I284" s="36">
        <v>391.56666666666661</v>
      </c>
      <c r="J284" s="36">
        <v>399.43333333333322</v>
      </c>
      <c r="K284" s="31">
        <v>383.7</v>
      </c>
      <c r="L284" s="31">
        <v>366.25</v>
      </c>
      <c r="M284" s="31">
        <v>17.851890000000001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1481.75</v>
      </c>
      <c r="D285" s="36">
        <v>1483.0833333333333</v>
      </c>
      <c r="E285" s="36">
        <v>1471.1666666666665</v>
      </c>
      <c r="F285" s="36">
        <v>1460.5833333333333</v>
      </c>
      <c r="G285" s="36">
        <v>1448.6666666666665</v>
      </c>
      <c r="H285" s="36">
        <v>1493.6666666666665</v>
      </c>
      <c r="I285" s="36">
        <v>1505.583333333333</v>
      </c>
      <c r="J285" s="36">
        <v>1516.1666666666665</v>
      </c>
      <c r="K285" s="31">
        <v>1495</v>
      </c>
      <c r="L285" s="31">
        <v>1472.5</v>
      </c>
      <c r="M285" s="31">
        <v>4.4504200000000003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285.89999999999998</v>
      </c>
      <c r="D286" s="36">
        <v>286.63333333333327</v>
      </c>
      <c r="E286" s="36">
        <v>283.56666666666655</v>
      </c>
      <c r="F286" s="36">
        <v>281.23333333333329</v>
      </c>
      <c r="G286" s="36">
        <v>278.16666666666657</v>
      </c>
      <c r="H286" s="36">
        <v>288.96666666666653</v>
      </c>
      <c r="I286" s="36">
        <v>292.03333333333325</v>
      </c>
      <c r="J286" s="36">
        <v>294.3666666666665</v>
      </c>
      <c r="K286" s="31">
        <v>289.7</v>
      </c>
      <c r="L286" s="31">
        <v>284.3</v>
      </c>
      <c r="M286" s="31">
        <v>12.877050000000001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4685.2</v>
      </c>
      <c r="D287" s="36">
        <v>4740.3166666666666</v>
      </c>
      <c r="E287" s="36">
        <v>4614.8833333333332</v>
      </c>
      <c r="F287" s="36">
        <v>4544.5666666666666</v>
      </c>
      <c r="G287" s="36">
        <v>4419.1333333333332</v>
      </c>
      <c r="H287" s="36">
        <v>4810.6333333333332</v>
      </c>
      <c r="I287" s="36">
        <v>4936.0666666666657</v>
      </c>
      <c r="J287" s="36">
        <v>5006.3833333333332</v>
      </c>
      <c r="K287" s="31">
        <v>4865.75</v>
      </c>
      <c r="L287" s="31">
        <v>4670</v>
      </c>
      <c r="M287" s="31">
        <v>0.67803000000000002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1317.4</v>
      </c>
      <c r="D288" s="36">
        <v>1317.6166666666668</v>
      </c>
      <c r="E288" s="36">
        <v>1295.2333333333336</v>
      </c>
      <c r="F288" s="36">
        <v>1273.0666666666668</v>
      </c>
      <c r="G288" s="36">
        <v>1250.6833333333336</v>
      </c>
      <c r="H288" s="36">
        <v>1339.7833333333335</v>
      </c>
      <c r="I288" s="36">
        <v>1362.1666666666667</v>
      </c>
      <c r="J288" s="36">
        <v>1384.3333333333335</v>
      </c>
      <c r="K288" s="31">
        <v>1340</v>
      </c>
      <c r="L288" s="31">
        <v>1295.45</v>
      </c>
      <c r="M288" s="31">
        <v>4.3703099999999999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1256.6500000000001</v>
      </c>
      <c r="D289" s="36">
        <v>1250.8999999999999</v>
      </c>
      <c r="E289" s="36">
        <v>1227.7999999999997</v>
      </c>
      <c r="F289" s="36">
        <v>1198.9499999999998</v>
      </c>
      <c r="G289" s="36">
        <v>1175.8499999999997</v>
      </c>
      <c r="H289" s="36">
        <v>1279.7499999999998</v>
      </c>
      <c r="I289" s="36">
        <v>1302.8499999999997</v>
      </c>
      <c r="J289" s="36">
        <v>1331.6999999999998</v>
      </c>
      <c r="K289" s="31">
        <v>1274</v>
      </c>
      <c r="L289" s="31">
        <v>1222.05</v>
      </c>
      <c r="M289" s="31">
        <v>2.22017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404.2</v>
      </c>
      <c r="D290" s="36">
        <v>406.95</v>
      </c>
      <c r="E290" s="36">
        <v>400.34999999999997</v>
      </c>
      <c r="F290" s="36">
        <v>396.5</v>
      </c>
      <c r="G290" s="36">
        <v>389.9</v>
      </c>
      <c r="H290" s="36">
        <v>410.79999999999995</v>
      </c>
      <c r="I290" s="36">
        <v>417.4</v>
      </c>
      <c r="J290" s="36">
        <v>421.24999999999994</v>
      </c>
      <c r="K290" s="31">
        <v>413.55</v>
      </c>
      <c r="L290" s="31">
        <v>403.1</v>
      </c>
      <c r="M290" s="31">
        <v>12.32741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283.89999999999998</v>
      </c>
      <c r="D291" s="36">
        <v>284.2833333333333</v>
      </c>
      <c r="E291" s="36">
        <v>282.61666666666662</v>
      </c>
      <c r="F291" s="36">
        <v>281.33333333333331</v>
      </c>
      <c r="G291" s="36">
        <v>279.66666666666663</v>
      </c>
      <c r="H291" s="36">
        <v>285.56666666666661</v>
      </c>
      <c r="I291" s="36">
        <v>287.23333333333335</v>
      </c>
      <c r="J291" s="36">
        <v>288.51666666666659</v>
      </c>
      <c r="K291" s="31">
        <v>285.95</v>
      </c>
      <c r="L291" s="31">
        <v>283</v>
      </c>
      <c r="M291" s="31">
        <v>3.3754900000000001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207.64</v>
      </c>
      <c r="D292" s="36">
        <v>209.99666666666667</v>
      </c>
      <c r="E292" s="36">
        <v>204.19333333333333</v>
      </c>
      <c r="F292" s="36">
        <v>200.74666666666667</v>
      </c>
      <c r="G292" s="36">
        <v>194.94333333333333</v>
      </c>
      <c r="H292" s="36">
        <v>213.44333333333333</v>
      </c>
      <c r="I292" s="36">
        <v>219.24666666666667</v>
      </c>
      <c r="J292" s="36">
        <v>222.69333333333333</v>
      </c>
      <c r="K292" s="31">
        <v>215.8</v>
      </c>
      <c r="L292" s="31">
        <v>206.55</v>
      </c>
      <c r="M292" s="31">
        <v>39.871499999999997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3636.15</v>
      </c>
      <c r="D293" s="36">
        <v>3640.7833333333333</v>
      </c>
      <c r="E293" s="36">
        <v>3586.4166666666665</v>
      </c>
      <c r="F293" s="36">
        <v>3536.6833333333334</v>
      </c>
      <c r="G293" s="36">
        <v>3482.3166666666666</v>
      </c>
      <c r="H293" s="36">
        <v>3690.5166666666664</v>
      </c>
      <c r="I293" s="36">
        <v>3744.8833333333332</v>
      </c>
      <c r="J293" s="36">
        <v>3794.6166666666663</v>
      </c>
      <c r="K293" s="31">
        <v>3695.15</v>
      </c>
      <c r="L293" s="31">
        <v>3591.05</v>
      </c>
      <c r="M293" s="31">
        <v>3.3085399999999998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827.85</v>
      </c>
      <c r="D294" s="36">
        <v>827.25</v>
      </c>
      <c r="E294" s="36">
        <v>814.5</v>
      </c>
      <c r="F294" s="36">
        <v>801.15</v>
      </c>
      <c r="G294" s="36">
        <v>788.4</v>
      </c>
      <c r="H294" s="36">
        <v>840.6</v>
      </c>
      <c r="I294" s="36">
        <v>853.35</v>
      </c>
      <c r="J294" s="36">
        <v>866.7</v>
      </c>
      <c r="K294" s="31">
        <v>840</v>
      </c>
      <c r="L294" s="31">
        <v>813.9</v>
      </c>
      <c r="M294" s="31">
        <v>5.4907700000000004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734</v>
      </c>
      <c r="D295" s="36">
        <v>730.73333333333323</v>
      </c>
      <c r="E295" s="36">
        <v>726.46666666666647</v>
      </c>
      <c r="F295" s="36">
        <v>718.93333333333328</v>
      </c>
      <c r="G295" s="36">
        <v>714.66666666666652</v>
      </c>
      <c r="H295" s="36">
        <v>738.26666666666642</v>
      </c>
      <c r="I295" s="36">
        <v>742.53333333333308</v>
      </c>
      <c r="J295" s="36">
        <v>750.06666666666638</v>
      </c>
      <c r="K295" s="31">
        <v>735</v>
      </c>
      <c r="L295" s="31">
        <v>723.2</v>
      </c>
      <c r="M295" s="31">
        <v>1.9391700000000001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1715.75</v>
      </c>
      <c r="D296" s="36">
        <v>1720.8833333333332</v>
      </c>
      <c r="E296" s="36">
        <v>1707.7666666666664</v>
      </c>
      <c r="F296" s="36">
        <v>1699.7833333333333</v>
      </c>
      <c r="G296" s="36">
        <v>1686.6666666666665</v>
      </c>
      <c r="H296" s="36">
        <v>1728.8666666666663</v>
      </c>
      <c r="I296" s="36">
        <v>1741.9833333333331</v>
      </c>
      <c r="J296" s="36">
        <v>1749.9666666666662</v>
      </c>
      <c r="K296" s="31">
        <v>1734</v>
      </c>
      <c r="L296" s="31">
        <v>1712.9</v>
      </c>
      <c r="M296" s="31">
        <v>58.815759999999997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1965.35</v>
      </c>
      <c r="D297" s="36">
        <v>1949.7</v>
      </c>
      <c r="E297" s="36">
        <v>1925.65</v>
      </c>
      <c r="F297" s="36">
        <v>1885.95</v>
      </c>
      <c r="G297" s="36">
        <v>1861.9</v>
      </c>
      <c r="H297" s="36">
        <v>1989.4</v>
      </c>
      <c r="I297" s="36">
        <v>2013.4499999999998</v>
      </c>
      <c r="J297" s="36">
        <v>2053.15</v>
      </c>
      <c r="K297" s="31">
        <v>1973.75</v>
      </c>
      <c r="L297" s="31">
        <v>1910</v>
      </c>
      <c r="M297" s="31">
        <v>0.56733999999999996</v>
      </c>
      <c r="N297" s="1"/>
      <c r="O297" s="1"/>
    </row>
    <row r="298" spans="1:15" ht="12.75" customHeight="1">
      <c r="A298" s="33">
        <v>288</v>
      </c>
      <c r="B298" s="53" t="s">
        <v>846</v>
      </c>
      <c r="C298" s="31">
        <v>170.62</v>
      </c>
      <c r="D298" s="36">
        <v>169.17</v>
      </c>
      <c r="E298" s="36">
        <v>166.65999999999997</v>
      </c>
      <c r="F298" s="36">
        <v>162.69999999999999</v>
      </c>
      <c r="G298" s="36">
        <v>160.18999999999997</v>
      </c>
      <c r="H298" s="36">
        <v>173.12999999999997</v>
      </c>
      <c r="I298" s="36">
        <v>175.64000000000001</v>
      </c>
      <c r="J298" s="36">
        <v>179.59999999999997</v>
      </c>
      <c r="K298" s="31">
        <v>171.68</v>
      </c>
      <c r="L298" s="31">
        <v>165.21</v>
      </c>
      <c r="M298" s="31">
        <v>130.51066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4886.3999999999996</v>
      </c>
      <c r="D299" s="36">
        <v>4892.4666666666662</v>
      </c>
      <c r="E299" s="36">
        <v>4845.9333333333325</v>
      </c>
      <c r="F299" s="36">
        <v>4805.4666666666662</v>
      </c>
      <c r="G299" s="36">
        <v>4758.9333333333325</v>
      </c>
      <c r="H299" s="36">
        <v>4932.9333333333325</v>
      </c>
      <c r="I299" s="36">
        <v>4979.4666666666672</v>
      </c>
      <c r="J299" s="36">
        <v>5019.9333333333325</v>
      </c>
      <c r="K299" s="31">
        <v>4939</v>
      </c>
      <c r="L299" s="31">
        <v>4852</v>
      </c>
      <c r="M299" s="31">
        <v>2.0727600000000002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715.4</v>
      </c>
      <c r="D300" s="36">
        <v>705.69999999999993</v>
      </c>
      <c r="E300" s="36">
        <v>691.84999999999991</v>
      </c>
      <c r="F300" s="36">
        <v>668.3</v>
      </c>
      <c r="G300" s="36">
        <v>654.44999999999993</v>
      </c>
      <c r="H300" s="36">
        <v>729.24999999999989</v>
      </c>
      <c r="I300" s="36">
        <v>743.1</v>
      </c>
      <c r="J300" s="36">
        <v>766.64999999999986</v>
      </c>
      <c r="K300" s="31">
        <v>719.55</v>
      </c>
      <c r="L300" s="31">
        <v>682.15</v>
      </c>
      <c r="M300" s="31">
        <v>101.08963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4951.1000000000004</v>
      </c>
      <c r="D301" s="36">
        <v>4970.3833333333341</v>
      </c>
      <c r="E301" s="36">
        <v>4916.7666666666682</v>
      </c>
      <c r="F301" s="36">
        <v>4882.4333333333343</v>
      </c>
      <c r="G301" s="36">
        <v>4828.8166666666684</v>
      </c>
      <c r="H301" s="36">
        <v>5004.7166666666681</v>
      </c>
      <c r="I301" s="36">
        <v>5058.3333333333348</v>
      </c>
      <c r="J301" s="36">
        <v>5092.6666666666679</v>
      </c>
      <c r="K301" s="31">
        <v>5024</v>
      </c>
      <c r="L301" s="31">
        <v>4936.05</v>
      </c>
      <c r="M301" s="31">
        <v>7.0542800000000003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3630.3</v>
      </c>
      <c r="D302" s="36">
        <v>3619.0833333333335</v>
      </c>
      <c r="E302" s="36">
        <v>3589.2166666666672</v>
      </c>
      <c r="F302" s="36">
        <v>3548.1333333333337</v>
      </c>
      <c r="G302" s="36">
        <v>3518.2666666666673</v>
      </c>
      <c r="H302" s="36">
        <v>3660.166666666667</v>
      </c>
      <c r="I302" s="36">
        <v>3690.0333333333328</v>
      </c>
      <c r="J302" s="36">
        <v>3731.1166666666668</v>
      </c>
      <c r="K302" s="31">
        <v>3648.95</v>
      </c>
      <c r="L302" s="31">
        <v>3578</v>
      </c>
      <c r="M302" s="31">
        <v>22.422740000000001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517.65</v>
      </c>
      <c r="D303" s="36">
        <v>513.15</v>
      </c>
      <c r="E303" s="36">
        <v>506.29999999999995</v>
      </c>
      <c r="F303" s="36">
        <v>494.95</v>
      </c>
      <c r="G303" s="36">
        <v>488.09999999999997</v>
      </c>
      <c r="H303" s="36">
        <v>524.5</v>
      </c>
      <c r="I303" s="36">
        <v>531.35000000000014</v>
      </c>
      <c r="J303" s="36">
        <v>542.69999999999993</v>
      </c>
      <c r="K303" s="31">
        <v>520</v>
      </c>
      <c r="L303" s="31">
        <v>501.8</v>
      </c>
      <c r="M303" s="31">
        <v>3.48996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438.95</v>
      </c>
      <c r="D304" s="36">
        <v>438.76666666666665</v>
      </c>
      <c r="E304" s="36">
        <v>433.88333333333333</v>
      </c>
      <c r="F304" s="36">
        <v>428.81666666666666</v>
      </c>
      <c r="G304" s="36">
        <v>423.93333333333334</v>
      </c>
      <c r="H304" s="36">
        <v>443.83333333333331</v>
      </c>
      <c r="I304" s="36">
        <v>448.71666666666664</v>
      </c>
      <c r="J304" s="36">
        <v>453.7833333333333</v>
      </c>
      <c r="K304" s="31">
        <v>443.65</v>
      </c>
      <c r="L304" s="31">
        <v>433.7</v>
      </c>
      <c r="M304" s="31">
        <v>10.62344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253.69</v>
      </c>
      <c r="D305" s="36">
        <v>253.66</v>
      </c>
      <c r="E305" s="36">
        <v>250.23000000000002</v>
      </c>
      <c r="F305" s="36">
        <v>246.77</v>
      </c>
      <c r="G305" s="36">
        <v>243.34000000000003</v>
      </c>
      <c r="H305" s="36">
        <v>257.12</v>
      </c>
      <c r="I305" s="36">
        <v>260.55</v>
      </c>
      <c r="J305" s="36">
        <v>264.01</v>
      </c>
      <c r="K305" s="31">
        <v>257.08999999999997</v>
      </c>
      <c r="L305" s="31">
        <v>250.2</v>
      </c>
      <c r="M305" s="31">
        <v>15.51108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144.63</v>
      </c>
      <c r="D306" s="36">
        <v>144.69</v>
      </c>
      <c r="E306" s="36">
        <v>142.68</v>
      </c>
      <c r="F306" s="36">
        <v>140.73000000000002</v>
      </c>
      <c r="G306" s="36">
        <v>138.72000000000003</v>
      </c>
      <c r="H306" s="36">
        <v>146.63999999999999</v>
      </c>
      <c r="I306" s="36">
        <v>148.64999999999998</v>
      </c>
      <c r="J306" s="36">
        <v>150.59999999999997</v>
      </c>
      <c r="K306" s="31">
        <v>146.69999999999999</v>
      </c>
      <c r="L306" s="31">
        <v>142.74</v>
      </c>
      <c r="M306" s="31">
        <v>30.831479999999999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998.45</v>
      </c>
      <c r="D307" s="36">
        <v>1003.7666666666668</v>
      </c>
      <c r="E307" s="36">
        <v>990.73333333333358</v>
      </c>
      <c r="F307" s="36">
        <v>983.01666666666677</v>
      </c>
      <c r="G307" s="36">
        <v>969.98333333333358</v>
      </c>
      <c r="H307" s="36">
        <v>1011.4833333333336</v>
      </c>
      <c r="I307" s="36">
        <v>1024.5166666666667</v>
      </c>
      <c r="J307" s="36">
        <v>1032.2333333333336</v>
      </c>
      <c r="K307" s="31">
        <v>1016.8</v>
      </c>
      <c r="L307" s="31">
        <v>996.05</v>
      </c>
      <c r="M307" s="31">
        <v>23.204699999999999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9199.9500000000007</v>
      </c>
      <c r="D308" s="36">
        <v>9283.9166666666661</v>
      </c>
      <c r="E308" s="36">
        <v>8938.0333333333328</v>
      </c>
      <c r="F308" s="36">
        <v>8676.1166666666668</v>
      </c>
      <c r="G308" s="36">
        <v>8330.2333333333336</v>
      </c>
      <c r="H308" s="36">
        <v>9545.8333333333321</v>
      </c>
      <c r="I308" s="36">
        <v>9891.7166666666672</v>
      </c>
      <c r="J308" s="36">
        <v>10153.633333333331</v>
      </c>
      <c r="K308" s="31">
        <v>9629.7999999999993</v>
      </c>
      <c r="L308" s="31">
        <v>9022</v>
      </c>
      <c r="M308" s="31">
        <v>4.8579699999999999</v>
      </c>
      <c r="N308" s="1"/>
      <c r="O308" s="1"/>
    </row>
    <row r="309" spans="1:15" ht="12.75" customHeight="1">
      <c r="A309" s="33">
        <v>299</v>
      </c>
      <c r="B309" s="53" t="s">
        <v>880</v>
      </c>
      <c r="C309" s="31">
        <v>724.5</v>
      </c>
      <c r="D309" s="36">
        <v>727.65</v>
      </c>
      <c r="E309" s="36">
        <v>718.8</v>
      </c>
      <c r="F309" s="36">
        <v>713.1</v>
      </c>
      <c r="G309" s="36">
        <v>704.25</v>
      </c>
      <c r="H309" s="36">
        <v>733.34999999999991</v>
      </c>
      <c r="I309" s="36">
        <v>742.2</v>
      </c>
      <c r="J309" s="36">
        <v>747.89999999999986</v>
      </c>
      <c r="K309" s="31">
        <v>736.5</v>
      </c>
      <c r="L309" s="31">
        <v>721.95</v>
      </c>
      <c r="M309" s="31">
        <v>1.7123900000000001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1605.55</v>
      </c>
      <c r="D310" s="36">
        <v>1609.7</v>
      </c>
      <c r="E310" s="36">
        <v>1594.4</v>
      </c>
      <c r="F310" s="36">
        <v>1583.25</v>
      </c>
      <c r="G310" s="36">
        <v>1567.95</v>
      </c>
      <c r="H310" s="36">
        <v>1620.8500000000001</v>
      </c>
      <c r="I310" s="36">
        <v>1636.1499999999999</v>
      </c>
      <c r="J310" s="36">
        <v>1647.3000000000002</v>
      </c>
      <c r="K310" s="31">
        <v>1625</v>
      </c>
      <c r="L310" s="31">
        <v>1598.55</v>
      </c>
      <c r="M310" s="31">
        <v>5.2612800000000002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77.97</v>
      </c>
      <c r="D311" s="36">
        <v>76.97</v>
      </c>
      <c r="E311" s="36">
        <v>74.149999999999991</v>
      </c>
      <c r="F311" s="36">
        <v>70.33</v>
      </c>
      <c r="G311" s="36">
        <v>67.509999999999991</v>
      </c>
      <c r="H311" s="36">
        <v>80.789999999999992</v>
      </c>
      <c r="I311" s="36">
        <v>83.609999999999985</v>
      </c>
      <c r="J311" s="36">
        <v>87.429999999999993</v>
      </c>
      <c r="K311" s="31">
        <v>79.790000000000006</v>
      </c>
      <c r="L311" s="31">
        <v>73.150000000000006</v>
      </c>
      <c r="M311" s="31">
        <v>221.28968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126077.45</v>
      </c>
      <c r="D312" s="36">
        <v>126269.16666666667</v>
      </c>
      <c r="E312" s="36">
        <v>125638.33333333334</v>
      </c>
      <c r="F312" s="36">
        <v>125199.21666666667</v>
      </c>
      <c r="G312" s="36">
        <v>124568.38333333335</v>
      </c>
      <c r="H312" s="36">
        <v>126708.28333333334</v>
      </c>
      <c r="I312" s="36">
        <v>127339.11666666668</v>
      </c>
      <c r="J312" s="36">
        <v>127778.23333333334</v>
      </c>
      <c r="K312" s="31">
        <v>126900</v>
      </c>
      <c r="L312" s="31">
        <v>125830.05</v>
      </c>
      <c r="M312" s="31">
        <v>5.185E-2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1781</v>
      </c>
      <c r="D313" s="36">
        <v>1784.5666666666666</v>
      </c>
      <c r="E313" s="36">
        <v>1771.4333333333332</v>
      </c>
      <c r="F313" s="36">
        <v>1761.8666666666666</v>
      </c>
      <c r="G313" s="36">
        <v>1748.7333333333331</v>
      </c>
      <c r="H313" s="36">
        <v>1794.1333333333332</v>
      </c>
      <c r="I313" s="36">
        <v>1807.2666666666664</v>
      </c>
      <c r="J313" s="36">
        <v>1816.8333333333333</v>
      </c>
      <c r="K313" s="31">
        <v>1797.7</v>
      </c>
      <c r="L313" s="31">
        <v>1775</v>
      </c>
      <c r="M313" s="31">
        <v>2.0731099999999998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1466.95</v>
      </c>
      <c r="D314" s="36">
        <v>1478.6333333333332</v>
      </c>
      <c r="E314" s="36">
        <v>1451.3166666666664</v>
      </c>
      <c r="F314" s="36">
        <v>1435.6833333333332</v>
      </c>
      <c r="G314" s="36">
        <v>1408.3666666666663</v>
      </c>
      <c r="H314" s="36">
        <v>1494.2666666666664</v>
      </c>
      <c r="I314" s="36">
        <v>1521.583333333333</v>
      </c>
      <c r="J314" s="36">
        <v>1537.2166666666665</v>
      </c>
      <c r="K314" s="31">
        <v>1505.95</v>
      </c>
      <c r="L314" s="31">
        <v>1463</v>
      </c>
      <c r="M314" s="31">
        <v>5.2080900000000003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1445.95</v>
      </c>
      <c r="D315" s="36">
        <v>1443.8</v>
      </c>
      <c r="E315" s="36">
        <v>1424.85</v>
      </c>
      <c r="F315" s="36">
        <v>1403.75</v>
      </c>
      <c r="G315" s="36">
        <v>1384.8</v>
      </c>
      <c r="H315" s="36">
        <v>1464.8999999999999</v>
      </c>
      <c r="I315" s="36">
        <v>1483.8500000000001</v>
      </c>
      <c r="J315" s="36">
        <v>1504.9499999999998</v>
      </c>
      <c r="K315" s="31">
        <v>1462.75</v>
      </c>
      <c r="L315" s="31">
        <v>1422.7</v>
      </c>
      <c r="M315" s="31">
        <v>5.9328000000000003</v>
      </c>
      <c r="N315" s="1"/>
      <c r="O315" s="1"/>
    </row>
    <row r="316" spans="1:15" ht="12.75" customHeight="1">
      <c r="A316" s="33">
        <v>306</v>
      </c>
      <c r="B316" s="53" t="s">
        <v>881</v>
      </c>
      <c r="C316" s="31">
        <v>688.1</v>
      </c>
      <c r="D316" s="36">
        <v>686.5333333333333</v>
      </c>
      <c r="E316" s="36">
        <v>680.56666666666661</v>
      </c>
      <c r="F316" s="36">
        <v>673.0333333333333</v>
      </c>
      <c r="G316" s="36">
        <v>667.06666666666661</v>
      </c>
      <c r="H316" s="36">
        <v>694.06666666666661</v>
      </c>
      <c r="I316" s="36">
        <v>700.0333333333333</v>
      </c>
      <c r="J316" s="36">
        <v>707.56666666666661</v>
      </c>
      <c r="K316" s="31">
        <v>692.5</v>
      </c>
      <c r="L316" s="31">
        <v>679</v>
      </c>
      <c r="M316" s="31">
        <v>2.3346100000000001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290.14999999999998</v>
      </c>
      <c r="D317" s="36">
        <v>290.89999999999998</v>
      </c>
      <c r="E317" s="36">
        <v>288.39999999999998</v>
      </c>
      <c r="F317" s="36">
        <v>286.64999999999998</v>
      </c>
      <c r="G317" s="36">
        <v>284.14999999999998</v>
      </c>
      <c r="H317" s="36">
        <v>292.64999999999998</v>
      </c>
      <c r="I317" s="36">
        <v>295.14999999999998</v>
      </c>
      <c r="J317" s="36">
        <v>296.89999999999998</v>
      </c>
      <c r="K317" s="31">
        <v>293.39999999999998</v>
      </c>
      <c r="L317" s="31">
        <v>289.14999999999998</v>
      </c>
      <c r="M317" s="31">
        <v>35.216200000000001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2787.55</v>
      </c>
      <c r="D318" s="36">
        <v>2806.0666666666671</v>
      </c>
      <c r="E318" s="36">
        <v>2763.5333333333342</v>
      </c>
      <c r="F318" s="36">
        <v>2739.5166666666673</v>
      </c>
      <c r="G318" s="36">
        <v>2696.9833333333345</v>
      </c>
      <c r="H318" s="36">
        <v>2830.0833333333339</v>
      </c>
      <c r="I318" s="36">
        <v>2872.6166666666668</v>
      </c>
      <c r="J318" s="36">
        <v>2896.6333333333337</v>
      </c>
      <c r="K318" s="31">
        <v>2848.6</v>
      </c>
      <c r="L318" s="31">
        <v>2782.05</v>
      </c>
      <c r="M318" s="31">
        <v>25.80846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422.4</v>
      </c>
      <c r="D319" s="36">
        <v>419.36666666666662</v>
      </c>
      <c r="E319" s="36">
        <v>413.78333333333325</v>
      </c>
      <c r="F319" s="36">
        <v>405.16666666666663</v>
      </c>
      <c r="G319" s="36">
        <v>399.58333333333326</v>
      </c>
      <c r="H319" s="36">
        <v>427.98333333333323</v>
      </c>
      <c r="I319" s="36">
        <v>433.56666666666661</v>
      </c>
      <c r="J319" s="36">
        <v>442.18333333333322</v>
      </c>
      <c r="K319" s="31">
        <v>424.95</v>
      </c>
      <c r="L319" s="31">
        <v>410.75</v>
      </c>
      <c r="M319" s="31">
        <v>4.2594700000000003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612.4</v>
      </c>
      <c r="D320" s="36">
        <v>614.4</v>
      </c>
      <c r="E320" s="36">
        <v>602.79999999999995</v>
      </c>
      <c r="F320" s="36">
        <v>593.19999999999993</v>
      </c>
      <c r="G320" s="36">
        <v>581.59999999999991</v>
      </c>
      <c r="H320" s="36">
        <v>624</v>
      </c>
      <c r="I320" s="36">
        <v>635.60000000000014</v>
      </c>
      <c r="J320" s="36">
        <v>645.20000000000005</v>
      </c>
      <c r="K320" s="31">
        <v>626</v>
      </c>
      <c r="L320" s="31">
        <v>604.79999999999995</v>
      </c>
      <c r="M320" s="31">
        <v>6.5278999999999998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184.69</v>
      </c>
      <c r="D321" s="36">
        <v>183.61666666666667</v>
      </c>
      <c r="E321" s="36">
        <v>182.23333333333335</v>
      </c>
      <c r="F321" s="36">
        <v>179.77666666666667</v>
      </c>
      <c r="G321" s="36">
        <v>178.39333333333335</v>
      </c>
      <c r="H321" s="36">
        <v>186.07333333333335</v>
      </c>
      <c r="I321" s="36">
        <v>187.45666666666668</v>
      </c>
      <c r="J321" s="36">
        <v>189.91333333333336</v>
      </c>
      <c r="K321" s="31">
        <v>185</v>
      </c>
      <c r="L321" s="31">
        <v>181.16</v>
      </c>
      <c r="M321" s="31">
        <v>108.24354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213.61</v>
      </c>
      <c r="D322" s="36">
        <v>215.00666666666666</v>
      </c>
      <c r="E322" s="36">
        <v>211.51333333333332</v>
      </c>
      <c r="F322" s="36">
        <v>209.41666666666666</v>
      </c>
      <c r="G322" s="36">
        <v>205.92333333333332</v>
      </c>
      <c r="H322" s="36">
        <v>217.10333333333332</v>
      </c>
      <c r="I322" s="36">
        <v>220.59666666666666</v>
      </c>
      <c r="J322" s="36">
        <v>222.69333333333333</v>
      </c>
      <c r="K322" s="31">
        <v>218.5</v>
      </c>
      <c r="L322" s="31">
        <v>212.91</v>
      </c>
      <c r="M322" s="31">
        <v>32.862430000000003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2225.0500000000002</v>
      </c>
      <c r="D323" s="36">
        <v>2208.35</v>
      </c>
      <c r="E323" s="36">
        <v>2179.6999999999998</v>
      </c>
      <c r="F323" s="36">
        <v>2134.35</v>
      </c>
      <c r="G323" s="36">
        <v>2105.6999999999998</v>
      </c>
      <c r="H323" s="36">
        <v>2253.6999999999998</v>
      </c>
      <c r="I323" s="36">
        <v>2282.3500000000004</v>
      </c>
      <c r="J323" s="36">
        <v>2327.6999999999998</v>
      </c>
      <c r="K323" s="31">
        <v>2237</v>
      </c>
      <c r="L323" s="31">
        <v>2163</v>
      </c>
      <c r="M323" s="31">
        <v>3.8599000000000001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629.5</v>
      </c>
      <c r="D324" s="36">
        <v>635.1</v>
      </c>
      <c r="E324" s="36">
        <v>620.20000000000005</v>
      </c>
      <c r="F324" s="36">
        <v>610.9</v>
      </c>
      <c r="G324" s="36">
        <v>596</v>
      </c>
      <c r="H324" s="36">
        <v>644.40000000000009</v>
      </c>
      <c r="I324" s="36">
        <v>659.3</v>
      </c>
      <c r="J324" s="36">
        <v>668.60000000000014</v>
      </c>
      <c r="K324" s="31">
        <v>650</v>
      </c>
      <c r="L324" s="31">
        <v>625.79999999999995</v>
      </c>
      <c r="M324" s="31">
        <v>38.072969999999998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12849.35</v>
      </c>
      <c r="D325" s="36">
        <v>12867.65</v>
      </c>
      <c r="E325" s="36">
        <v>12783.699999999999</v>
      </c>
      <c r="F325" s="36">
        <v>12718.05</v>
      </c>
      <c r="G325" s="36">
        <v>12634.099999999999</v>
      </c>
      <c r="H325" s="36">
        <v>12933.3</v>
      </c>
      <c r="I325" s="36">
        <v>13017.25</v>
      </c>
      <c r="J325" s="36">
        <v>13082.9</v>
      </c>
      <c r="K325" s="31">
        <v>12951.6</v>
      </c>
      <c r="L325" s="31">
        <v>12802</v>
      </c>
      <c r="M325" s="31">
        <v>3.02719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2757.65</v>
      </c>
      <c r="D326" s="36">
        <v>2766.9666666666667</v>
      </c>
      <c r="E326" s="36">
        <v>2733.9333333333334</v>
      </c>
      <c r="F326" s="36">
        <v>2710.2166666666667</v>
      </c>
      <c r="G326" s="36">
        <v>2677.1833333333334</v>
      </c>
      <c r="H326" s="36">
        <v>2790.6833333333334</v>
      </c>
      <c r="I326" s="36">
        <v>2823.7166666666672</v>
      </c>
      <c r="J326" s="36">
        <v>2847.4333333333334</v>
      </c>
      <c r="K326" s="31">
        <v>2800</v>
      </c>
      <c r="L326" s="31">
        <v>2743.25</v>
      </c>
      <c r="M326" s="31">
        <v>0.49991999999999998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964.7</v>
      </c>
      <c r="D327" s="36">
        <v>958.73333333333323</v>
      </c>
      <c r="E327" s="36">
        <v>951.26666666666642</v>
      </c>
      <c r="F327" s="36">
        <v>937.83333333333314</v>
      </c>
      <c r="G327" s="36">
        <v>930.36666666666633</v>
      </c>
      <c r="H327" s="36">
        <v>972.16666666666652</v>
      </c>
      <c r="I327" s="36">
        <v>979.63333333333344</v>
      </c>
      <c r="J327" s="36">
        <v>993.06666666666661</v>
      </c>
      <c r="K327" s="31">
        <v>966.2</v>
      </c>
      <c r="L327" s="31">
        <v>945.3</v>
      </c>
      <c r="M327" s="31">
        <v>4.5679499999999997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870.5</v>
      </c>
      <c r="D328" s="36">
        <v>851.93333333333339</v>
      </c>
      <c r="E328" s="36">
        <v>826.06666666666683</v>
      </c>
      <c r="F328" s="36">
        <v>781.63333333333344</v>
      </c>
      <c r="G328" s="36">
        <v>755.76666666666688</v>
      </c>
      <c r="H328" s="36">
        <v>896.36666666666679</v>
      </c>
      <c r="I328" s="36">
        <v>922.23333333333335</v>
      </c>
      <c r="J328" s="36">
        <v>966.66666666666674</v>
      </c>
      <c r="K328" s="31">
        <v>877.8</v>
      </c>
      <c r="L328" s="31">
        <v>807.5</v>
      </c>
      <c r="M328" s="31">
        <v>65.396029999999996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3199.75</v>
      </c>
      <c r="D329" s="36">
        <v>3203.9166666666665</v>
      </c>
      <c r="E329" s="36">
        <v>3165.833333333333</v>
      </c>
      <c r="F329" s="36">
        <v>3131.9166666666665</v>
      </c>
      <c r="G329" s="36">
        <v>3093.833333333333</v>
      </c>
      <c r="H329" s="36">
        <v>3237.833333333333</v>
      </c>
      <c r="I329" s="36">
        <v>3275.9166666666661</v>
      </c>
      <c r="J329" s="36">
        <v>3309.833333333333</v>
      </c>
      <c r="K329" s="31">
        <v>3242</v>
      </c>
      <c r="L329" s="31">
        <v>3170</v>
      </c>
      <c r="M329" s="31">
        <v>14.01445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699.85</v>
      </c>
      <c r="D330" s="36">
        <v>700.26666666666677</v>
      </c>
      <c r="E330" s="36">
        <v>696.33333333333348</v>
      </c>
      <c r="F330" s="36">
        <v>692.81666666666672</v>
      </c>
      <c r="G330" s="36">
        <v>688.88333333333344</v>
      </c>
      <c r="H330" s="36">
        <v>703.78333333333353</v>
      </c>
      <c r="I330" s="36">
        <v>707.7166666666667</v>
      </c>
      <c r="J330" s="36">
        <v>711.23333333333358</v>
      </c>
      <c r="K330" s="31">
        <v>704.2</v>
      </c>
      <c r="L330" s="31">
        <v>696.75</v>
      </c>
      <c r="M330" s="31">
        <v>1.1760999999999999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1124.55</v>
      </c>
      <c r="D331" s="36">
        <v>1131.2166666666667</v>
      </c>
      <c r="E331" s="36">
        <v>1115.4333333333334</v>
      </c>
      <c r="F331" s="36">
        <v>1106.3166666666666</v>
      </c>
      <c r="G331" s="36">
        <v>1090.5333333333333</v>
      </c>
      <c r="H331" s="36">
        <v>1140.3333333333335</v>
      </c>
      <c r="I331" s="36">
        <v>1156.1166666666668</v>
      </c>
      <c r="J331" s="36">
        <v>1165.2333333333336</v>
      </c>
      <c r="K331" s="31">
        <v>1147</v>
      </c>
      <c r="L331" s="31">
        <v>1122.0999999999999</v>
      </c>
      <c r="M331" s="31">
        <v>0.32317000000000001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1950.7</v>
      </c>
      <c r="D332" s="36">
        <v>1968.2833333333335</v>
      </c>
      <c r="E332" s="36">
        <v>1926.5166666666671</v>
      </c>
      <c r="F332" s="36">
        <v>1902.3333333333335</v>
      </c>
      <c r="G332" s="36">
        <v>1860.5666666666671</v>
      </c>
      <c r="H332" s="36">
        <v>1992.4666666666672</v>
      </c>
      <c r="I332" s="36">
        <v>2034.2333333333336</v>
      </c>
      <c r="J332" s="36">
        <v>2058.416666666667</v>
      </c>
      <c r="K332" s="31">
        <v>2010.05</v>
      </c>
      <c r="L332" s="31">
        <v>1944.1</v>
      </c>
      <c r="M332" s="31">
        <v>3.2141999999999999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443.9</v>
      </c>
      <c r="D333" s="36">
        <v>444.8</v>
      </c>
      <c r="E333" s="36">
        <v>440.1</v>
      </c>
      <c r="F333" s="36">
        <v>436.3</v>
      </c>
      <c r="G333" s="36">
        <v>431.6</v>
      </c>
      <c r="H333" s="36">
        <v>448.6</v>
      </c>
      <c r="I333" s="36">
        <v>453.29999999999995</v>
      </c>
      <c r="J333" s="36">
        <v>457.1</v>
      </c>
      <c r="K333" s="31">
        <v>449.5</v>
      </c>
      <c r="L333" s="31">
        <v>441</v>
      </c>
      <c r="M333" s="31">
        <v>9.1144200000000009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69.02</v>
      </c>
      <c r="D334" s="36">
        <v>68.873333333333321</v>
      </c>
      <c r="E334" s="36">
        <v>68.496666666666641</v>
      </c>
      <c r="F334" s="36">
        <v>67.973333333333315</v>
      </c>
      <c r="G334" s="36">
        <v>67.596666666666636</v>
      </c>
      <c r="H334" s="36">
        <v>69.396666666666647</v>
      </c>
      <c r="I334" s="36">
        <v>69.773333333333341</v>
      </c>
      <c r="J334" s="36">
        <v>70.296666666666653</v>
      </c>
      <c r="K334" s="31">
        <v>69.25</v>
      </c>
      <c r="L334" s="31">
        <v>68.349999999999994</v>
      </c>
      <c r="M334" s="31">
        <v>51.450400000000002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670.35</v>
      </c>
      <c r="D335" s="36">
        <v>669.43333333333339</v>
      </c>
      <c r="E335" s="36">
        <v>661.91666666666674</v>
      </c>
      <c r="F335" s="36">
        <v>653.48333333333335</v>
      </c>
      <c r="G335" s="36">
        <v>645.9666666666667</v>
      </c>
      <c r="H335" s="36">
        <v>677.86666666666679</v>
      </c>
      <c r="I335" s="36">
        <v>685.38333333333344</v>
      </c>
      <c r="J335" s="36">
        <v>693.81666666666683</v>
      </c>
      <c r="K335" s="31">
        <v>676.95</v>
      </c>
      <c r="L335" s="31">
        <v>661</v>
      </c>
      <c r="M335" s="31">
        <v>5.7675999999999998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2397.9499999999998</v>
      </c>
      <c r="D336" s="36">
        <v>2404.65</v>
      </c>
      <c r="E336" s="36">
        <v>2383.3000000000002</v>
      </c>
      <c r="F336" s="36">
        <v>2368.65</v>
      </c>
      <c r="G336" s="36">
        <v>2347.3000000000002</v>
      </c>
      <c r="H336" s="36">
        <v>2419.3000000000002</v>
      </c>
      <c r="I336" s="36">
        <v>2440.6499999999996</v>
      </c>
      <c r="J336" s="36">
        <v>2455.3000000000002</v>
      </c>
      <c r="K336" s="31">
        <v>2426</v>
      </c>
      <c r="L336" s="31">
        <v>2390</v>
      </c>
      <c r="M336" s="31">
        <v>11.09076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3793.15</v>
      </c>
      <c r="D337" s="36">
        <v>3781.1166666666668</v>
      </c>
      <c r="E337" s="36">
        <v>3717.6333333333337</v>
      </c>
      <c r="F337" s="36">
        <v>3642.1166666666668</v>
      </c>
      <c r="G337" s="36">
        <v>3578.6333333333337</v>
      </c>
      <c r="H337" s="36">
        <v>3856.6333333333337</v>
      </c>
      <c r="I337" s="36">
        <v>3920.1166666666672</v>
      </c>
      <c r="J337" s="36">
        <v>3995.6333333333337</v>
      </c>
      <c r="K337" s="31">
        <v>3844.6</v>
      </c>
      <c r="L337" s="31">
        <v>3705.6</v>
      </c>
      <c r="M337" s="31">
        <v>6.8415400000000002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1778.95</v>
      </c>
      <c r="D338" s="36">
        <v>1778.9833333333336</v>
      </c>
      <c r="E338" s="36">
        <v>1757.0666666666671</v>
      </c>
      <c r="F338" s="36">
        <v>1735.1833333333334</v>
      </c>
      <c r="G338" s="36">
        <v>1713.2666666666669</v>
      </c>
      <c r="H338" s="36">
        <v>1800.8666666666672</v>
      </c>
      <c r="I338" s="36">
        <v>1822.7833333333338</v>
      </c>
      <c r="J338" s="36">
        <v>1844.6666666666674</v>
      </c>
      <c r="K338" s="31">
        <v>1800.9</v>
      </c>
      <c r="L338" s="31">
        <v>1757.1</v>
      </c>
      <c r="M338" s="31">
        <v>12.69416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1168.9000000000001</v>
      </c>
      <c r="D339" s="36">
        <v>1173.1666666666667</v>
      </c>
      <c r="E339" s="36">
        <v>1157.3333333333335</v>
      </c>
      <c r="F339" s="36">
        <v>1145.7666666666667</v>
      </c>
      <c r="G339" s="36">
        <v>1129.9333333333334</v>
      </c>
      <c r="H339" s="36">
        <v>1184.7333333333336</v>
      </c>
      <c r="I339" s="36">
        <v>1200.5666666666671</v>
      </c>
      <c r="J339" s="36">
        <v>1212.1333333333337</v>
      </c>
      <c r="K339" s="31">
        <v>1189</v>
      </c>
      <c r="L339" s="31">
        <v>1161.5999999999999</v>
      </c>
      <c r="M339" s="31">
        <v>10.073650000000001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157.66999999999999</v>
      </c>
      <c r="D340" s="36">
        <v>157.90666666666667</v>
      </c>
      <c r="E340" s="36">
        <v>154.81333333333333</v>
      </c>
      <c r="F340" s="36">
        <v>151.95666666666668</v>
      </c>
      <c r="G340" s="36">
        <v>148.86333333333334</v>
      </c>
      <c r="H340" s="36">
        <v>160.76333333333332</v>
      </c>
      <c r="I340" s="36">
        <v>163.85666666666663</v>
      </c>
      <c r="J340" s="36">
        <v>166.71333333333331</v>
      </c>
      <c r="K340" s="31">
        <v>161</v>
      </c>
      <c r="L340" s="31">
        <v>155.05000000000001</v>
      </c>
      <c r="M340" s="31">
        <v>498.98284999999998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332.2</v>
      </c>
      <c r="D341" s="36">
        <v>330.25</v>
      </c>
      <c r="E341" s="36">
        <v>324.2</v>
      </c>
      <c r="F341" s="36">
        <v>316.2</v>
      </c>
      <c r="G341" s="36">
        <v>310.14999999999998</v>
      </c>
      <c r="H341" s="36">
        <v>338.25</v>
      </c>
      <c r="I341" s="36">
        <v>344.29999999999995</v>
      </c>
      <c r="J341" s="36">
        <v>352.3</v>
      </c>
      <c r="K341" s="31">
        <v>336.3</v>
      </c>
      <c r="L341" s="31">
        <v>322.25</v>
      </c>
      <c r="M341" s="31">
        <v>65.984710000000007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103.17</v>
      </c>
      <c r="D342" s="36">
        <v>103.20333333333333</v>
      </c>
      <c r="E342" s="36">
        <v>102.45666666666666</v>
      </c>
      <c r="F342" s="36">
        <v>101.74333333333333</v>
      </c>
      <c r="G342" s="36">
        <v>100.99666666666666</v>
      </c>
      <c r="H342" s="36">
        <v>103.91666666666667</v>
      </c>
      <c r="I342" s="36">
        <v>104.66333333333334</v>
      </c>
      <c r="J342" s="36">
        <v>105.37666666666668</v>
      </c>
      <c r="K342" s="31">
        <v>103.95</v>
      </c>
      <c r="L342" s="31">
        <v>102.49</v>
      </c>
      <c r="M342" s="31">
        <v>475.19148999999999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235.31</v>
      </c>
      <c r="D343" s="36">
        <v>235.97333333333336</v>
      </c>
      <c r="E343" s="36">
        <v>232.54666666666671</v>
      </c>
      <c r="F343" s="36">
        <v>229.78333333333336</v>
      </c>
      <c r="G343" s="36">
        <v>226.35666666666671</v>
      </c>
      <c r="H343" s="36">
        <v>238.73666666666671</v>
      </c>
      <c r="I343" s="36">
        <v>242.16333333333333</v>
      </c>
      <c r="J343" s="36">
        <v>244.9266666666667</v>
      </c>
      <c r="K343" s="31">
        <v>239.4</v>
      </c>
      <c r="L343" s="31">
        <v>233.21</v>
      </c>
      <c r="M343" s="31">
        <v>36.02975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263.10000000000002</v>
      </c>
      <c r="D344" s="36">
        <v>260.8</v>
      </c>
      <c r="E344" s="36">
        <v>257.65000000000003</v>
      </c>
      <c r="F344" s="36">
        <v>252.20000000000002</v>
      </c>
      <c r="G344" s="36">
        <v>249.05000000000004</v>
      </c>
      <c r="H344" s="36">
        <v>266.25</v>
      </c>
      <c r="I344" s="36">
        <v>269.39999999999998</v>
      </c>
      <c r="J344" s="36">
        <v>274.85000000000002</v>
      </c>
      <c r="K344" s="31">
        <v>263.95</v>
      </c>
      <c r="L344" s="31">
        <v>255.35</v>
      </c>
      <c r="M344" s="31">
        <v>94.935389999999998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59.93</v>
      </c>
      <c r="D345" s="36">
        <v>60.106666666666662</v>
      </c>
      <c r="E345" s="36">
        <v>59.573333333333323</v>
      </c>
      <c r="F345" s="36">
        <v>59.216666666666661</v>
      </c>
      <c r="G345" s="36">
        <v>58.683333333333323</v>
      </c>
      <c r="H345" s="36">
        <v>60.463333333333324</v>
      </c>
      <c r="I345" s="36">
        <v>60.99666666666667</v>
      </c>
      <c r="J345" s="36">
        <v>61.353333333333325</v>
      </c>
      <c r="K345" s="31">
        <v>60.64</v>
      </c>
      <c r="L345" s="31">
        <v>59.75</v>
      </c>
      <c r="M345" s="31">
        <v>82.692449999999994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371.3</v>
      </c>
      <c r="D346" s="36">
        <v>370.23333333333329</v>
      </c>
      <c r="E346" s="36">
        <v>366.46666666666658</v>
      </c>
      <c r="F346" s="36">
        <v>361.63333333333327</v>
      </c>
      <c r="G346" s="36">
        <v>357.86666666666656</v>
      </c>
      <c r="H346" s="36">
        <v>375.06666666666661</v>
      </c>
      <c r="I346" s="36">
        <v>378.83333333333337</v>
      </c>
      <c r="J346" s="36">
        <v>383.66666666666663</v>
      </c>
      <c r="K346" s="31">
        <v>374</v>
      </c>
      <c r="L346" s="31">
        <v>365.4</v>
      </c>
      <c r="M346" s="31">
        <v>121.34524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1249.4000000000001</v>
      </c>
      <c r="D347" s="36">
        <v>1255.8</v>
      </c>
      <c r="E347" s="36">
        <v>1240.5999999999999</v>
      </c>
      <c r="F347" s="36">
        <v>1231.8</v>
      </c>
      <c r="G347" s="36">
        <v>1216.5999999999999</v>
      </c>
      <c r="H347" s="36">
        <v>1264.5999999999999</v>
      </c>
      <c r="I347" s="36">
        <v>1279.8000000000002</v>
      </c>
      <c r="J347" s="36">
        <v>1288.5999999999999</v>
      </c>
      <c r="K347" s="31">
        <v>1271</v>
      </c>
      <c r="L347" s="31">
        <v>1247</v>
      </c>
      <c r="M347" s="31">
        <v>5.1488300000000002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185.02</v>
      </c>
      <c r="D348" s="36">
        <v>185.35</v>
      </c>
      <c r="E348" s="36">
        <v>183.03</v>
      </c>
      <c r="F348" s="36">
        <v>181.04000000000002</v>
      </c>
      <c r="G348" s="36">
        <v>178.72000000000003</v>
      </c>
      <c r="H348" s="36">
        <v>187.33999999999997</v>
      </c>
      <c r="I348" s="36">
        <v>189.65999999999997</v>
      </c>
      <c r="J348" s="36">
        <v>191.64999999999995</v>
      </c>
      <c r="K348" s="31">
        <v>187.67</v>
      </c>
      <c r="L348" s="31">
        <v>183.36</v>
      </c>
      <c r="M348" s="31">
        <v>114.76434999999999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3514.05</v>
      </c>
      <c r="D349" s="36">
        <v>3506.35</v>
      </c>
      <c r="E349" s="36">
        <v>3475.75</v>
      </c>
      <c r="F349" s="36">
        <v>3437.4500000000003</v>
      </c>
      <c r="G349" s="36">
        <v>3406.8500000000004</v>
      </c>
      <c r="H349" s="36">
        <v>3544.6499999999996</v>
      </c>
      <c r="I349" s="36">
        <v>3575.2499999999991</v>
      </c>
      <c r="J349" s="36">
        <v>3613.5499999999993</v>
      </c>
      <c r="K349" s="31">
        <v>3536.95</v>
      </c>
      <c r="L349" s="31">
        <v>3468.05</v>
      </c>
      <c r="M349" s="31">
        <v>3.0907800000000001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2537.3000000000002</v>
      </c>
      <c r="D350" s="36">
        <v>2537.6833333333334</v>
      </c>
      <c r="E350" s="36">
        <v>2520.6166666666668</v>
      </c>
      <c r="F350" s="36">
        <v>2503.9333333333334</v>
      </c>
      <c r="G350" s="36">
        <v>2486.8666666666668</v>
      </c>
      <c r="H350" s="36">
        <v>2554.3666666666668</v>
      </c>
      <c r="I350" s="36">
        <v>2571.4333333333334</v>
      </c>
      <c r="J350" s="36">
        <v>2588.1166666666668</v>
      </c>
      <c r="K350" s="31">
        <v>2554.75</v>
      </c>
      <c r="L350" s="31">
        <v>2521</v>
      </c>
      <c r="M350" s="31">
        <v>4.8040799999999999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83.28</v>
      </c>
      <c r="D351" s="36">
        <v>83.3</v>
      </c>
      <c r="E351" s="36">
        <v>80.14</v>
      </c>
      <c r="F351" s="36">
        <v>77</v>
      </c>
      <c r="G351" s="36">
        <v>73.84</v>
      </c>
      <c r="H351" s="36">
        <v>86.44</v>
      </c>
      <c r="I351" s="36">
        <v>89.6</v>
      </c>
      <c r="J351" s="36">
        <v>92.74</v>
      </c>
      <c r="K351" s="31">
        <v>86.46</v>
      </c>
      <c r="L351" s="31">
        <v>80.16</v>
      </c>
      <c r="M351" s="31">
        <v>35.278919999999999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648.95000000000005</v>
      </c>
      <c r="D352" s="36">
        <v>638.81666666666672</v>
      </c>
      <c r="E352" s="36">
        <v>620.63333333333344</v>
      </c>
      <c r="F352" s="36">
        <v>592.31666666666672</v>
      </c>
      <c r="G352" s="36">
        <v>574.13333333333344</v>
      </c>
      <c r="H352" s="36">
        <v>667.13333333333344</v>
      </c>
      <c r="I352" s="36">
        <v>685.31666666666661</v>
      </c>
      <c r="J352" s="36">
        <v>713.63333333333344</v>
      </c>
      <c r="K352" s="31">
        <v>657</v>
      </c>
      <c r="L352" s="31">
        <v>610.5</v>
      </c>
      <c r="M352" s="31">
        <v>31.249459999999999</v>
      </c>
      <c r="N352" s="1"/>
      <c r="O352" s="1"/>
    </row>
    <row r="353" spans="1:15" ht="12.75" customHeight="1">
      <c r="A353" s="33">
        <v>343</v>
      </c>
      <c r="B353" s="53" t="s">
        <v>882</v>
      </c>
      <c r="C353" s="31">
        <v>5087.3500000000004</v>
      </c>
      <c r="D353" s="36">
        <v>5101.9000000000005</v>
      </c>
      <c r="E353" s="36">
        <v>5028.8000000000011</v>
      </c>
      <c r="F353" s="36">
        <v>4970.2500000000009</v>
      </c>
      <c r="G353" s="36">
        <v>4897.1500000000015</v>
      </c>
      <c r="H353" s="36">
        <v>5160.4500000000007</v>
      </c>
      <c r="I353" s="36">
        <v>5233.5500000000011</v>
      </c>
      <c r="J353" s="36">
        <v>5292.1</v>
      </c>
      <c r="K353" s="31">
        <v>5175</v>
      </c>
      <c r="L353" s="31">
        <v>5043.3500000000004</v>
      </c>
      <c r="M353" s="31">
        <v>0.26433000000000001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346.6</v>
      </c>
      <c r="D354" s="36">
        <v>345.8</v>
      </c>
      <c r="E354" s="36">
        <v>342.70000000000005</v>
      </c>
      <c r="F354" s="36">
        <v>338.8</v>
      </c>
      <c r="G354" s="36">
        <v>335.70000000000005</v>
      </c>
      <c r="H354" s="36">
        <v>349.70000000000005</v>
      </c>
      <c r="I354" s="36">
        <v>352.80000000000007</v>
      </c>
      <c r="J354" s="36">
        <v>356.70000000000005</v>
      </c>
      <c r="K354" s="31">
        <v>348.9</v>
      </c>
      <c r="L354" s="31">
        <v>341.9</v>
      </c>
      <c r="M354" s="31">
        <v>2.4938099999999999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1918.45</v>
      </c>
      <c r="D355" s="36">
        <v>1921.5666666666666</v>
      </c>
      <c r="E355" s="36">
        <v>1901.3833333333332</v>
      </c>
      <c r="F355" s="36">
        <v>1884.3166666666666</v>
      </c>
      <c r="G355" s="36">
        <v>1864.1333333333332</v>
      </c>
      <c r="H355" s="36">
        <v>1938.6333333333332</v>
      </c>
      <c r="I355" s="36">
        <v>1958.8166666666666</v>
      </c>
      <c r="J355" s="36">
        <v>1975.8833333333332</v>
      </c>
      <c r="K355" s="31">
        <v>1941.75</v>
      </c>
      <c r="L355" s="31">
        <v>1904.5</v>
      </c>
      <c r="M355" s="31">
        <v>5.8369799999999996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275.5</v>
      </c>
      <c r="D356" s="36">
        <v>276.40000000000003</v>
      </c>
      <c r="E356" s="36">
        <v>273.70000000000005</v>
      </c>
      <c r="F356" s="36">
        <v>271.90000000000003</v>
      </c>
      <c r="G356" s="36">
        <v>269.20000000000005</v>
      </c>
      <c r="H356" s="36">
        <v>278.20000000000005</v>
      </c>
      <c r="I356" s="36">
        <v>280.89999999999998</v>
      </c>
      <c r="J356" s="36">
        <v>282.70000000000005</v>
      </c>
      <c r="K356" s="31">
        <v>279.10000000000002</v>
      </c>
      <c r="L356" s="31">
        <v>274.60000000000002</v>
      </c>
      <c r="M356" s="31">
        <v>205.60661999999999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662.25</v>
      </c>
      <c r="D357" s="36">
        <v>660.35</v>
      </c>
      <c r="E357" s="36">
        <v>646.90000000000009</v>
      </c>
      <c r="F357" s="36">
        <v>631.55000000000007</v>
      </c>
      <c r="G357" s="36">
        <v>618.10000000000014</v>
      </c>
      <c r="H357" s="36">
        <v>675.7</v>
      </c>
      <c r="I357" s="36">
        <v>689.15000000000009</v>
      </c>
      <c r="J357" s="36">
        <v>704.5</v>
      </c>
      <c r="K357" s="31">
        <v>673.8</v>
      </c>
      <c r="L357" s="31">
        <v>645</v>
      </c>
      <c r="M357" s="31">
        <v>37.084440000000001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1779.65</v>
      </c>
      <c r="D358" s="36">
        <v>1783.9166666666667</v>
      </c>
      <c r="E358" s="36">
        <v>1770.8833333333334</v>
      </c>
      <c r="F358" s="36">
        <v>1762.1166666666668</v>
      </c>
      <c r="G358" s="36">
        <v>1749.0833333333335</v>
      </c>
      <c r="H358" s="36">
        <v>1792.6833333333334</v>
      </c>
      <c r="I358" s="36">
        <v>1805.7166666666667</v>
      </c>
      <c r="J358" s="36">
        <v>1814.4833333333333</v>
      </c>
      <c r="K358" s="31">
        <v>1796.95</v>
      </c>
      <c r="L358" s="31">
        <v>1775.15</v>
      </c>
      <c r="M358" s="31">
        <v>4.6458700000000004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402.5</v>
      </c>
      <c r="D359" s="36">
        <v>398.75</v>
      </c>
      <c r="E359" s="36">
        <v>380.75</v>
      </c>
      <c r="F359" s="36">
        <v>359</v>
      </c>
      <c r="G359" s="36">
        <v>341</v>
      </c>
      <c r="H359" s="36">
        <v>420.5</v>
      </c>
      <c r="I359" s="36">
        <v>438.5</v>
      </c>
      <c r="J359" s="36">
        <v>460.25</v>
      </c>
      <c r="K359" s="31">
        <v>416.75</v>
      </c>
      <c r="L359" s="31">
        <v>377</v>
      </c>
      <c r="M359" s="31">
        <v>102.81686000000001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8742.85</v>
      </c>
      <c r="D360" s="36">
        <v>8767.6</v>
      </c>
      <c r="E360" s="36">
        <v>8600.2000000000007</v>
      </c>
      <c r="F360" s="36">
        <v>8457.5500000000011</v>
      </c>
      <c r="G360" s="36">
        <v>8290.1500000000015</v>
      </c>
      <c r="H360" s="36">
        <v>8910.25</v>
      </c>
      <c r="I360" s="36">
        <v>9077.6499999999978</v>
      </c>
      <c r="J360" s="36">
        <v>9220.2999999999993</v>
      </c>
      <c r="K360" s="31">
        <v>8935</v>
      </c>
      <c r="L360" s="31">
        <v>8624.9500000000007</v>
      </c>
      <c r="M360" s="31">
        <v>6.39358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1311.55</v>
      </c>
      <c r="D361" s="36">
        <v>1311.5166666666667</v>
      </c>
      <c r="E361" s="36">
        <v>1295.0333333333333</v>
      </c>
      <c r="F361" s="36">
        <v>1278.5166666666667</v>
      </c>
      <c r="G361" s="36">
        <v>1262.0333333333333</v>
      </c>
      <c r="H361" s="36">
        <v>1328.0333333333333</v>
      </c>
      <c r="I361" s="36">
        <v>1344.5166666666664</v>
      </c>
      <c r="J361" s="36">
        <v>1361.0333333333333</v>
      </c>
      <c r="K361" s="31">
        <v>1328</v>
      </c>
      <c r="L361" s="31">
        <v>1295</v>
      </c>
      <c r="M361" s="31">
        <v>6.2548199999999996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244.01</v>
      </c>
      <c r="D362" s="36">
        <v>245.14</v>
      </c>
      <c r="E362" s="36">
        <v>241.77999999999997</v>
      </c>
      <c r="F362" s="36">
        <v>239.54999999999998</v>
      </c>
      <c r="G362" s="36">
        <v>236.18999999999997</v>
      </c>
      <c r="H362" s="36">
        <v>247.36999999999998</v>
      </c>
      <c r="I362" s="36">
        <v>250.73</v>
      </c>
      <c r="J362" s="36">
        <v>252.95999999999998</v>
      </c>
      <c r="K362" s="31">
        <v>248.5</v>
      </c>
      <c r="L362" s="31">
        <v>242.91</v>
      </c>
      <c r="M362" s="31">
        <v>11.740769999999999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3635.05</v>
      </c>
      <c r="D363" s="36">
        <v>3623.5833333333335</v>
      </c>
      <c r="E363" s="36">
        <v>3601.5666666666671</v>
      </c>
      <c r="F363" s="36">
        <v>3568.0833333333335</v>
      </c>
      <c r="G363" s="36">
        <v>3546.0666666666671</v>
      </c>
      <c r="H363" s="36">
        <v>3657.0666666666671</v>
      </c>
      <c r="I363" s="36">
        <v>3679.0833333333335</v>
      </c>
      <c r="J363" s="36">
        <v>3712.5666666666671</v>
      </c>
      <c r="K363" s="31">
        <v>3645.6</v>
      </c>
      <c r="L363" s="31">
        <v>3590.1</v>
      </c>
      <c r="M363" s="31">
        <v>3.72099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816.75</v>
      </c>
      <c r="D364" s="36">
        <v>812.2833333333333</v>
      </c>
      <c r="E364" s="36">
        <v>804.56666666666661</v>
      </c>
      <c r="F364" s="36">
        <v>792.38333333333333</v>
      </c>
      <c r="G364" s="36">
        <v>784.66666666666663</v>
      </c>
      <c r="H364" s="36">
        <v>824.46666666666658</v>
      </c>
      <c r="I364" s="36">
        <v>832.18333333333328</v>
      </c>
      <c r="J364" s="36">
        <v>844.36666666666656</v>
      </c>
      <c r="K364" s="31">
        <v>820</v>
      </c>
      <c r="L364" s="31">
        <v>800.1</v>
      </c>
      <c r="M364" s="31">
        <v>18.262360000000001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482.3</v>
      </c>
      <c r="D365" s="36">
        <v>483.26666666666665</v>
      </c>
      <c r="E365" s="36">
        <v>478.58333333333331</v>
      </c>
      <c r="F365" s="36">
        <v>474.86666666666667</v>
      </c>
      <c r="G365" s="36">
        <v>470.18333333333334</v>
      </c>
      <c r="H365" s="36">
        <v>486.98333333333329</v>
      </c>
      <c r="I365" s="36">
        <v>491.66666666666669</v>
      </c>
      <c r="J365" s="36">
        <v>495.38333333333327</v>
      </c>
      <c r="K365" s="31">
        <v>487.95</v>
      </c>
      <c r="L365" s="31">
        <v>479.55</v>
      </c>
      <c r="M365" s="31">
        <v>18.369240000000001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1397.75</v>
      </c>
      <c r="D366" s="36">
        <v>1396.25</v>
      </c>
      <c r="E366" s="36">
        <v>1386.55</v>
      </c>
      <c r="F366" s="36">
        <v>1375.35</v>
      </c>
      <c r="G366" s="36">
        <v>1365.6499999999999</v>
      </c>
      <c r="H366" s="36">
        <v>1407.45</v>
      </c>
      <c r="I366" s="36">
        <v>1417.1499999999999</v>
      </c>
      <c r="J366" s="36">
        <v>1428.3500000000001</v>
      </c>
      <c r="K366" s="31">
        <v>1405.95</v>
      </c>
      <c r="L366" s="31">
        <v>1385.05</v>
      </c>
      <c r="M366" s="31">
        <v>11.11153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38646.400000000001</v>
      </c>
      <c r="D367" s="36">
        <v>38799.450000000004</v>
      </c>
      <c r="E367" s="36">
        <v>38348.950000000012</v>
      </c>
      <c r="F367" s="36">
        <v>38051.500000000007</v>
      </c>
      <c r="G367" s="36">
        <v>37601.000000000015</v>
      </c>
      <c r="H367" s="36">
        <v>39096.900000000009</v>
      </c>
      <c r="I367" s="36">
        <v>39547.399999999994</v>
      </c>
      <c r="J367" s="36">
        <v>39844.850000000006</v>
      </c>
      <c r="K367" s="31">
        <v>39249.949999999997</v>
      </c>
      <c r="L367" s="31">
        <v>38502</v>
      </c>
      <c r="M367" s="31">
        <v>0.18592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1467.9</v>
      </c>
      <c r="D368" s="36">
        <v>1471.6499999999999</v>
      </c>
      <c r="E368" s="36">
        <v>1439.2999999999997</v>
      </c>
      <c r="F368" s="36">
        <v>1410.6999999999998</v>
      </c>
      <c r="G368" s="36">
        <v>1378.3499999999997</v>
      </c>
      <c r="H368" s="36">
        <v>1500.2499999999998</v>
      </c>
      <c r="I368" s="36">
        <v>1532.5999999999997</v>
      </c>
      <c r="J368" s="36">
        <v>1561.1999999999998</v>
      </c>
      <c r="K368" s="31">
        <v>1504</v>
      </c>
      <c r="L368" s="31">
        <v>1443.05</v>
      </c>
      <c r="M368" s="31">
        <v>4.6513900000000001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3770.5</v>
      </c>
      <c r="D369" s="36">
        <v>3773.8166666666671</v>
      </c>
      <c r="E369" s="36">
        <v>3737.6333333333341</v>
      </c>
      <c r="F369" s="36">
        <v>3704.7666666666669</v>
      </c>
      <c r="G369" s="36">
        <v>3668.5833333333339</v>
      </c>
      <c r="H369" s="36">
        <v>3806.6833333333343</v>
      </c>
      <c r="I369" s="36">
        <v>3842.8666666666677</v>
      </c>
      <c r="J369" s="36">
        <v>3875.7333333333345</v>
      </c>
      <c r="K369" s="31">
        <v>3810</v>
      </c>
      <c r="L369" s="31">
        <v>3740.95</v>
      </c>
      <c r="M369" s="31">
        <v>5.0995499999999998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320.60000000000002</v>
      </c>
      <c r="D370" s="36">
        <v>321.15000000000003</v>
      </c>
      <c r="E370" s="36">
        <v>316.30000000000007</v>
      </c>
      <c r="F370" s="36">
        <v>312.00000000000006</v>
      </c>
      <c r="G370" s="36">
        <v>307.15000000000009</v>
      </c>
      <c r="H370" s="36">
        <v>325.45000000000005</v>
      </c>
      <c r="I370" s="36">
        <v>330.30000000000007</v>
      </c>
      <c r="J370" s="36">
        <v>334.6</v>
      </c>
      <c r="K370" s="31">
        <v>326</v>
      </c>
      <c r="L370" s="31">
        <v>316.85000000000002</v>
      </c>
      <c r="M370" s="31">
        <v>104.84237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3408.85</v>
      </c>
      <c r="D371" s="36">
        <v>3411.2833333333333</v>
      </c>
      <c r="E371" s="36">
        <v>3343.5666666666666</v>
      </c>
      <c r="F371" s="36">
        <v>3278.2833333333333</v>
      </c>
      <c r="G371" s="36">
        <v>3210.5666666666666</v>
      </c>
      <c r="H371" s="36">
        <v>3476.5666666666666</v>
      </c>
      <c r="I371" s="36">
        <v>3544.2833333333328</v>
      </c>
      <c r="J371" s="36">
        <v>3609.5666666666666</v>
      </c>
      <c r="K371" s="31">
        <v>3479</v>
      </c>
      <c r="L371" s="31">
        <v>3346</v>
      </c>
      <c r="M371" s="31">
        <v>4.2054200000000002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3078.5</v>
      </c>
      <c r="D372" s="36">
        <v>3111.35</v>
      </c>
      <c r="E372" s="36">
        <v>3038.7</v>
      </c>
      <c r="F372" s="36">
        <v>2998.9</v>
      </c>
      <c r="G372" s="36">
        <v>2926.25</v>
      </c>
      <c r="H372" s="36">
        <v>3151.1499999999996</v>
      </c>
      <c r="I372" s="36">
        <v>3223.8</v>
      </c>
      <c r="J372" s="36">
        <v>3263.5999999999995</v>
      </c>
      <c r="K372" s="31">
        <v>3184</v>
      </c>
      <c r="L372" s="31">
        <v>3071.55</v>
      </c>
      <c r="M372" s="31">
        <v>6.8706699999999996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865.6</v>
      </c>
      <c r="D373" s="36">
        <v>857.86666666666667</v>
      </c>
      <c r="E373" s="36">
        <v>846.13333333333333</v>
      </c>
      <c r="F373" s="36">
        <v>826.66666666666663</v>
      </c>
      <c r="G373" s="36">
        <v>814.93333333333328</v>
      </c>
      <c r="H373" s="36">
        <v>877.33333333333337</v>
      </c>
      <c r="I373" s="36">
        <v>889.06666666666672</v>
      </c>
      <c r="J373" s="36">
        <v>908.53333333333342</v>
      </c>
      <c r="K373" s="31">
        <v>869.6</v>
      </c>
      <c r="L373" s="31">
        <v>838.4</v>
      </c>
      <c r="M373" s="31">
        <v>20.70513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153.91999999999999</v>
      </c>
      <c r="D374" s="36">
        <v>154.47666666666666</v>
      </c>
      <c r="E374" s="36">
        <v>153.05333333333331</v>
      </c>
      <c r="F374" s="36">
        <v>152.18666666666667</v>
      </c>
      <c r="G374" s="36">
        <v>150.76333333333332</v>
      </c>
      <c r="H374" s="36">
        <v>155.34333333333331</v>
      </c>
      <c r="I374" s="36">
        <v>156.76666666666665</v>
      </c>
      <c r="J374" s="36">
        <v>157.6333333333333</v>
      </c>
      <c r="K374" s="31">
        <v>155.9</v>
      </c>
      <c r="L374" s="31">
        <v>153.61000000000001</v>
      </c>
      <c r="M374" s="31">
        <v>22.608709999999999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1860.1</v>
      </c>
      <c r="D375" s="36">
        <v>1855.2833333333335</v>
      </c>
      <c r="E375" s="36">
        <v>1830.5666666666671</v>
      </c>
      <c r="F375" s="36">
        <v>1801.0333333333335</v>
      </c>
      <c r="G375" s="36">
        <v>1776.3166666666671</v>
      </c>
      <c r="H375" s="36">
        <v>1884.8166666666671</v>
      </c>
      <c r="I375" s="36">
        <v>1909.5333333333338</v>
      </c>
      <c r="J375" s="36">
        <v>1939.0666666666671</v>
      </c>
      <c r="K375" s="31">
        <v>1880</v>
      </c>
      <c r="L375" s="31">
        <v>1825.75</v>
      </c>
      <c r="M375" s="31">
        <v>0.48570000000000002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7002</v>
      </c>
      <c r="D376" s="36">
        <v>7018.7666666666664</v>
      </c>
      <c r="E376" s="36">
        <v>6943.2333333333327</v>
      </c>
      <c r="F376" s="36">
        <v>6884.4666666666662</v>
      </c>
      <c r="G376" s="36">
        <v>6808.9333333333325</v>
      </c>
      <c r="H376" s="36">
        <v>7077.5333333333328</v>
      </c>
      <c r="I376" s="36">
        <v>7153.0666666666657</v>
      </c>
      <c r="J376" s="36">
        <v>7211.833333333333</v>
      </c>
      <c r="K376" s="31">
        <v>7094.3</v>
      </c>
      <c r="L376" s="31">
        <v>6960</v>
      </c>
      <c r="M376" s="31">
        <v>2.97295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442.2</v>
      </c>
      <c r="D377" s="36">
        <v>443.01666666666665</v>
      </c>
      <c r="E377" s="36">
        <v>438.23333333333329</v>
      </c>
      <c r="F377" s="36">
        <v>434.26666666666665</v>
      </c>
      <c r="G377" s="36">
        <v>429.48333333333329</v>
      </c>
      <c r="H377" s="36">
        <v>446.98333333333329</v>
      </c>
      <c r="I377" s="36">
        <v>451.76666666666659</v>
      </c>
      <c r="J377" s="36">
        <v>455.73333333333329</v>
      </c>
      <c r="K377" s="31">
        <v>447.8</v>
      </c>
      <c r="L377" s="31">
        <v>439.05</v>
      </c>
      <c r="M377" s="31">
        <v>18.14528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492.05</v>
      </c>
      <c r="D378" s="36">
        <v>491.45</v>
      </c>
      <c r="E378" s="36">
        <v>484.65</v>
      </c>
      <c r="F378" s="36">
        <v>477.25</v>
      </c>
      <c r="G378" s="36">
        <v>470.45</v>
      </c>
      <c r="H378" s="36">
        <v>498.84999999999997</v>
      </c>
      <c r="I378" s="36">
        <v>505.65000000000003</v>
      </c>
      <c r="J378" s="36">
        <v>513.04999999999995</v>
      </c>
      <c r="K378" s="31">
        <v>498.25</v>
      </c>
      <c r="L378" s="31">
        <v>484.05</v>
      </c>
      <c r="M378" s="31">
        <v>234.40337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324.64999999999998</v>
      </c>
      <c r="D379" s="36">
        <v>322.88333333333333</v>
      </c>
      <c r="E379" s="36">
        <v>318.66666666666663</v>
      </c>
      <c r="F379" s="36">
        <v>312.68333333333328</v>
      </c>
      <c r="G379" s="36">
        <v>308.46666666666658</v>
      </c>
      <c r="H379" s="36">
        <v>328.86666666666667</v>
      </c>
      <c r="I379" s="36">
        <v>333.08333333333337</v>
      </c>
      <c r="J379" s="36">
        <v>339.06666666666672</v>
      </c>
      <c r="K379" s="31">
        <v>327.10000000000002</v>
      </c>
      <c r="L379" s="31">
        <v>316.89999999999998</v>
      </c>
      <c r="M379" s="31">
        <v>203.46144000000001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634.70000000000005</v>
      </c>
      <c r="D380" s="36">
        <v>638.30000000000007</v>
      </c>
      <c r="E380" s="36">
        <v>618.60000000000014</v>
      </c>
      <c r="F380" s="36">
        <v>602.50000000000011</v>
      </c>
      <c r="G380" s="36">
        <v>582.80000000000018</v>
      </c>
      <c r="H380" s="36">
        <v>654.40000000000009</v>
      </c>
      <c r="I380" s="36">
        <v>674.10000000000014</v>
      </c>
      <c r="J380" s="36">
        <v>690.2</v>
      </c>
      <c r="K380" s="31">
        <v>658</v>
      </c>
      <c r="L380" s="31">
        <v>622.20000000000005</v>
      </c>
      <c r="M380" s="31">
        <v>63.64405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1847.75</v>
      </c>
      <c r="D381" s="36">
        <v>1840.0333333333335</v>
      </c>
      <c r="E381" s="36">
        <v>1810.0666666666671</v>
      </c>
      <c r="F381" s="36">
        <v>1772.3833333333334</v>
      </c>
      <c r="G381" s="36">
        <v>1742.416666666667</v>
      </c>
      <c r="H381" s="36">
        <v>1877.7166666666672</v>
      </c>
      <c r="I381" s="36">
        <v>1907.6833333333338</v>
      </c>
      <c r="J381" s="36">
        <v>1945.3666666666672</v>
      </c>
      <c r="K381" s="31">
        <v>1870</v>
      </c>
      <c r="L381" s="31">
        <v>1802.35</v>
      </c>
      <c r="M381" s="31">
        <v>14.27538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684.05</v>
      </c>
      <c r="D382" s="36">
        <v>681.38333333333333</v>
      </c>
      <c r="E382" s="36">
        <v>672.81666666666661</v>
      </c>
      <c r="F382" s="36">
        <v>661.58333333333326</v>
      </c>
      <c r="G382" s="36">
        <v>653.01666666666654</v>
      </c>
      <c r="H382" s="36">
        <v>692.61666666666667</v>
      </c>
      <c r="I382" s="36">
        <v>701.18333333333351</v>
      </c>
      <c r="J382" s="36">
        <v>712.41666666666674</v>
      </c>
      <c r="K382" s="31">
        <v>689.95</v>
      </c>
      <c r="L382" s="31">
        <v>670.15</v>
      </c>
      <c r="M382" s="31">
        <v>3.3665500000000002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160.82</v>
      </c>
      <c r="D383" s="36">
        <v>161.99333333333331</v>
      </c>
      <c r="E383" s="36">
        <v>158.13666666666663</v>
      </c>
      <c r="F383" s="36">
        <v>155.45333333333332</v>
      </c>
      <c r="G383" s="36">
        <v>151.59666666666664</v>
      </c>
      <c r="H383" s="36">
        <v>164.67666666666662</v>
      </c>
      <c r="I383" s="36">
        <v>168.5333333333333</v>
      </c>
      <c r="J383" s="36">
        <v>171.21666666666661</v>
      </c>
      <c r="K383" s="31">
        <v>165.85</v>
      </c>
      <c r="L383" s="31">
        <v>159.31</v>
      </c>
      <c r="M383" s="31">
        <v>12.662459999999999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16848.849999999999</v>
      </c>
      <c r="D384" s="36">
        <v>16877.366666666669</v>
      </c>
      <c r="E384" s="36">
        <v>16721.533333333336</v>
      </c>
      <c r="F384" s="36">
        <v>16594.216666666667</v>
      </c>
      <c r="G384" s="36">
        <v>16438.383333333335</v>
      </c>
      <c r="H384" s="36">
        <v>17004.683333333338</v>
      </c>
      <c r="I384" s="36">
        <v>17160.516666666666</v>
      </c>
      <c r="J384" s="36">
        <v>17287.833333333339</v>
      </c>
      <c r="K384" s="31">
        <v>17033.2</v>
      </c>
      <c r="L384" s="31">
        <v>16750.05</v>
      </c>
      <c r="M384" s="31">
        <v>4.879E-2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127.48</v>
      </c>
      <c r="D385" s="36">
        <v>127.15333333333335</v>
      </c>
      <c r="E385" s="36">
        <v>126.3266666666667</v>
      </c>
      <c r="F385" s="36">
        <v>125.17333333333335</v>
      </c>
      <c r="G385" s="36">
        <v>124.34666666666669</v>
      </c>
      <c r="H385" s="36">
        <v>128.3066666666667</v>
      </c>
      <c r="I385" s="36">
        <v>129.13333333333335</v>
      </c>
      <c r="J385" s="36">
        <v>130.28666666666669</v>
      </c>
      <c r="K385" s="31">
        <v>127.98</v>
      </c>
      <c r="L385" s="31">
        <v>126</v>
      </c>
      <c r="M385" s="31">
        <v>293.32963000000001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611</v>
      </c>
      <c r="D386" s="36">
        <v>615.1</v>
      </c>
      <c r="E386" s="36">
        <v>604.5</v>
      </c>
      <c r="F386" s="36">
        <v>598</v>
      </c>
      <c r="G386" s="36">
        <v>587.4</v>
      </c>
      <c r="H386" s="36">
        <v>621.6</v>
      </c>
      <c r="I386" s="36">
        <v>632.20000000000016</v>
      </c>
      <c r="J386" s="36">
        <v>638.70000000000005</v>
      </c>
      <c r="K386" s="31">
        <v>625.70000000000005</v>
      </c>
      <c r="L386" s="31">
        <v>608.6</v>
      </c>
      <c r="M386" s="31">
        <v>2.0198800000000001</v>
      </c>
      <c r="N386" s="1"/>
      <c r="O386" s="1"/>
    </row>
    <row r="387" spans="1:15" ht="12.75" customHeight="1">
      <c r="A387" s="33">
        <v>377</v>
      </c>
      <c r="B387" s="53" t="s">
        <v>883</v>
      </c>
      <c r="C387" s="31">
        <v>1745.8</v>
      </c>
      <c r="D387" s="36">
        <v>1750.45</v>
      </c>
      <c r="E387" s="36">
        <v>1721.9</v>
      </c>
      <c r="F387" s="36">
        <v>1698</v>
      </c>
      <c r="G387" s="36">
        <v>1669.45</v>
      </c>
      <c r="H387" s="36">
        <v>1774.3500000000001</v>
      </c>
      <c r="I387" s="36">
        <v>1802.8999999999999</v>
      </c>
      <c r="J387" s="36">
        <v>1826.8000000000002</v>
      </c>
      <c r="K387" s="31">
        <v>1779</v>
      </c>
      <c r="L387" s="31">
        <v>1726.55</v>
      </c>
      <c r="M387" s="31">
        <v>0.99087999999999998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258.98</v>
      </c>
      <c r="D388" s="36">
        <v>257.48333333333335</v>
      </c>
      <c r="E388" s="36">
        <v>254.76666666666671</v>
      </c>
      <c r="F388" s="36">
        <v>250.55333333333337</v>
      </c>
      <c r="G388" s="36">
        <v>247.83666666666673</v>
      </c>
      <c r="H388" s="36">
        <v>261.69666666666672</v>
      </c>
      <c r="I388" s="36">
        <v>264.41333333333341</v>
      </c>
      <c r="J388" s="36">
        <v>268.62666666666667</v>
      </c>
      <c r="K388" s="31">
        <v>260.2</v>
      </c>
      <c r="L388" s="31">
        <v>253.27</v>
      </c>
      <c r="M388" s="31">
        <v>56.728520000000003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516.45000000000005</v>
      </c>
      <c r="D389" s="36">
        <v>514.25</v>
      </c>
      <c r="E389" s="36">
        <v>508.5</v>
      </c>
      <c r="F389" s="36">
        <v>500.55</v>
      </c>
      <c r="G389" s="36">
        <v>494.8</v>
      </c>
      <c r="H389" s="36">
        <v>522.20000000000005</v>
      </c>
      <c r="I389" s="36">
        <v>527.95000000000005</v>
      </c>
      <c r="J389" s="36">
        <v>535.9</v>
      </c>
      <c r="K389" s="31">
        <v>520</v>
      </c>
      <c r="L389" s="31">
        <v>506.3</v>
      </c>
      <c r="M389" s="31">
        <v>175.69720000000001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675.2</v>
      </c>
      <c r="D390" s="36">
        <v>675.86666666666667</v>
      </c>
      <c r="E390" s="36">
        <v>669.58333333333337</v>
      </c>
      <c r="F390" s="36">
        <v>663.9666666666667</v>
      </c>
      <c r="G390" s="36">
        <v>657.68333333333339</v>
      </c>
      <c r="H390" s="36">
        <v>681.48333333333335</v>
      </c>
      <c r="I390" s="36">
        <v>687.76666666666665</v>
      </c>
      <c r="J390" s="36">
        <v>693.38333333333333</v>
      </c>
      <c r="K390" s="31">
        <v>682.15</v>
      </c>
      <c r="L390" s="31">
        <v>670.25</v>
      </c>
      <c r="M390" s="31">
        <v>0.86355999999999999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681.25</v>
      </c>
      <c r="D391" s="36">
        <v>685.18333333333339</v>
      </c>
      <c r="E391" s="36">
        <v>673.51666666666677</v>
      </c>
      <c r="F391" s="36">
        <v>665.78333333333342</v>
      </c>
      <c r="G391" s="36">
        <v>654.11666666666679</v>
      </c>
      <c r="H391" s="36">
        <v>692.91666666666674</v>
      </c>
      <c r="I391" s="36">
        <v>704.58333333333326</v>
      </c>
      <c r="J391" s="36">
        <v>712.31666666666672</v>
      </c>
      <c r="K391" s="31">
        <v>696.85</v>
      </c>
      <c r="L391" s="31">
        <v>677.45</v>
      </c>
      <c r="M391" s="31">
        <v>14.310600000000001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1720.95</v>
      </c>
      <c r="D392" s="36">
        <v>1709.7</v>
      </c>
      <c r="E392" s="36">
        <v>1691.3000000000002</v>
      </c>
      <c r="F392" s="36">
        <v>1661.65</v>
      </c>
      <c r="G392" s="36">
        <v>1643.2500000000002</v>
      </c>
      <c r="H392" s="36">
        <v>1739.3500000000001</v>
      </c>
      <c r="I392" s="36">
        <v>1757.7500000000002</v>
      </c>
      <c r="J392" s="36">
        <v>1787.4</v>
      </c>
      <c r="K392" s="31">
        <v>1728.1</v>
      </c>
      <c r="L392" s="31">
        <v>1680.05</v>
      </c>
      <c r="M392" s="31">
        <v>1.76356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392.1</v>
      </c>
      <c r="D393" s="36">
        <v>392.66666666666669</v>
      </c>
      <c r="E393" s="36">
        <v>388.43333333333339</v>
      </c>
      <c r="F393" s="36">
        <v>384.76666666666671</v>
      </c>
      <c r="G393" s="36">
        <v>380.53333333333342</v>
      </c>
      <c r="H393" s="36">
        <v>396.33333333333337</v>
      </c>
      <c r="I393" s="36">
        <v>400.56666666666661</v>
      </c>
      <c r="J393" s="36">
        <v>404.23333333333335</v>
      </c>
      <c r="K393" s="31">
        <v>396.9</v>
      </c>
      <c r="L393" s="31">
        <v>389</v>
      </c>
      <c r="M393" s="31">
        <v>189.84502000000001</v>
      </c>
      <c r="N393" s="1"/>
      <c r="O393" s="1"/>
    </row>
    <row r="394" spans="1:15" ht="12.75" customHeight="1">
      <c r="A394" s="33">
        <v>384</v>
      </c>
      <c r="B394" s="53" t="s">
        <v>884</v>
      </c>
      <c r="C394" s="31">
        <v>425.05</v>
      </c>
      <c r="D394" s="36">
        <v>422.43333333333334</v>
      </c>
      <c r="E394" s="36">
        <v>416.86666666666667</v>
      </c>
      <c r="F394" s="36">
        <v>408.68333333333334</v>
      </c>
      <c r="G394" s="36">
        <v>403.11666666666667</v>
      </c>
      <c r="H394" s="36">
        <v>430.61666666666667</v>
      </c>
      <c r="I394" s="36">
        <v>436.18333333333339</v>
      </c>
      <c r="J394" s="36">
        <v>444.36666666666667</v>
      </c>
      <c r="K394" s="31">
        <v>428</v>
      </c>
      <c r="L394" s="31">
        <v>414.25</v>
      </c>
      <c r="M394" s="31">
        <v>61.992539999999998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1329.7</v>
      </c>
      <c r="D395" s="36">
        <v>1323.6333333333334</v>
      </c>
      <c r="E395" s="36">
        <v>1313.0666666666668</v>
      </c>
      <c r="F395" s="36">
        <v>1296.4333333333334</v>
      </c>
      <c r="G395" s="36">
        <v>1285.8666666666668</v>
      </c>
      <c r="H395" s="36">
        <v>1340.2666666666669</v>
      </c>
      <c r="I395" s="36">
        <v>1350.8333333333335</v>
      </c>
      <c r="J395" s="36">
        <v>1367.4666666666669</v>
      </c>
      <c r="K395" s="31">
        <v>1334.2</v>
      </c>
      <c r="L395" s="31">
        <v>1307</v>
      </c>
      <c r="M395" s="31">
        <v>1.46621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285.7</v>
      </c>
      <c r="D396" s="36">
        <v>286.68333333333334</v>
      </c>
      <c r="E396" s="36">
        <v>284.01666666666665</v>
      </c>
      <c r="F396" s="36">
        <v>282.33333333333331</v>
      </c>
      <c r="G396" s="36">
        <v>279.66666666666663</v>
      </c>
      <c r="H396" s="36">
        <v>288.36666666666667</v>
      </c>
      <c r="I396" s="36">
        <v>291.0333333333333</v>
      </c>
      <c r="J396" s="36">
        <v>292.7166666666667</v>
      </c>
      <c r="K396" s="31">
        <v>289.35000000000002</v>
      </c>
      <c r="L396" s="31">
        <v>285</v>
      </c>
      <c r="M396" s="31">
        <v>3.5846200000000001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746.2</v>
      </c>
      <c r="D397" s="36">
        <v>739.79999999999984</v>
      </c>
      <c r="E397" s="36">
        <v>722.9499999999997</v>
      </c>
      <c r="F397" s="36">
        <v>699.69999999999982</v>
      </c>
      <c r="G397" s="36">
        <v>682.84999999999968</v>
      </c>
      <c r="H397" s="36">
        <v>763.04999999999973</v>
      </c>
      <c r="I397" s="36">
        <v>779.89999999999986</v>
      </c>
      <c r="J397" s="36">
        <v>803.14999999999975</v>
      </c>
      <c r="K397" s="31">
        <v>756.65</v>
      </c>
      <c r="L397" s="31">
        <v>716.55</v>
      </c>
      <c r="M397" s="31">
        <v>14.091150000000001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165.79</v>
      </c>
      <c r="D398" s="36">
        <v>166.16666666666666</v>
      </c>
      <c r="E398" s="36">
        <v>163.13333333333333</v>
      </c>
      <c r="F398" s="36">
        <v>160.47666666666666</v>
      </c>
      <c r="G398" s="36">
        <v>157.44333333333333</v>
      </c>
      <c r="H398" s="36">
        <v>168.82333333333332</v>
      </c>
      <c r="I398" s="36">
        <v>171.85666666666668</v>
      </c>
      <c r="J398" s="36">
        <v>174.51333333333332</v>
      </c>
      <c r="K398" s="31">
        <v>169.2</v>
      </c>
      <c r="L398" s="31">
        <v>163.51</v>
      </c>
      <c r="M398" s="31">
        <v>112.18978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3400.45</v>
      </c>
      <c r="D399" s="36">
        <v>3411.7833333333328</v>
      </c>
      <c r="E399" s="36">
        <v>3378.7166666666658</v>
      </c>
      <c r="F399" s="36">
        <v>3356.9833333333331</v>
      </c>
      <c r="G399" s="36">
        <v>3323.9166666666661</v>
      </c>
      <c r="H399" s="36">
        <v>3433.5166666666655</v>
      </c>
      <c r="I399" s="36">
        <v>3466.583333333333</v>
      </c>
      <c r="J399" s="36">
        <v>3488.3166666666652</v>
      </c>
      <c r="K399" s="31">
        <v>3444.85</v>
      </c>
      <c r="L399" s="31">
        <v>3390.05</v>
      </c>
      <c r="M399" s="31">
        <v>0.58562999999999998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76.72</v>
      </c>
      <c r="D400" s="36">
        <v>76.75</v>
      </c>
      <c r="E400" s="36">
        <v>75.16</v>
      </c>
      <c r="F400" s="36">
        <v>73.599999999999994</v>
      </c>
      <c r="G400" s="36">
        <v>72.009999999999991</v>
      </c>
      <c r="H400" s="36">
        <v>78.31</v>
      </c>
      <c r="I400" s="36">
        <v>79.900000000000006</v>
      </c>
      <c r="J400" s="36">
        <v>81.460000000000008</v>
      </c>
      <c r="K400" s="31">
        <v>78.34</v>
      </c>
      <c r="L400" s="31">
        <v>75.19</v>
      </c>
      <c r="M400" s="31">
        <v>37.81326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2547.25</v>
      </c>
      <c r="D401" s="36">
        <v>2548.0833333333335</v>
      </c>
      <c r="E401" s="36">
        <v>2521.166666666667</v>
      </c>
      <c r="F401" s="36">
        <v>2495.0833333333335</v>
      </c>
      <c r="G401" s="36">
        <v>2468.166666666667</v>
      </c>
      <c r="H401" s="36">
        <v>2574.166666666667</v>
      </c>
      <c r="I401" s="36">
        <v>2601.0833333333339</v>
      </c>
      <c r="J401" s="36">
        <v>2627.166666666667</v>
      </c>
      <c r="K401" s="31">
        <v>2575</v>
      </c>
      <c r="L401" s="31">
        <v>2522</v>
      </c>
      <c r="M401" s="31">
        <v>1.5500499999999999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221.7</v>
      </c>
      <c r="D402" s="36">
        <v>220.38666666666666</v>
      </c>
      <c r="E402" s="36">
        <v>217.42333333333332</v>
      </c>
      <c r="F402" s="36">
        <v>213.14666666666668</v>
      </c>
      <c r="G402" s="36">
        <v>210.18333333333334</v>
      </c>
      <c r="H402" s="36">
        <v>224.6633333333333</v>
      </c>
      <c r="I402" s="36">
        <v>227.62666666666667</v>
      </c>
      <c r="J402" s="36">
        <v>231.90333333333328</v>
      </c>
      <c r="K402" s="31">
        <v>223.35</v>
      </c>
      <c r="L402" s="31">
        <v>216.11</v>
      </c>
      <c r="M402" s="31">
        <v>24.880289999999999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2926.65</v>
      </c>
      <c r="D403" s="36">
        <v>2929.6666666666665</v>
      </c>
      <c r="E403" s="36">
        <v>2907.333333333333</v>
      </c>
      <c r="F403" s="36">
        <v>2888.0166666666664</v>
      </c>
      <c r="G403" s="36">
        <v>2865.6833333333329</v>
      </c>
      <c r="H403" s="36">
        <v>2948.9833333333331</v>
      </c>
      <c r="I403" s="36">
        <v>2971.3166666666662</v>
      </c>
      <c r="J403" s="36">
        <v>2990.6333333333332</v>
      </c>
      <c r="K403" s="31">
        <v>2952</v>
      </c>
      <c r="L403" s="31">
        <v>2910.35</v>
      </c>
      <c r="M403" s="31">
        <v>50.408709999999999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109.25</v>
      </c>
      <c r="D404" s="36">
        <v>110.3</v>
      </c>
      <c r="E404" s="36">
        <v>107.85</v>
      </c>
      <c r="F404" s="36">
        <v>106.45</v>
      </c>
      <c r="G404" s="36">
        <v>104</v>
      </c>
      <c r="H404" s="36">
        <v>111.69999999999999</v>
      </c>
      <c r="I404" s="36">
        <v>114.15</v>
      </c>
      <c r="J404" s="36">
        <v>115.54999999999998</v>
      </c>
      <c r="K404" s="31">
        <v>112.75</v>
      </c>
      <c r="L404" s="31">
        <v>108.9</v>
      </c>
      <c r="M404" s="31">
        <v>9.4654399999999992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1549.25</v>
      </c>
      <c r="D405" s="36">
        <v>1558.1000000000001</v>
      </c>
      <c r="E405" s="36">
        <v>1526.2000000000003</v>
      </c>
      <c r="F405" s="36">
        <v>1503.15</v>
      </c>
      <c r="G405" s="36">
        <v>1471.2500000000002</v>
      </c>
      <c r="H405" s="36">
        <v>1581.1500000000003</v>
      </c>
      <c r="I405" s="36">
        <v>1613.0500000000004</v>
      </c>
      <c r="J405" s="36">
        <v>1636.1000000000004</v>
      </c>
      <c r="K405" s="31">
        <v>1590</v>
      </c>
      <c r="L405" s="31">
        <v>1535.05</v>
      </c>
      <c r="M405" s="31">
        <v>0.45534999999999998</v>
      </c>
      <c r="N405" s="1"/>
      <c r="O405" s="1"/>
    </row>
    <row r="406" spans="1:15" ht="12.75" customHeight="1">
      <c r="A406" s="33">
        <v>396</v>
      </c>
      <c r="B406" s="53" t="s">
        <v>885</v>
      </c>
      <c r="C406" s="31">
        <v>84.86</v>
      </c>
      <c r="D406" s="36">
        <v>85.273333333333326</v>
      </c>
      <c r="E406" s="36">
        <v>84.196666666666658</v>
      </c>
      <c r="F406" s="36">
        <v>83.533333333333331</v>
      </c>
      <c r="G406" s="36">
        <v>82.456666666666663</v>
      </c>
      <c r="H406" s="36">
        <v>85.936666666666653</v>
      </c>
      <c r="I406" s="36">
        <v>87.013333333333335</v>
      </c>
      <c r="J406" s="36">
        <v>87.676666666666648</v>
      </c>
      <c r="K406" s="31">
        <v>86.35</v>
      </c>
      <c r="L406" s="31">
        <v>84.61</v>
      </c>
      <c r="M406" s="31">
        <v>14.251810000000001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717.45</v>
      </c>
      <c r="D407" s="36">
        <v>716.43333333333339</v>
      </c>
      <c r="E407" s="36">
        <v>713.86666666666679</v>
      </c>
      <c r="F407" s="36">
        <v>710.28333333333342</v>
      </c>
      <c r="G407" s="36">
        <v>707.71666666666681</v>
      </c>
      <c r="H407" s="36">
        <v>720.01666666666677</v>
      </c>
      <c r="I407" s="36">
        <v>722.58333333333337</v>
      </c>
      <c r="J407" s="36">
        <v>726.16666666666674</v>
      </c>
      <c r="K407" s="31">
        <v>719</v>
      </c>
      <c r="L407" s="31">
        <v>712.85</v>
      </c>
      <c r="M407" s="31">
        <v>5.6182400000000001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1452.7</v>
      </c>
      <c r="D408" s="36">
        <v>1446.7666666666667</v>
      </c>
      <c r="E408" s="36">
        <v>1431.7333333333333</v>
      </c>
      <c r="F408" s="36">
        <v>1410.7666666666667</v>
      </c>
      <c r="G408" s="36">
        <v>1395.7333333333333</v>
      </c>
      <c r="H408" s="36">
        <v>1467.7333333333333</v>
      </c>
      <c r="I408" s="36">
        <v>1482.7666666666667</v>
      </c>
      <c r="J408" s="36">
        <v>1503.7333333333333</v>
      </c>
      <c r="K408" s="31">
        <v>1461.8</v>
      </c>
      <c r="L408" s="31">
        <v>1425.8</v>
      </c>
      <c r="M408" s="31">
        <v>18.23958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134.13</v>
      </c>
      <c r="D409" s="36">
        <v>134.75666666666669</v>
      </c>
      <c r="E409" s="36">
        <v>132.92333333333337</v>
      </c>
      <c r="F409" s="36">
        <v>131.7166666666667</v>
      </c>
      <c r="G409" s="36">
        <v>129.88333333333338</v>
      </c>
      <c r="H409" s="36">
        <v>135.96333333333337</v>
      </c>
      <c r="I409" s="36">
        <v>137.79666666666668</v>
      </c>
      <c r="J409" s="36">
        <v>139.00333333333336</v>
      </c>
      <c r="K409" s="31">
        <v>136.59</v>
      </c>
      <c r="L409" s="31">
        <v>133.55000000000001</v>
      </c>
      <c r="M409" s="31">
        <v>121.71563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6237.8</v>
      </c>
      <c r="D410" s="36">
        <v>6241.2666666666664</v>
      </c>
      <c r="E410" s="36">
        <v>6109.5333333333328</v>
      </c>
      <c r="F410" s="36">
        <v>5981.2666666666664</v>
      </c>
      <c r="G410" s="36">
        <v>5849.5333333333328</v>
      </c>
      <c r="H410" s="36">
        <v>6369.5333333333328</v>
      </c>
      <c r="I410" s="36">
        <v>6501.2666666666664</v>
      </c>
      <c r="J410" s="36">
        <v>6629.5333333333328</v>
      </c>
      <c r="K410" s="31">
        <v>6373</v>
      </c>
      <c r="L410" s="31">
        <v>6113</v>
      </c>
      <c r="M410" s="31">
        <v>1.1508400000000001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2365.9</v>
      </c>
      <c r="D411" s="36">
        <v>2353.0000000000005</v>
      </c>
      <c r="E411" s="36">
        <v>2332.9500000000007</v>
      </c>
      <c r="F411" s="36">
        <v>2300.0000000000005</v>
      </c>
      <c r="G411" s="36">
        <v>2279.9500000000007</v>
      </c>
      <c r="H411" s="36">
        <v>2385.9500000000007</v>
      </c>
      <c r="I411" s="36">
        <v>2406.0000000000009</v>
      </c>
      <c r="J411" s="36">
        <v>2438.9500000000007</v>
      </c>
      <c r="K411" s="31">
        <v>2373.0500000000002</v>
      </c>
      <c r="L411" s="31">
        <v>2320.0500000000002</v>
      </c>
      <c r="M411" s="31">
        <v>9.6576400000000007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2025.9</v>
      </c>
      <c r="D412" s="36">
        <v>2026.75</v>
      </c>
      <c r="E412" s="36">
        <v>2009.2</v>
      </c>
      <c r="F412" s="36">
        <v>1992.5</v>
      </c>
      <c r="G412" s="36">
        <v>1974.95</v>
      </c>
      <c r="H412" s="36">
        <v>2043.45</v>
      </c>
      <c r="I412" s="36">
        <v>2061</v>
      </c>
      <c r="J412" s="36">
        <v>2077.6999999999998</v>
      </c>
      <c r="K412" s="31">
        <v>2044.3</v>
      </c>
      <c r="L412" s="31">
        <v>2010.05</v>
      </c>
      <c r="M412" s="31">
        <v>0.13285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165.87</v>
      </c>
      <c r="D413" s="36">
        <v>165.07666666666668</v>
      </c>
      <c r="E413" s="36">
        <v>163.70333333333338</v>
      </c>
      <c r="F413" s="36">
        <v>161.53666666666669</v>
      </c>
      <c r="G413" s="36">
        <v>160.16333333333338</v>
      </c>
      <c r="H413" s="36">
        <v>167.24333333333337</v>
      </c>
      <c r="I413" s="36">
        <v>168.61666666666665</v>
      </c>
      <c r="J413" s="36">
        <v>170.78333333333336</v>
      </c>
      <c r="K413" s="31">
        <v>166.45</v>
      </c>
      <c r="L413" s="31">
        <v>162.91</v>
      </c>
      <c r="M413" s="31">
        <v>218.87881999999999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10072.65</v>
      </c>
      <c r="D414" s="36">
        <v>10074.050000000001</v>
      </c>
      <c r="E414" s="36">
        <v>9918.7000000000025</v>
      </c>
      <c r="F414" s="36">
        <v>9764.7500000000018</v>
      </c>
      <c r="G414" s="36">
        <v>9609.4000000000033</v>
      </c>
      <c r="H414" s="36">
        <v>10228.000000000002</v>
      </c>
      <c r="I414" s="36">
        <v>10383.35</v>
      </c>
      <c r="J414" s="36">
        <v>10537.300000000001</v>
      </c>
      <c r="K414" s="31">
        <v>10229.4</v>
      </c>
      <c r="L414" s="31">
        <v>9920.1</v>
      </c>
      <c r="M414" s="31">
        <v>0.45355000000000001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1495.7</v>
      </c>
      <c r="D415" s="36">
        <v>1495.7333333333333</v>
      </c>
      <c r="E415" s="36">
        <v>1476.4666666666667</v>
      </c>
      <c r="F415" s="36">
        <v>1457.2333333333333</v>
      </c>
      <c r="G415" s="36">
        <v>1437.9666666666667</v>
      </c>
      <c r="H415" s="36">
        <v>1514.9666666666667</v>
      </c>
      <c r="I415" s="36">
        <v>1534.2333333333336</v>
      </c>
      <c r="J415" s="36">
        <v>1553.4666666666667</v>
      </c>
      <c r="K415" s="31">
        <v>1515</v>
      </c>
      <c r="L415" s="31">
        <v>1476.5</v>
      </c>
      <c r="M415" s="31">
        <v>0.70430999999999999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550.1</v>
      </c>
      <c r="D416" s="36">
        <v>554.4666666666667</v>
      </c>
      <c r="E416" s="36">
        <v>538.23333333333335</v>
      </c>
      <c r="F416" s="36">
        <v>526.36666666666667</v>
      </c>
      <c r="G416" s="36">
        <v>510.13333333333333</v>
      </c>
      <c r="H416" s="36">
        <v>566.33333333333337</v>
      </c>
      <c r="I416" s="36">
        <v>582.56666666666672</v>
      </c>
      <c r="J416" s="36">
        <v>594.43333333333339</v>
      </c>
      <c r="K416" s="31">
        <v>570.70000000000005</v>
      </c>
      <c r="L416" s="31">
        <v>542.6</v>
      </c>
      <c r="M416" s="31">
        <v>4.8284200000000004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4404.1000000000004</v>
      </c>
      <c r="D417" s="36">
        <v>4422.4000000000005</v>
      </c>
      <c r="E417" s="36">
        <v>4344.8000000000011</v>
      </c>
      <c r="F417" s="36">
        <v>4285.5000000000009</v>
      </c>
      <c r="G417" s="36">
        <v>4207.9000000000015</v>
      </c>
      <c r="H417" s="36">
        <v>4481.7000000000007</v>
      </c>
      <c r="I417" s="36">
        <v>4559.3000000000011</v>
      </c>
      <c r="J417" s="36">
        <v>4618.6000000000004</v>
      </c>
      <c r="K417" s="31">
        <v>4500</v>
      </c>
      <c r="L417" s="31">
        <v>4363.1000000000004</v>
      </c>
      <c r="M417" s="31">
        <v>1.2730699999999999</v>
      </c>
      <c r="N417" s="1"/>
      <c r="O417" s="1"/>
    </row>
    <row r="418" spans="1:15" ht="12.75" customHeight="1">
      <c r="A418" s="33">
        <v>408</v>
      </c>
      <c r="B418" s="53" t="s">
        <v>886</v>
      </c>
      <c r="C418" s="31">
        <v>805.95</v>
      </c>
      <c r="D418" s="36">
        <v>823.13333333333333</v>
      </c>
      <c r="E418" s="36">
        <v>783.81666666666661</v>
      </c>
      <c r="F418" s="36">
        <v>761.68333333333328</v>
      </c>
      <c r="G418" s="36">
        <v>722.36666666666656</v>
      </c>
      <c r="H418" s="36">
        <v>845.26666666666665</v>
      </c>
      <c r="I418" s="36">
        <v>884.58333333333348</v>
      </c>
      <c r="J418" s="36">
        <v>906.7166666666667</v>
      </c>
      <c r="K418" s="31">
        <v>862.45</v>
      </c>
      <c r="L418" s="31">
        <v>801</v>
      </c>
      <c r="M418" s="31">
        <v>4.7022899999999996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27538.9</v>
      </c>
      <c r="D419" s="36">
        <v>27383.166666666668</v>
      </c>
      <c r="E419" s="36">
        <v>27045.833333333336</v>
      </c>
      <c r="F419" s="36">
        <v>26552.766666666666</v>
      </c>
      <c r="G419" s="36">
        <v>26215.433333333334</v>
      </c>
      <c r="H419" s="36">
        <v>27876.233333333337</v>
      </c>
      <c r="I419" s="36">
        <v>28213.566666666673</v>
      </c>
      <c r="J419" s="36">
        <v>28706.633333333339</v>
      </c>
      <c r="K419" s="31">
        <v>27720.5</v>
      </c>
      <c r="L419" s="31">
        <v>26890.1</v>
      </c>
      <c r="M419" s="31">
        <v>0.44979000000000002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44.16</v>
      </c>
      <c r="D420" s="36">
        <v>44.493333333333332</v>
      </c>
      <c r="E420" s="36">
        <v>43.736666666666665</v>
      </c>
      <c r="F420" s="36">
        <v>43.313333333333333</v>
      </c>
      <c r="G420" s="36">
        <v>42.556666666666665</v>
      </c>
      <c r="H420" s="36">
        <v>44.916666666666664</v>
      </c>
      <c r="I420" s="36">
        <v>45.673333333333339</v>
      </c>
      <c r="J420" s="36">
        <v>46.096666666666664</v>
      </c>
      <c r="K420" s="31">
        <v>45.25</v>
      </c>
      <c r="L420" s="31">
        <v>44.07</v>
      </c>
      <c r="M420" s="31">
        <v>140.96822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2566.9499999999998</v>
      </c>
      <c r="D421" s="36">
        <v>2560.3166666666666</v>
      </c>
      <c r="E421" s="36">
        <v>2537.1833333333334</v>
      </c>
      <c r="F421" s="36">
        <v>2507.416666666667</v>
      </c>
      <c r="G421" s="36">
        <v>2484.2833333333338</v>
      </c>
      <c r="H421" s="36">
        <v>2590.083333333333</v>
      </c>
      <c r="I421" s="36">
        <v>2613.2166666666662</v>
      </c>
      <c r="J421" s="36">
        <v>2642.9833333333327</v>
      </c>
      <c r="K421" s="31">
        <v>2583.4499999999998</v>
      </c>
      <c r="L421" s="31">
        <v>2530.5500000000002</v>
      </c>
      <c r="M421" s="31">
        <v>7.0207300000000004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640.54999999999995</v>
      </c>
      <c r="D422" s="36">
        <v>640.26666666666665</v>
      </c>
      <c r="E422" s="36">
        <v>635.5333333333333</v>
      </c>
      <c r="F422" s="36">
        <v>630.51666666666665</v>
      </c>
      <c r="G422" s="36">
        <v>625.7833333333333</v>
      </c>
      <c r="H422" s="36">
        <v>645.2833333333333</v>
      </c>
      <c r="I422" s="36">
        <v>650.01666666666665</v>
      </c>
      <c r="J422" s="36">
        <v>655.0333333333333</v>
      </c>
      <c r="K422" s="31">
        <v>645</v>
      </c>
      <c r="L422" s="31">
        <v>635.25</v>
      </c>
      <c r="M422" s="31">
        <v>4.4478900000000001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7065.3</v>
      </c>
      <c r="D423" s="36">
        <v>7039.05</v>
      </c>
      <c r="E423" s="36">
        <v>6944.1500000000005</v>
      </c>
      <c r="F423" s="36">
        <v>6823</v>
      </c>
      <c r="G423" s="36">
        <v>6728.1</v>
      </c>
      <c r="H423" s="36">
        <v>7160.2000000000007</v>
      </c>
      <c r="I423" s="36">
        <v>7255.1</v>
      </c>
      <c r="J423" s="36">
        <v>7376.2500000000009</v>
      </c>
      <c r="K423" s="31">
        <v>7133.95</v>
      </c>
      <c r="L423" s="31">
        <v>6917.9</v>
      </c>
      <c r="M423" s="31">
        <v>5.1405500000000002</v>
      </c>
      <c r="N423" s="1"/>
      <c r="O423" s="1"/>
    </row>
    <row r="424" spans="1:15" ht="12.75" customHeight="1">
      <c r="A424" s="33">
        <v>414</v>
      </c>
      <c r="B424" s="53" t="s">
        <v>887</v>
      </c>
      <c r="C424" s="31">
        <v>1293.75</v>
      </c>
      <c r="D424" s="36">
        <v>1293.9166666666667</v>
      </c>
      <c r="E424" s="36">
        <v>1284.8333333333335</v>
      </c>
      <c r="F424" s="36">
        <v>1275.9166666666667</v>
      </c>
      <c r="G424" s="36">
        <v>1266.8333333333335</v>
      </c>
      <c r="H424" s="36">
        <v>1302.8333333333335</v>
      </c>
      <c r="I424" s="36">
        <v>1311.916666666667</v>
      </c>
      <c r="J424" s="36">
        <v>1320.8333333333335</v>
      </c>
      <c r="K424" s="31">
        <v>1303</v>
      </c>
      <c r="L424" s="31">
        <v>1285</v>
      </c>
      <c r="M424" s="31">
        <v>5.2972299999999999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2062.5</v>
      </c>
      <c r="D425" s="36">
        <v>2057.6833333333334</v>
      </c>
      <c r="E425" s="36">
        <v>2034.8666666666668</v>
      </c>
      <c r="F425" s="36">
        <v>2007.2333333333333</v>
      </c>
      <c r="G425" s="36">
        <v>1984.4166666666667</v>
      </c>
      <c r="H425" s="36">
        <v>2085.3166666666666</v>
      </c>
      <c r="I425" s="36">
        <v>2108.1333333333332</v>
      </c>
      <c r="J425" s="36">
        <v>2135.7666666666669</v>
      </c>
      <c r="K425" s="31">
        <v>2080.5</v>
      </c>
      <c r="L425" s="31">
        <v>2030.05</v>
      </c>
      <c r="M425" s="31">
        <v>2.2272599999999998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9399.7000000000007</v>
      </c>
      <c r="D426" s="36">
        <v>9417.5666666666675</v>
      </c>
      <c r="E426" s="36">
        <v>9232.133333333335</v>
      </c>
      <c r="F426" s="36">
        <v>9064.5666666666675</v>
      </c>
      <c r="G426" s="36">
        <v>8879.133333333335</v>
      </c>
      <c r="H426" s="36">
        <v>9585.133333333335</v>
      </c>
      <c r="I426" s="36">
        <v>9770.5666666666657</v>
      </c>
      <c r="J426" s="36">
        <v>9938.133333333335</v>
      </c>
      <c r="K426" s="31">
        <v>9603</v>
      </c>
      <c r="L426" s="31">
        <v>9250</v>
      </c>
      <c r="M426" s="31">
        <v>0.94537000000000004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662.35</v>
      </c>
      <c r="D427" s="36">
        <v>661.73333333333335</v>
      </c>
      <c r="E427" s="36">
        <v>655.11666666666667</v>
      </c>
      <c r="F427" s="36">
        <v>647.88333333333333</v>
      </c>
      <c r="G427" s="36">
        <v>641.26666666666665</v>
      </c>
      <c r="H427" s="36">
        <v>668.9666666666667</v>
      </c>
      <c r="I427" s="36">
        <v>675.58333333333348</v>
      </c>
      <c r="J427" s="36">
        <v>682.81666666666672</v>
      </c>
      <c r="K427" s="31">
        <v>668.35</v>
      </c>
      <c r="L427" s="31">
        <v>654.5</v>
      </c>
      <c r="M427" s="31">
        <v>13.27291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579.25</v>
      </c>
      <c r="D428" s="36">
        <v>580.08333333333337</v>
      </c>
      <c r="E428" s="36">
        <v>575.26666666666677</v>
      </c>
      <c r="F428" s="36">
        <v>571.28333333333342</v>
      </c>
      <c r="G428" s="36">
        <v>566.46666666666681</v>
      </c>
      <c r="H428" s="36">
        <v>584.06666666666672</v>
      </c>
      <c r="I428" s="36">
        <v>588.88333333333333</v>
      </c>
      <c r="J428" s="36">
        <v>592.86666666666667</v>
      </c>
      <c r="K428" s="31">
        <v>584.9</v>
      </c>
      <c r="L428" s="31">
        <v>576.1</v>
      </c>
      <c r="M428" s="31">
        <v>3.1524399999999999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517.9</v>
      </c>
      <c r="D429" s="36">
        <v>521.29999999999995</v>
      </c>
      <c r="E429" s="36">
        <v>513.29999999999995</v>
      </c>
      <c r="F429" s="36">
        <v>508.70000000000005</v>
      </c>
      <c r="G429" s="36">
        <v>500.70000000000005</v>
      </c>
      <c r="H429" s="36">
        <v>525.89999999999986</v>
      </c>
      <c r="I429" s="36">
        <v>533.89999999999986</v>
      </c>
      <c r="J429" s="36">
        <v>538.49999999999977</v>
      </c>
      <c r="K429" s="31">
        <v>529.29999999999995</v>
      </c>
      <c r="L429" s="31">
        <v>516.70000000000005</v>
      </c>
      <c r="M429" s="31">
        <v>6.2716599999999998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839.1</v>
      </c>
      <c r="D430" s="36">
        <v>839.2166666666667</v>
      </c>
      <c r="E430" s="36">
        <v>832.88333333333344</v>
      </c>
      <c r="F430" s="36">
        <v>826.66666666666674</v>
      </c>
      <c r="G430" s="36">
        <v>820.33333333333348</v>
      </c>
      <c r="H430" s="36">
        <v>845.43333333333339</v>
      </c>
      <c r="I430" s="36">
        <v>851.76666666666665</v>
      </c>
      <c r="J430" s="36">
        <v>857.98333333333335</v>
      </c>
      <c r="K430" s="31">
        <v>845.55</v>
      </c>
      <c r="L430" s="31">
        <v>833</v>
      </c>
      <c r="M430" s="31">
        <v>150.71441999999999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151.01</v>
      </c>
      <c r="D431" s="36">
        <v>151.40333333333334</v>
      </c>
      <c r="E431" s="36">
        <v>150.15666666666667</v>
      </c>
      <c r="F431" s="36">
        <v>149.30333333333334</v>
      </c>
      <c r="G431" s="36">
        <v>148.05666666666667</v>
      </c>
      <c r="H431" s="36">
        <v>152.25666666666666</v>
      </c>
      <c r="I431" s="36">
        <v>153.50333333333333</v>
      </c>
      <c r="J431" s="36">
        <v>154.35666666666665</v>
      </c>
      <c r="K431" s="31">
        <v>152.65</v>
      </c>
      <c r="L431" s="31">
        <v>150.55000000000001</v>
      </c>
      <c r="M431" s="31">
        <v>192.75570999999999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766.15</v>
      </c>
      <c r="D432" s="36">
        <v>779.75</v>
      </c>
      <c r="E432" s="36">
        <v>748.7</v>
      </c>
      <c r="F432" s="36">
        <v>731.25</v>
      </c>
      <c r="G432" s="36">
        <v>700.2</v>
      </c>
      <c r="H432" s="36">
        <v>797.2</v>
      </c>
      <c r="I432" s="36">
        <v>828.25</v>
      </c>
      <c r="J432" s="36">
        <v>845.7</v>
      </c>
      <c r="K432" s="31">
        <v>810.8</v>
      </c>
      <c r="L432" s="31">
        <v>762.3</v>
      </c>
      <c r="M432" s="31">
        <v>15.189220000000001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130.26</v>
      </c>
      <c r="D433" s="36">
        <v>131.04</v>
      </c>
      <c r="E433" s="36">
        <v>128.82999999999998</v>
      </c>
      <c r="F433" s="36">
        <v>127.4</v>
      </c>
      <c r="G433" s="36">
        <v>125.19</v>
      </c>
      <c r="H433" s="36">
        <v>132.46999999999997</v>
      </c>
      <c r="I433" s="36">
        <v>134.67999999999995</v>
      </c>
      <c r="J433" s="36">
        <v>136.10999999999996</v>
      </c>
      <c r="K433" s="31">
        <v>133.25</v>
      </c>
      <c r="L433" s="31">
        <v>129.61000000000001</v>
      </c>
      <c r="M433" s="31">
        <v>16.434830000000002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488.1</v>
      </c>
      <c r="D434" s="36">
        <v>486.25</v>
      </c>
      <c r="E434" s="36">
        <v>479.05</v>
      </c>
      <c r="F434" s="36">
        <v>470</v>
      </c>
      <c r="G434" s="36">
        <v>462.8</v>
      </c>
      <c r="H434" s="36">
        <v>495.3</v>
      </c>
      <c r="I434" s="36">
        <v>502.50000000000006</v>
      </c>
      <c r="J434" s="36">
        <v>511.55</v>
      </c>
      <c r="K434" s="31">
        <v>493.45</v>
      </c>
      <c r="L434" s="31">
        <v>477.2</v>
      </c>
      <c r="M434" s="31">
        <v>8.5137800000000006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222.36</v>
      </c>
      <c r="D435" s="36">
        <v>222.47</v>
      </c>
      <c r="E435" s="36">
        <v>219.54</v>
      </c>
      <c r="F435" s="36">
        <v>216.72</v>
      </c>
      <c r="G435" s="36">
        <v>213.79</v>
      </c>
      <c r="H435" s="36">
        <v>225.29</v>
      </c>
      <c r="I435" s="36">
        <v>228.22</v>
      </c>
      <c r="J435" s="36">
        <v>231.04</v>
      </c>
      <c r="K435" s="31">
        <v>225.4</v>
      </c>
      <c r="L435" s="31">
        <v>219.65</v>
      </c>
      <c r="M435" s="31">
        <v>10.567220000000001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1506.85</v>
      </c>
      <c r="D436" s="36">
        <v>1505.75</v>
      </c>
      <c r="E436" s="36">
        <v>1496.95</v>
      </c>
      <c r="F436" s="36">
        <v>1487.05</v>
      </c>
      <c r="G436" s="36">
        <v>1478.25</v>
      </c>
      <c r="H436" s="36">
        <v>1515.65</v>
      </c>
      <c r="I436" s="36">
        <v>1524.4500000000003</v>
      </c>
      <c r="J436" s="36">
        <v>1534.3500000000001</v>
      </c>
      <c r="K436" s="31">
        <v>1514.55</v>
      </c>
      <c r="L436" s="31">
        <v>1495.85</v>
      </c>
      <c r="M436" s="31">
        <v>9.9478399999999993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778.95</v>
      </c>
      <c r="D437" s="36">
        <v>774.9666666666667</v>
      </c>
      <c r="E437" s="36">
        <v>757.33333333333337</v>
      </c>
      <c r="F437" s="36">
        <v>735.7166666666667</v>
      </c>
      <c r="G437" s="36">
        <v>718.08333333333337</v>
      </c>
      <c r="H437" s="36">
        <v>796.58333333333337</v>
      </c>
      <c r="I437" s="36">
        <v>814.21666666666658</v>
      </c>
      <c r="J437" s="36">
        <v>835.83333333333337</v>
      </c>
      <c r="K437" s="31">
        <v>792.6</v>
      </c>
      <c r="L437" s="31">
        <v>753.35</v>
      </c>
      <c r="M437" s="31">
        <v>64.435500000000005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4549.25</v>
      </c>
      <c r="D438" s="36">
        <v>4542.4666666666662</v>
      </c>
      <c r="E438" s="36">
        <v>4507.8833333333323</v>
      </c>
      <c r="F438" s="36">
        <v>4466.5166666666664</v>
      </c>
      <c r="G438" s="36">
        <v>4431.9333333333325</v>
      </c>
      <c r="H438" s="36">
        <v>4583.8333333333321</v>
      </c>
      <c r="I438" s="36">
        <v>4618.4166666666661</v>
      </c>
      <c r="J438" s="36">
        <v>4659.7833333333319</v>
      </c>
      <c r="K438" s="31">
        <v>4577.05</v>
      </c>
      <c r="L438" s="31">
        <v>4501.1000000000004</v>
      </c>
      <c r="M438" s="31">
        <v>0.76765000000000005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1279.8499999999999</v>
      </c>
      <c r="D439" s="36">
        <v>1273.9333333333332</v>
      </c>
      <c r="E439" s="36">
        <v>1265.2666666666664</v>
      </c>
      <c r="F439" s="36">
        <v>1250.6833333333332</v>
      </c>
      <c r="G439" s="36">
        <v>1242.0166666666664</v>
      </c>
      <c r="H439" s="36">
        <v>1288.5166666666664</v>
      </c>
      <c r="I439" s="36">
        <v>1297.1833333333329</v>
      </c>
      <c r="J439" s="36">
        <v>1311.7666666666664</v>
      </c>
      <c r="K439" s="31">
        <v>1282.5999999999999</v>
      </c>
      <c r="L439" s="31">
        <v>1259.3499999999999</v>
      </c>
      <c r="M439" s="31">
        <v>1.6000099999999999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579.15</v>
      </c>
      <c r="D440" s="36">
        <v>563.76666666666677</v>
      </c>
      <c r="E440" s="36">
        <v>541.53333333333353</v>
      </c>
      <c r="F440" s="36">
        <v>503.91666666666674</v>
      </c>
      <c r="G440" s="36">
        <v>481.68333333333351</v>
      </c>
      <c r="H440" s="36">
        <v>601.38333333333355</v>
      </c>
      <c r="I440" s="36">
        <v>623.6166666666669</v>
      </c>
      <c r="J440" s="36">
        <v>661.23333333333358</v>
      </c>
      <c r="K440" s="31">
        <v>586</v>
      </c>
      <c r="L440" s="31">
        <v>526.15</v>
      </c>
      <c r="M440" s="31">
        <v>60.793610000000001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6160.7</v>
      </c>
      <c r="D441" s="36">
        <v>6257.5666666666666</v>
      </c>
      <c r="E441" s="36">
        <v>6055.1333333333332</v>
      </c>
      <c r="F441" s="36">
        <v>5949.5666666666666</v>
      </c>
      <c r="G441" s="36">
        <v>5747.1333333333332</v>
      </c>
      <c r="H441" s="36">
        <v>6363.1333333333332</v>
      </c>
      <c r="I441" s="36">
        <v>6565.5666666666657</v>
      </c>
      <c r="J441" s="36">
        <v>6671.1333333333332</v>
      </c>
      <c r="K441" s="31">
        <v>6460</v>
      </c>
      <c r="L441" s="31">
        <v>6152</v>
      </c>
      <c r="M441" s="31">
        <v>2.9803799999999998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671.85</v>
      </c>
      <c r="D442" s="36">
        <v>672.6</v>
      </c>
      <c r="E442" s="36">
        <v>662.15000000000009</v>
      </c>
      <c r="F442" s="36">
        <v>652.45000000000005</v>
      </c>
      <c r="G442" s="36">
        <v>642.00000000000011</v>
      </c>
      <c r="H442" s="36">
        <v>682.30000000000007</v>
      </c>
      <c r="I442" s="36">
        <v>692.75000000000011</v>
      </c>
      <c r="J442" s="36">
        <v>702.45</v>
      </c>
      <c r="K442" s="31">
        <v>683.05</v>
      </c>
      <c r="L442" s="31">
        <v>662.9</v>
      </c>
      <c r="M442" s="31">
        <v>1.8693500000000001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50.28</v>
      </c>
      <c r="D443" s="36">
        <v>49.726666666666667</v>
      </c>
      <c r="E443" s="36">
        <v>48.953333333333333</v>
      </c>
      <c r="F443" s="36">
        <v>47.626666666666665</v>
      </c>
      <c r="G443" s="36">
        <v>46.853333333333332</v>
      </c>
      <c r="H443" s="36">
        <v>51.053333333333335</v>
      </c>
      <c r="I443" s="36">
        <v>51.826666666666661</v>
      </c>
      <c r="J443" s="36">
        <v>53.153333333333336</v>
      </c>
      <c r="K443" s="31">
        <v>50.5</v>
      </c>
      <c r="L443" s="31">
        <v>48.4</v>
      </c>
      <c r="M443" s="31">
        <v>874.22931000000005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600.70000000000005</v>
      </c>
      <c r="D444" s="36">
        <v>604.86666666666667</v>
      </c>
      <c r="E444" s="36">
        <v>592.73333333333335</v>
      </c>
      <c r="F444" s="36">
        <v>584.76666666666665</v>
      </c>
      <c r="G444" s="36">
        <v>572.63333333333333</v>
      </c>
      <c r="H444" s="36">
        <v>612.83333333333337</v>
      </c>
      <c r="I444" s="36">
        <v>624.96666666666681</v>
      </c>
      <c r="J444" s="36">
        <v>632.93333333333339</v>
      </c>
      <c r="K444" s="31">
        <v>617</v>
      </c>
      <c r="L444" s="31">
        <v>596.9</v>
      </c>
      <c r="M444" s="31">
        <v>9.9775399999999994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694.55</v>
      </c>
      <c r="D445" s="36">
        <v>698.09999999999991</v>
      </c>
      <c r="E445" s="36">
        <v>686.79999999999984</v>
      </c>
      <c r="F445" s="36">
        <v>679.05</v>
      </c>
      <c r="G445" s="36">
        <v>667.74999999999989</v>
      </c>
      <c r="H445" s="36">
        <v>705.8499999999998</v>
      </c>
      <c r="I445" s="36">
        <v>717.15</v>
      </c>
      <c r="J445" s="36">
        <v>724.89999999999975</v>
      </c>
      <c r="K445" s="31">
        <v>709.4</v>
      </c>
      <c r="L445" s="31">
        <v>690.35</v>
      </c>
      <c r="M445" s="31">
        <v>7.3319400000000003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470.9</v>
      </c>
      <c r="D446" s="36">
        <v>473.15000000000003</v>
      </c>
      <c r="E446" s="36">
        <v>465.75000000000006</v>
      </c>
      <c r="F446" s="36">
        <v>460.6</v>
      </c>
      <c r="G446" s="36">
        <v>453.20000000000005</v>
      </c>
      <c r="H446" s="36">
        <v>478.30000000000007</v>
      </c>
      <c r="I446" s="36">
        <v>485.70000000000005</v>
      </c>
      <c r="J446" s="36">
        <v>490.85000000000008</v>
      </c>
      <c r="K446" s="31">
        <v>480.55</v>
      </c>
      <c r="L446" s="31">
        <v>468</v>
      </c>
      <c r="M446" s="31">
        <v>7.0699899999999998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44.62</v>
      </c>
      <c r="D447" s="36">
        <v>44.673333333333325</v>
      </c>
      <c r="E447" s="36">
        <v>43.246666666666648</v>
      </c>
      <c r="F447" s="36">
        <v>41.873333333333321</v>
      </c>
      <c r="G447" s="36">
        <v>40.446666666666644</v>
      </c>
      <c r="H447" s="36">
        <v>46.046666666666653</v>
      </c>
      <c r="I447" s="36">
        <v>47.473333333333329</v>
      </c>
      <c r="J447" s="36">
        <v>48.846666666666657</v>
      </c>
      <c r="K447" s="31">
        <v>46.1</v>
      </c>
      <c r="L447" s="31">
        <v>43.3</v>
      </c>
      <c r="M447" s="31">
        <v>188.19389000000001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2420.5</v>
      </c>
      <c r="D448" s="36">
        <v>2428.0666666666671</v>
      </c>
      <c r="E448" s="36">
        <v>2408.0333333333342</v>
      </c>
      <c r="F448" s="36">
        <v>2395.5666666666671</v>
      </c>
      <c r="G448" s="36">
        <v>2375.5333333333342</v>
      </c>
      <c r="H448" s="36">
        <v>2440.5333333333342</v>
      </c>
      <c r="I448" s="36">
        <v>2460.5666666666671</v>
      </c>
      <c r="J448" s="36">
        <v>2473.0333333333342</v>
      </c>
      <c r="K448" s="31">
        <v>2448.1</v>
      </c>
      <c r="L448" s="31">
        <v>2415.6</v>
      </c>
      <c r="M448" s="31">
        <v>6.3048200000000003</v>
      </c>
      <c r="N448" s="1"/>
      <c r="O448" s="1"/>
    </row>
    <row r="449" spans="1:15" ht="12.75" customHeight="1">
      <c r="A449" s="33">
        <v>439</v>
      </c>
      <c r="B449" s="53" t="s">
        <v>888</v>
      </c>
      <c r="C449" s="31">
        <v>176.8</v>
      </c>
      <c r="D449" s="36">
        <v>178.18666666666664</v>
      </c>
      <c r="E449" s="36">
        <v>173.61333333333329</v>
      </c>
      <c r="F449" s="36">
        <v>170.42666666666665</v>
      </c>
      <c r="G449" s="36">
        <v>165.8533333333333</v>
      </c>
      <c r="H449" s="36">
        <v>181.37333333333328</v>
      </c>
      <c r="I449" s="36">
        <v>185.9466666666666</v>
      </c>
      <c r="J449" s="36">
        <v>189.13333333333327</v>
      </c>
      <c r="K449" s="31">
        <v>182.76</v>
      </c>
      <c r="L449" s="31">
        <v>175</v>
      </c>
      <c r="M449" s="31">
        <v>93.725399999999993</v>
      </c>
      <c r="N449" s="1"/>
      <c r="O449" s="1"/>
    </row>
    <row r="450" spans="1:15" ht="12.75" customHeight="1">
      <c r="A450" s="33">
        <v>440</v>
      </c>
      <c r="B450" s="53" t="s">
        <v>889</v>
      </c>
      <c r="C450" s="31">
        <v>472.45</v>
      </c>
      <c r="D450" s="36">
        <v>472.83333333333331</v>
      </c>
      <c r="E450" s="36">
        <v>470.66666666666663</v>
      </c>
      <c r="F450" s="36">
        <v>468.88333333333333</v>
      </c>
      <c r="G450" s="36">
        <v>466.71666666666664</v>
      </c>
      <c r="H450" s="36">
        <v>474.61666666666662</v>
      </c>
      <c r="I450" s="36">
        <v>476.78333333333325</v>
      </c>
      <c r="J450" s="36">
        <v>478.56666666666661</v>
      </c>
      <c r="K450" s="31">
        <v>475</v>
      </c>
      <c r="L450" s="31">
        <v>471.05</v>
      </c>
      <c r="M450" s="31">
        <v>0.75988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959.05</v>
      </c>
      <c r="D451" s="36">
        <v>958.33333333333337</v>
      </c>
      <c r="E451" s="36">
        <v>925.7166666666667</v>
      </c>
      <c r="F451" s="36">
        <v>892.38333333333333</v>
      </c>
      <c r="G451" s="36">
        <v>859.76666666666665</v>
      </c>
      <c r="H451" s="36">
        <v>991.66666666666674</v>
      </c>
      <c r="I451" s="36">
        <v>1024.2833333333333</v>
      </c>
      <c r="J451" s="36">
        <v>1057.6166666666668</v>
      </c>
      <c r="K451" s="31">
        <v>990.95</v>
      </c>
      <c r="L451" s="31">
        <v>925</v>
      </c>
      <c r="M451" s="31">
        <v>35.177729999999997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1123.5999999999999</v>
      </c>
      <c r="D452" s="36">
        <v>1118.5333333333333</v>
      </c>
      <c r="E452" s="36">
        <v>1102.0666666666666</v>
      </c>
      <c r="F452" s="36">
        <v>1080.5333333333333</v>
      </c>
      <c r="G452" s="36">
        <v>1064.0666666666666</v>
      </c>
      <c r="H452" s="36">
        <v>1140.0666666666666</v>
      </c>
      <c r="I452" s="36">
        <v>1156.5333333333333</v>
      </c>
      <c r="J452" s="36">
        <v>1178.0666666666666</v>
      </c>
      <c r="K452" s="31">
        <v>1135</v>
      </c>
      <c r="L452" s="31">
        <v>1097</v>
      </c>
      <c r="M452" s="31">
        <v>35.946849999999998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1897</v>
      </c>
      <c r="D453" s="36">
        <v>1900.7</v>
      </c>
      <c r="E453" s="36">
        <v>1884.25</v>
      </c>
      <c r="F453" s="36">
        <v>1871.5</v>
      </c>
      <c r="G453" s="36">
        <v>1855.05</v>
      </c>
      <c r="H453" s="36">
        <v>1913.45</v>
      </c>
      <c r="I453" s="36">
        <v>1929.9000000000003</v>
      </c>
      <c r="J453" s="36">
        <v>1942.65</v>
      </c>
      <c r="K453" s="31">
        <v>1917.15</v>
      </c>
      <c r="L453" s="31">
        <v>1887.95</v>
      </c>
      <c r="M453" s="31">
        <v>6.6623799999999997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3831.65</v>
      </c>
      <c r="D454" s="36">
        <v>3850.8666666666663</v>
      </c>
      <c r="E454" s="36">
        <v>3808.2333333333327</v>
      </c>
      <c r="F454" s="36">
        <v>3784.8166666666662</v>
      </c>
      <c r="G454" s="36">
        <v>3742.1833333333325</v>
      </c>
      <c r="H454" s="36">
        <v>3874.2833333333328</v>
      </c>
      <c r="I454" s="36">
        <v>3916.916666666667</v>
      </c>
      <c r="J454" s="36">
        <v>3940.333333333333</v>
      </c>
      <c r="K454" s="31">
        <v>3893.5</v>
      </c>
      <c r="L454" s="31">
        <v>3827.45</v>
      </c>
      <c r="M454" s="31">
        <v>21.770009999999999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1124.6500000000001</v>
      </c>
      <c r="D455" s="36">
        <v>1130.05</v>
      </c>
      <c r="E455" s="36">
        <v>1118.0999999999999</v>
      </c>
      <c r="F455" s="36">
        <v>1111.55</v>
      </c>
      <c r="G455" s="36">
        <v>1099.5999999999999</v>
      </c>
      <c r="H455" s="36">
        <v>1136.5999999999999</v>
      </c>
      <c r="I455" s="36">
        <v>1148.5500000000002</v>
      </c>
      <c r="J455" s="36">
        <v>1155.0999999999999</v>
      </c>
      <c r="K455" s="31">
        <v>1142</v>
      </c>
      <c r="L455" s="31">
        <v>1123.5</v>
      </c>
      <c r="M455" s="31">
        <v>7.73116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7120.25</v>
      </c>
      <c r="D456" s="36">
        <v>7123.5166666666664</v>
      </c>
      <c r="E456" s="36">
        <v>7088.7333333333327</v>
      </c>
      <c r="F456" s="36">
        <v>7057.2166666666662</v>
      </c>
      <c r="G456" s="36">
        <v>7022.4333333333325</v>
      </c>
      <c r="H456" s="36">
        <v>7155.0333333333328</v>
      </c>
      <c r="I456" s="36">
        <v>7189.8166666666657</v>
      </c>
      <c r="J456" s="36">
        <v>7221.333333333333</v>
      </c>
      <c r="K456" s="31">
        <v>7158.3</v>
      </c>
      <c r="L456" s="31">
        <v>7092</v>
      </c>
      <c r="M456" s="31">
        <v>0.68176000000000003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6408.5</v>
      </c>
      <c r="D457" s="36">
        <v>6419.166666666667</v>
      </c>
      <c r="E457" s="36">
        <v>6379.3333333333339</v>
      </c>
      <c r="F457" s="36">
        <v>6350.166666666667</v>
      </c>
      <c r="G457" s="36">
        <v>6310.3333333333339</v>
      </c>
      <c r="H457" s="36">
        <v>6448.3333333333339</v>
      </c>
      <c r="I457" s="36">
        <v>6488.1666666666679</v>
      </c>
      <c r="J457" s="36">
        <v>6517.3333333333339</v>
      </c>
      <c r="K457" s="31">
        <v>6459</v>
      </c>
      <c r="L457" s="31">
        <v>6390</v>
      </c>
      <c r="M457" s="31">
        <v>0.13245999999999999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667.75</v>
      </c>
      <c r="D458" s="36">
        <v>672.11666666666667</v>
      </c>
      <c r="E458" s="36">
        <v>662.13333333333333</v>
      </c>
      <c r="F458" s="36">
        <v>656.51666666666665</v>
      </c>
      <c r="G458" s="36">
        <v>646.5333333333333</v>
      </c>
      <c r="H458" s="36">
        <v>677.73333333333335</v>
      </c>
      <c r="I458" s="36">
        <v>687.7166666666667</v>
      </c>
      <c r="J458" s="36">
        <v>693.33333333333337</v>
      </c>
      <c r="K458" s="31">
        <v>682.1</v>
      </c>
      <c r="L458" s="31">
        <v>666.5</v>
      </c>
      <c r="M458" s="31">
        <v>16.907029999999999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988.7</v>
      </c>
      <c r="D459" s="36">
        <v>995.31666666666661</v>
      </c>
      <c r="E459" s="36">
        <v>980.38333333333321</v>
      </c>
      <c r="F459" s="36">
        <v>972.06666666666661</v>
      </c>
      <c r="G459" s="36">
        <v>957.13333333333321</v>
      </c>
      <c r="H459" s="36">
        <v>1003.6333333333332</v>
      </c>
      <c r="I459" s="36">
        <v>1018.5666666666666</v>
      </c>
      <c r="J459" s="36">
        <v>1026.8833333333332</v>
      </c>
      <c r="K459" s="31">
        <v>1010.25</v>
      </c>
      <c r="L459" s="31">
        <v>987</v>
      </c>
      <c r="M459" s="31">
        <v>175.27993000000001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449.65</v>
      </c>
      <c r="D460" s="36">
        <v>450.68333333333334</v>
      </c>
      <c r="E460" s="36">
        <v>447.51666666666665</v>
      </c>
      <c r="F460" s="36">
        <v>445.38333333333333</v>
      </c>
      <c r="G460" s="36">
        <v>442.21666666666664</v>
      </c>
      <c r="H460" s="36">
        <v>452.81666666666666</v>
      </c>
      <c r="I460" s="36">
        <v>455.98333333333329</v>
      </c>
      <c r="J460" s="36">
        <v>458.11666666666667</v>
      </c>
      <c r="K460" s="31">
        <v>453.85</v>
      </c>
      <c r="L460" s="31">
        <v>448.55</v>
      </c>
      <c r="M460" s="31">
        <v>70.664069999999995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182.23</v>
      </c>
      <c r="D461" s="36">
        <v>182.53333333333333</v>
      </c>
      <c r="E461" s="36">
        <v>181.19666666666666</v>
      </c>
      <c r="F461" s="36">
        <v>180.16333333333333</v>
      </c>
      <c r="G461" s="36">
        <v>178.82666666666665</v>
      </c>
      <c r="H461" s="36">
        <v>183.56666666666666</v>
      </c>
      <c r="I461" s="36">
        <v>184.90333333333331</v>
      </c>
      <c r="J461" s="36">
        <v>185.93666666666667</v>
      </c>
      <c r="K461" s="31">
        <v>183.87</v>
      </c>
      <c r="L461" s="31">
        <v>181.5</v>
      </c>
      <c r="M461" s="31">
        <v>333.04642999999999</v>
      </c>
      <c r="N461" s="1"/>
      <c r="O461" s="1"/>
    </row>
    <row r="462" spans="1:15" ht="12.75" customHeight="1">
      <c r="A462" s="33">
        <v>452</v>
      </c>
      <c r="B462" s="53" t="s">
        <v>890</v>
      </c>
      <c r="C462" s="31">
        <v>1058.8499999999999</v>
      </c>
      <c r="D462" s="36">
        <v>1060.4333333333334</v>
      </c>
      <c r="E462" s="36">
        <v>1053.4166666666667</v>
      </c>
      <c r="F462" s="36">
        <v>1047.9833333333333</v>
      </c>
      <c r="G462" s="36">
        <v>1040.9666666666667</v>
      </c>
      <c r="H462" s="36">
        <v>1065.8666666666668</v>
      </c>
      <c r="I462" s="36">
        <v>1072.8833333333332</v>
      </c>
      <c r="J462" s="36">
        <v>1078.3166666666668</v>
      </c>
      <c r="K462" s="31">
        <v>1067.45</v>
      </c>
      <c r="L462" s="31">
        <v>1055</v>
      </c>
      <c r="M462" s="31">
        <v>8.4093699999999991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80.959999999999994</v>
      </c>
      <c r="D463" s="36">
        <v>79.903333333333322</v>
      </c>
      <c r="E463" s="36">
        <v>77.306666666666644</v>
      </c>
      <c r="F463" s="36">
        <v>73.653333333333322</v>
      </c>
      <c r="G463" s="36">
        <v>71.056666666666644</v>
      </c>
      <c r="H463" s="36">
        <v>83.556666666666644</v>
      </c>
      <c r="I463" s="36">
        <v>86.153333333333308</v>
      </c>
      <c r="J463" s="36">
        <v>89.806666666666644</v>
      </c>
      <c r="K463" s="31">
        <v>82.5</v>
      </c>
      <c r="L463" s="31">
        <v>76.25</v>
      </c>
      <c r="M463" s="31">
        <v>264.80372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1370.6</v>
      </c>
      <c r="D464" s="36">
        <v>1369.5833333333333</v>
      </c>
      <c r="E464" s="36">
        <v>1358.1666666666665</v>
      </c>
      <c r="F464" s="36">
        <v>1345.7333333333333</v>
      </c>
      <c r="G464" s="36">
        <v>1334.3166666666666</v>
      </c>
      <c r="H464" s="36">
        <v>1382.0166666666664</v>
      </c>
      <c r="I464" s="36">
        <v>1393.4333333333329</v>
      </c>
      <c r="J464" s="36">
        <v>1405.8666666666663</v>
      </c>
      <c r="K464" s="31">
        <v>1381</v>
      </c>
      <c r="L464" s="31">
        <v>1357.15</v>
      </c>
      <c r="M464" s="31">
        <v>27.86009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1364.4</v>
      </c>
      <c r="D465" s="36">
        <v>1357.5666666666666</v>
      </c>
      <c r="E465" s="36">
        <v>1340.1333333333332</v>
      </c>
      <c r="F465" s="36">
        <v>1315.8666666666666</v>
      </c>
      <c r="G465" s="36">
        <v>1298.4333333333332</v>
      </c>
      <c r="H465" s="36">
        <v>1381.8333333333333</v>
      </c>
      <c r="I465" s="36">
        <v>1399.2666666666667</v>
      </c>
      <c r="J465" s="36">
        <v>1423.5333333333333</v>
      </c>
      <c r="K465" s="31">
        <v>1375</v>
      </c>
      <c r="L465" s="31">
        <v>1333.3</v>
      </c>
      <c r="M465" s="31">
        <v>10.054270000000001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240.38</v>
      </c>
      <c r="D466" s="36">
        <v>240.68666666666664</v>
      </c>
      <c r="E466" s="36">
        <v>238.69333333333327</v>
      </c>
      <c r="F466" s="36">
        <v>237.00666666666663</v>
      </c>
      <c r="G466" s="36">
        <v>235.01333333333326</v>
      </c>
      <c r="H466" s="36">
        <v>242.37333333333328</v>
      </c>
      <c r="I466" s="36">
        <v>244.36666666666667</v>
      </c>
      <c r="J466" s="36">
        <v>246.05333333333328</v>
      </c>
      <c r="K466" s="31">
        <v>242.68</v>
      </c>
      <c r="L466" s="31">
        <v>239</v>
      </c>
      <c r="M466" s="31">
        <v>10.79031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859.75</v>
      </c>
      <c r="D467" s="36">
        <v>859.04999999999984</v>
      </c>
      <c r="E467" s="36">
        <v>849.74999999999966</v>
      </c>
      <c r="F467" s="36">
        <v>839.74999999999977</v>
      </c>
      <c r="G467" s="36">
        <v>830.44999999999959</v>
      </c>
      <c r="H467" s="36">
        <v>869.04999999999973</v>
      </c>
      <c r="I467" s="36">
        <v>878.34999999999991</v>
      </c>
      <c r="J467" s="36">
        <v>888.3499999999998</v>
      </c>
      <c r="K467" s="31">
        <v>868.35</v>
      </c>
      <c r="L467" s="31">
        <v>849.05</v>
      </c>
      <c r="M467" s="31">
        <v>7.4908700000000001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5397.1</v>
      </c>
      <c r="D468" s="36">
        <v>5333.0333333333338</v>
      </c>
      <c r="E468" s="36">
        <v>5216.1666666666679</v>
      </c>
      <c r="F468" s="36">
        <v>5035.2333333333345</v>
      </c>
      <c r="G468" s="36">
        <v>4918.3666666666686</v>
      </c>
      <c r="H468" s="36">
        <v>5513.9666666666672</v>
      </c>
      <c r="I468" s="36">
        <v>5630.8333333333339</v>
      </c>
      <c r="J468" s="36">
        <v>5811.7666666666664</v>
      </c>
      <c r="K468" s="31">
        <v>5449.9</v>
      </c>
      <c r="L468" s="31">
        <v>5152.1000000000004</v>
      </c>
      <c r="M468" s="31">
        <v>1.3071299999999999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4140.3500000000004</v>
      </c>
      <c r="D469" s="36">
        <v>4122.4666666666672</v>
      </c>
      <c r="E469" s="36">
        <v>4069.8833333333341</v>
      </c>
      <c r="F469" s="36">
        <v>3999.416666666667</v>
      </c>
      <c r="G469" s="36">
        <v>3946.8333333333339</v>
      </c>
      <c r="H469" s="36">
        <v>4192.9333333333343</v>
      </c>
      <c r="I469" s="36">
        <v>4245.5166666666664</v>
      </c>
      <c r="J469" s="36">
        <v>4315.9833333333345</v>
      </c>
      <c r="K469" s="31">
        <v>4175.05</v>
      </c>
      <c r="L469" s="31">
        <v>4052</v>
      </c>
      <c r="M469" s="31">
        <v>1.3801399999999999</v>
      </c>
      <c r="N469" s="1"/>
      <c r="O469" s="1"/>
    </row>
    <row r="470" spans="1:15" ht="12.75" customHeight="1">
      <c r="A470" s="33">
        <v>460</v>
      </c>
      <c r="B470" s="53" t="s">
        <v>891</v>
      </c>
      <c r="C470" s="31">
        <v>1417.2</v>
      </c>
      <c r="D470" s="36">
        <v>1412.3999999999999</v>
      </c>
      <c r="E470" s="36">
        <v>1350.7999999999997</v>
      </c>
      <c r="F470" s="36">
        <v>1284.3999999999999</v>
      </c>
      <c r="G470" s="36">
        <v>1222.7999999999997</v>
      </c>
      <c r="H470" s="36">
        <v>1478.7999999999997</v>
      </c>
      <c r="I470" s="36">
        <v>1540.3999999999996</v>
      </c>
      <c r="J470" s="36">
        <v>1606.7999999999997</v>
      </c>
      <c r="K470" s="31">
        <v>1474</v>
      </c>
      <c r="L470" s="31">
        <v>1346</v>
      </c>
      <c r="M470" s="31">
        <v>76.734629999999996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3382.3</v>
      </c>
      <c r="D471" s="36">
        <v>3390.6833333333338</v>
      </c>
      <c r="E471" s="36">
        <v>3362.4666666666676</v>
      </c>
      <c r="F471" s="36">
        <v>3342.6333333333337</v>
      </c>
      <c r="G471" s="36">
        <v>3314.4166666666674</v>
      </c>
      <c r="H471" s="36">
        <v>3410.5166666666678</v>
      </c>
      <c r="I471" s="36">
        <v>3438.733333333334</v>
      </c>
      <c r="J471" s="36">
        <v>3458.566666666668</v>
      </c>
      <c r="K471" s="31">
        <v>3418.9</v>
      </c>
      <c r="L471" s="31">
        <v>3370.85</v>
      </c>
      <c r="M471" s="31">
        <v>20.541679999999999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2893.5</v>
      </c>
      <c r="D472" s="36">
        <v>2889.0666666666671</v>
      </c>
      <c r="E472" s="36">
        <v>2859.3333333333339</v>
      </c>
      <c r="F472" s="36">
        <v>2825.166666666667</v>
      </c>
      <c r="G472" s="36">
        <v>2795.4333333333338</v>
      </c>
      <c r="H472" s="36">
        <v>2923.233333333334</v>
      </c>
      <c r="I472" s="36">
        <v>2952.9666666666667</v>
      </c>
      <c r="J472" s="36">
        <v>2987.1333333333341</v>
      </c>
      <c r="K472" s="31">
        <v>2918.8</v>
      </c>
      <c r="L472" s="31">
        <v>2854.9</v>
      </c>
      <c r="M472" s="31">
        <v>2.2174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1609</v>
      </c>
      <c r="D473" s="36">
        <v>1597.6833333333334</v>
      </c>
      <c r="E473" s="36">
        <v>1581.3666666666668</v>
      </c>
      <c r="F473" s="36">
        <v>1553.7333333333333</v>
      </c>
      <c r="G473" s="36">
        <v>1537.4166666666667</v>
      </c>
      <c r="H473" s="36">
        <v>1625.3166666666668</v>
      </c>
      <c r="I473" s="36">
        <v>1641.6333333333334</v>
      </c>
      <c r="J473" s="36">
        <v>1669.2666666666669</v>
      </c>
      <c r="K473" s="31">
        <v>1614</v>
      </c>
      <c r="L473" s="31">
        <v>1570.05</v>
      </c>
      <c r="M473" s="31">
        <v>4.8315400000000004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5028.05</v>
      </c>
      <c r="D474" s="36">
        <v>5008.8166666666666</v>
      </c>
      <c r="E474" s="36">
        <v>4928.2833333333328</v>
      </c>
      <c r="F474" s="36">
        <v>4828.5166666666664</v>
      </c>
      <c r="G474" s="36">
        <v>4747.9833333333327</v>
      </c>
      <c r="H474" s="36">
        <v>5108.583333333333</v>
      </c>
      <c r="I474" s="36">
        <v>5189.1166666666677</v>
      </c>
      <c r="J474" s="36">
        <v>5288.8833333333332</v>
      </c>
      <c r="K474" s="31">
        <v>5089.3500000000004</v>
      </c>
      <c r="L474" s="31">
        <v>4909.05</v>
      </c>
      <c r="M474" s="31">
        <v>9.5449099999999998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40.479999999999997</v>
      </c>
      <c r="D475" s="36">
        <v>39.846666666666664</v>
      </c>
      <c r="E475" s="36">
        <v>38.733333333333327</v>
      </c>
      <c r="F475" s="36">
        <v>36.986666666666665</v>
      </c>
      <c r="G475" s="36">
        <v>35.873333333333328</v>
      </c>
      <c r="H475" s="36">
        <v>41.593333333333327</v>
      </c>
      <c r="I475" s="36">
        <v>42.706666666666671</v>
      </c>
      <c r="J475" s="36">
        <v>44.453333333333326</v>
      </c>
      <c r="K475" s="31">
        <v>40.96</v>
      </c>
      <c r="L475" s="31">
        <v>38.1</v>
      </c>
      <c r="M475" s="31">
        <v>776.05954999999994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372.15</v>
      </c>
      <c r="D476" s="36">
        <v>372.3</v>
      </c>
      <c r="E476" s="36">
        <v>365.85</v>
      </c>
      <c r="F476" s="36">
        <v>359.55</v>
      </c>
      <c r="G476" s="36">
        <v>353.1</v>
      </c>
      <c r="H476" s="36">
        <v>378.6</v>
      </c>
      <c r="I476" s="36">
        <v>385.04999999999995</v>
      </c>
      <c r="J476" s="36">
        <v>391.35</v>
      </c>
      <c r="K476" s="31">
        <v>378.75</v>
      </c>
      <c r="L476" s="31">
        <v>366</v>
      </c>
      <c r="M476" s="31">
        <v>20.200589999999998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567.54999999999995</v>
      </c>
      <c r="D477" s="36">
        <v>563.0333333333333</v>
      </c>
      <c r="E477" s="36">
        <v>556.16666666666663</v>
      </c>
      <c r="F477" s="36">
        <v>544.7833333333333</v>
      </c>
      <c r="G477" s="36">
        <v>537.91666666666663</v>
      </c>
      <c r="H477" s="36">
        <v>574.41666666666663</v>
      </c>
      <c r="I477" s="36">
        <v>581.28333333333342</v>
      </c>
      <c r="J477" s="31">
        <v>592.66666666666663</v>
      </c>
      <c r="K477" s="31">
        <v>569.9</v>
      </c>
      <c r="L477" s="31">
        <v>551.65</v>
      </c>
      <c r="M477" s="53">
        <v>10.48875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4085.45</v>
      </c>
      <c r="D478" s="36">
        <v>4134</v>
      </c>
      <c r="E478" s="36">
        <v>4003.45</v>
      </c>
      <c r="F478" s="36">
        <v>3921.45</v>
      </c>
      <c r="G478" s="36">
        <v>3790.8999999999996</v>
      </c>
      <c r="H478" s="36">
        <v>4216</v>
      </c>
      <c r="I478" s="36">
        <v>4346.5499999999993</v>
      </c>
      <c r="J478" s="31">
        <v>4428.55</v>
      </c>
      <c r="K478" s="31">
        <v>4264.55</v>
      </c>
      <c r="L478" s="31">
        <v>4052</v>
      </c>
      <c r="M478" s="53">
        <v>3.58711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57.3</v>
      </c>
      <c r="D479" s="36">
        <v>57.29</v>
      </c>
      <c r="E479" s="36">
        <v>56.08</v>
      </c>
      <c r="F479" s="36">
        <v>54.86</v>
      </c>
      <c r="G479" s="36">
        <v>53.65</v>
      </c>
      <c r="H479" s="36">
        <v>58.51</v>
      </c>
      <c r="I479" s="36">
        <v>59.719999999999992</v>
      </c>
      <c r="J479" s="36">
        <v>60.94</v>
      </c>
      <c r="K479" s="31">
        <v>58.5</v>
      </c>
      <c r="L479" s="31">
        <v>56.07</v>
      </c>
      <c r="M479" s="31">
        <v>185.90268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996.9</v>
      </c>
      <c r="D480" s="36">
        <v>998.86666666666667</v>
      </c>
      <c r="E480" s="36">
        <v>985.0333333333333</v>
      </c>
      <c r="F480" s="36">
        <v>973.16666666666663</v>
      </c>
      <c r="G480" s="36">
        <v>959.33333333333326</v>
      </c>
      <c r="H480" s="36">
        <v>1010.7333333333333</v>
      </c>
      <c r="I480" s="36">
        <v>1024.5666666666666</v>
      </c>
      <c r="J480" s="31">
        <v>1036.4333333333334</v>
      </c>
      <c r="K480" s="31">
        <v>1012.7</v>
      </c>
      <c r="L480" s="31">
        <v>987</v>
      </c>
      <c r="M480" s="53">
        <v>7.1034899999999999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550.04999999999995</v>
      </c>
      <c r="D481" s="36">
        <v>552.38333333333333</v>
      </c>
      <c r="E481" s="36">
        <v>546.16666666666663</v>
      </c>
      <c r="F481" s="36">
        <v>542.2833333333333</v>
      </c>
      <c r="G481" s="36">
        <v>536.06666666666661</v>
      </c>
      <c r="H481" s="36">
        <v>556.26666666666665</v>
      </c>
      <c r="I481" s="36">
        <v>562.48333333333335</v>
      </c>
      <c r="J481" s="36">
        <v>566.36666666666667</v>
      </c>
      <c r="K481" s="31">
        <v>558.6</v>
      </c>
      <c r="L481" s="31">
        <v>548.5</v>
      </c>
      <c r="M481" s="31">
        <v>21.73771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989.65</v>
      </c>
      <c r="D482" s="36">
        <v>989.11666666666667</v>
      </c>
      <c r="E482" s="36">
        <v>982.58333333333337</v>
      </c>
      <c r="F482" s="36">
        <v>975.51666666666665</v>
      </c>
      <c r="G482" s="36">
        <v>968.98333333333335</v>
      </c>
      <c r="H482" s="36">
        <v>996.18333333333339</v>
      </c>
      <c r="I482" s="36">
        <v>1002.7166666666667</v>
      </c>
      <c r="J482" s="36">
        <v>1009.7833333333334</v>
      </c>
      <c r="K482" s="31">
        <v>995.65</v>
      </c>
      <c r="L482" s="31">
        <v>982.05</v>
      </c>
      <c r="M482" s="31">
        <v>1.43733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49.78</v>
      </c>
      <c r="D483" s="36">
        <v>49.843333333333334</v>
      </c>
      <c r="E483" s="36">
        <v>49.586666666666666</v>
      </c>
      <c r="F483" s="36">
        <v>49.393333333333331</v>
      </c>
      <c r="G483" s="36">
        <v>49.136666666666663</v>
      </c>
      <c r="H483" s="36">
        <v>50.036666666666669</v>
      </c>
      <c r="I483" s="36">
        <v>50.293333333333329</v>
      </c>
      <c r="J483" s="36">
        <v>50.486666666666672</v>
      </c>
      <c r="K483" s="31">
        <v>50.1</v>
      </c>
      <c r="L483" s="31">
        <v>49.65</v>
      </c>
      <c r="M483" s="31">
        <v>97.934250000000006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11044.8</v>
      </c>
      <c r="D484" s="36">
        <v>11005.416666666666</v>
      </c>
      <c r="E484" s="36">
        <v>10910.883333333331</v>
      </c>
      <c r="F484" s="36">
        <v>10776.966666666665</v>
      </c>
      <c r="G484" s="36">
        <v>10682.433333333331</v>
      </c>
      <c r="H484" s="36">
        <v>11139.333333333332</v>
      </c>
      <c r="I484" s="36">
        <v>11233.866666666669</v>
      </c>
      <c r="J484" s="36">
        <v>11367.783333333333</v>
      </c>
      <c r="K484" s="31">
        <v>11099.95</v>
      </c>
      <c r="L484" s="31">
        <v>10871.5</v>
      </c>
      <c r="M484" s="31">
        <v>4.3914299999999997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147.38</v>
      </c>
      <c r="D485" s="36">
        <v>147.59</v>
      </c>
      <c r="E485" s="36">
        <v>146.38</v>
      </c>
      <c r="F485" s="36">
        <v>145.38</v>
      </c>
      <c r="G485" s="36">
        <v>144.16999999999999</v>
      </c>
      <c r="H485" s="36">
        <v>148.59</v>
      </c>
      <c r="I485" s="36">
        <v>149.79999999999998</v>
      </c>
      <c r="J485" s="36">
        <v>150.80000000000001</v>
      </c>
      <c r="K485" s="31">
        <v>148.80000000000001</v>
      </c>
      <c r="L485" s="31">
        <v>146.59</v>
      </c>
      <c r="M485" s="31">
        <v>165.30250000000001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2129.5</v>
      </c>
      <c r="D486" s="36">
        <v>2141.1833333333329</v>
      </c>
      <c r="E486" s="36">
        <v>2099.9166666666661</v>
      </c>
      <c r="F486" s="36">
        <v>2070.333333333333</v>
      </c>
      <c r="G486" s="36">
        <v>2029.0666666666662</v>
      </c>
      <c r="H486" s="36">
        <v>2170.766666666666</v>
      </c>
      <c r="I486" s="36">
        <v>2212.0333333333333</v>
      </c>
      <c r="J486" s="36">
        <v>2241.6166666666659</v>
      </c>
      <c r="K486" s="31">
        <v>2182.4499999999998</v>
      </c>
      <c r="L486" s="31">
        <v>2111.6</v>
      </c>
      <c r="M486" s="31">
        <v>2.34585</v>
      </c>
      <c r="N486" s="1"/>
      <c r="O486" s="1"/>
    </row>
    <row r="487" spans="1:15" ht="12.75" customHeight="1">
      <c r="A487" s="33">
        <v>477</v>
      </c>
      <c r="B487" s="53" t="s">
        <v>1024</v>
      </c>
      <c r="C487" s="31">
        <v>1290.8499999999999</v>
      </c>
      <c r="D487" s="36">
        <v>1297.9666666666667</v>
      </c>
      <c r="E487" s="36">
        <v>1277.2333333333333</v>
      </c>
      <c r="F487" s="36">
        <v>1263.6166666666666</v>
      </c>
      <c r="G487" s="36">
        <v>1242.8833333333332</v>
      </c>
      <c r="H487" s="36">
        <v>1311.5833333333335</v>
      </c>
      <c r="I487" s="36">
        <v>1332.3166666666671</v>
      </c>
      <c r="J487" s="36">
        <v>1345.9333333333336</v>
      </c>
      <c r="K487" s="31">
        <v>1318.7</v>
      </c>
      <c r="L487" s="31">
        <v>1284.3499999999999</v>
      </c>
      <c r="M487" s="31">
        <v>13.74418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378.25</v>
      </c>
      <c r="D488" s="36">
        <v>376.75</v>
      </c>
      <c r="E488" s="36">
        <v>373.5</v>
      </c>
      <c r="F488" s="36">
        <v>368.75</v>
      </c>
      <c r="G488" s="36">
        <v>365.5</v>
      </c>
      <c r="H488" s="36">
        <v>381.5</v>
      </c>
      <c r="I488" s="36">
        <v>384.75</v>
      </c>
      <c r="J488" s="36">
        <v>389.5</v>
      </c>
      <c r="K488" s="31">
        <v>380</v>
      </c>
      <c r="L488" s="31">
        <v>372</v>
      </c>
      <c r="M488" s="31">
        <v>9.0196400000000008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404.1</v>
      </c>
      <c r="D489" s="36">
        <v>402.81666666666666</v>
      </c>
      <c r="E489" s="36">
        <v>399.88333333333333</v>
      </c>
      <c r="F489" s="36">
        <v>395.66666666666669</v>
      </c>
      <c r="G489" s="36">
        <v>392.73333333333335</v>
      </c>
      <c r="H489" s="36">
        <v>407.0333333333333</v>
      </c>
      <c r="I489" s="36">
        <v>409.96666666666658</v>
      </c>
      <c r="J489" s="36">
        <v>414.18333333333328</v>
      </c>
      <c r="K489" s="31">
        <v>405.75</v>
      </c>
      <c r="L489" s="31">
        <v>398.6</v>
      </c>
      <c r="M489" s="31">
        <v>6.2152200000000004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477.2</v>
      </c>
      <c r="D490" s="36">
        <v>480.5333333333333</v>
      </c>
      <c r="E490" s="36">
        <v>472.66666666666663</v>
      </c>
      <c r="F490" s="36">
        <v>468.13333333333333</v>
      </c>
      <c r="G490" s="36">
        <v>460.26666666666665</v>
      </c>
      <c r="H490" s="36">
        <v>485.06666666666661</v>
      </c>
      <c r="I490" s="36">
        <v>492.93333333333328</v>
      </c>
      <c r="J490" s="36">
        <v>497.46666666666658</v>
      </c>
      <c r="K490" s="31">
        <v>488.4</v>
      </c>
      <c r="L490" s="31">
        <v>476</v>
      </c>
      <c r="M490" s="31">
        <v>5.5012499999999998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325.2</v>
      </c>
      <c r="D491" s="36">
        <v>325.35000000000002</v>
      </c>
      <c r="E491" s="36">
        <v>321.70000000000005</v>
      </c>
      <c r="F491" s="36">
        <v>318.20000000000005</v>
      </c>
      <c r="G491" s="36">
        <v>314.55000000000007</v>
      </c>
      <c r="H491" s="36">
        <v>328.85</v>
      </c>
      <c r="I491" s="36">
        <v>332.5</v>
      </c>
      <c r="J491" s="36">
        <v>336</v>
      </c>
      <c r="K491" s="31">
        <v>329</v>
      </c>
      <c r="L491" s="31">
        <v>321.85000000000002</v>
      </c>
      <c r="M491" s="31">
        <v>3.3131900000000001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477.6</v>
      </c>
      <c r="D492" s="36">
        <v>481.83333333333331</v>
      </c>
      <c r="E492" s="36">
        <v>458.96666666666664</v>
      </c>
      <c r="F492" s="36">
        <v>440.33333333333331</v>
      </c>
      <c r="G492" s="36">
        <v>417.46666666666664</v>
      </c>
      <c r="H492" s="36">
        <v>500.46666666666664</v>
      </c>
      <c r="I492" s="36">
        <v>523.33333333333326</v>
      </c>
      <c r="J492" s="36">
        <v>541.9666666666667</v>
      </c>
      <c r="K492" s="31">
        <v>504.7</v>
      </c>
      <c r="L492" s="31">
        <v>463.2</v>
      </c>
      <c r="M492" s="31">
        <v>11.88442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679.6</v>
      </c>
      <c r="D493" s="36">
        <v>677.85</v>
      </c>
      <c r="E493" s="36">
        <v>658.7</v>
      </c>
      <c r="F493" s="36">
        <v>637.80000000000007</v>
      </c>
      <c r="G493" s="36">
        <v>618.65000000000009</v>
      </c>
      <c r="H493" s="36">
        <v>698.75</v>
      </c>
      <c r="I493" s="36">
        <v>717.89999999999986</v>
      </c>
      <c r="J493" s="36">
        <v>738.8</v>
      </c>
      <c r="K493" s="31">
        <v>697</v>
      </c>
      <c r="L493" s="31">
        <v>656.95</v>
      </c>
      <c r="M493" s="31">
        <v>19.498339999999999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1557.75</v>
      </c>
      <c r="D494" s="36">
        <v>1560.25</v>
      </c>
      <c r="E494" s="36">
        <v>1551.5</v>
      </c>
      <c r="F494" s="36">
        <v>1545.25</v>
      </c>
      <c r="G494" s="36">
        <v>1536.5</v>
      </c>
      <c r="H494" s="36">
        <v>1566.5</v>
      </c>
      <c r="I494" s="36">
        <v>1575.25</v>
      </c>
      <c r="J494" s="36">
        <v>1581.5</v>
      </c>
      <c r="K494" s="31">
        <v>1569</v>
      </c>
      <c r="L494" s="31">
        <v>1554</v>
      </c>
      <c r="M494" s="31">
        <v>13.1416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1126.1500000000001</v>
      </c>
      <c r="D495" s="36">
        <v>1125.8833333333334</v>
      </c>
      <c r="E495" s="36">
        <v>1108.2666666666669</v>
      </c>
      <c r="F495" s="36">
        <v>1090.3833333333334</v>
      </c>
      <c r="G495" s="36">
        <v>1072.7666666666669</v>
      </c>
      <c r="H495" s="36">
        <v>1143.7666666666669</v>
      </c>
      <c r="I495" s="36">
        <v>1161.3833333333332</v>
      </c>
      <c r="J495" s="36">
        <v>1179.2666666666669</v>
      </c>
      <c r="K495" s="31">
        <v>1143.5</v>
      </c>
      <c r="L495" s="31">
        <v>1108</v>
      </c>
      <c r="M495" s="31">
        <v>1.8069900000000001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444.25</v>
      </c>
      <c r="D496" s="36">
        <v>446.83333333333331</v>
      </c>
      <c r="E496" s="36">
        <v>440.01666666666665</v>
      </c>
      <c r="F496" s="36">
        <v>435.78333333333336</v>
      </c>
      <c r="G496" s="36">
        <v>428.9666666666667</v>
      </c>
      <c r="H496" s="36">
        <v>451.06666666666661</v>
      </c>
      <c r="I496" s="36">
        <v>457.88333333333333</v>
      </c>
      <c r="J496" s="36">
        <v>462.11666666666656</v>
      </c>
      <c r="K496" s="31">
        <v>453.65</v>
      </c>
      <c r="L496" s="31">
        <v>442.6</v>
      </c>
      <c r="M496" s="31">
        <v>111.63309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821.9</v>
      </c>
      <c r="D497" s="36">
        <v>822.03333333333342</v>
      </c>
      <c r="E497" s="36">
        <v>811.06666666666683</v>
      </c>
      <c r="F497" s="36">
        <v>800.23333333333346</v>
      </c>
      <c r="G497" s="36">
        <v>789.26666666666688</v>
      </c>
      <c r="H497" s="36">
        <v>832.86666666666679</v>
      </c>
      <c r="I497" s="36">
        <v>843.83333333333326</v>
      </c>
      <c r="J497" s="36">
        <v>854.66666666666674</v>
      </c>
      <c r="K497" s="31">
        <v>833</v>
      </c>
      <c r="L497" s="31">
        <v>811.2</v>
      </c>
      <c r="M497" s="31">
        <v>1.5472699999999999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16.43</v>
      </c>
      <c r="D498" s="36">
        <v>16.456666666666663</v>
      </c>
      <c r="E498" s="36">
        <v>16.213333333333328</v>
      </c>
      <c r="F498" s="36">
        <v>15.996666666666663</v>
      </c>
      <c r="G498" s="36">
        <v>15.753333333333327</v>
      </c>
      <c r="H498" s="36">
        <v>16.673333333333328</v>
      </c>
      <c r="I498" s="36">
        <v>16.916666666666668</v>
      </c>
      <c r="J498" s="36">
        <v>17.133333333333329</v>
      </c>
      <c r="K498" s="31">
        <v>16.7</v>
      </c>
      <c r="L498" s="31">
        <v>16.239999999999998</v>
      </c>
      <c r="M498" s="31">
        <v>10410.28161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1447.25</v>
      </c>
      <c r="D499" s="36">
        <v>1453.8500000000001</v>
      </c>
      <c r="E499" s="36">
        <v>1434.8500000000004</v>
      </c>
      <c r="F499" s="36">
        <v>1422.4500000000003</v>
      </c>
      <c r="G499" s="36">
        <v>1403.4500000000005</v>
      </c>
      <c r="H499" s="36">
        <v>1466.2500000000002</v>
      </c>
      <c r="I499" s="36">
        <v>1485.2499999999998</v>
      </c>
      <c r="J499" s="31">
        <v>1497.65</v>
      </c>
      <c r="K499" s="31">
        <v>1472.85</v>
      </c>
      <c r="L499" s="31">
        <v>1441.45</v>
      </c>
      <c r="M499" s="53">
        <v>10.714320000000001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539.5</v>
      </c>
      <c r="D500" s="36">
        <v>535.78333333333342</v>
      </c>
      <c r="E500" s="36">
        <v>527.16666666666686</v>
      </c>
      <c r="F500" s="36">
        <v>514.83333333333348</v>
      </c>
      <c r="G500" s="36">
        <v>506.21666666666692</v>
      </c>
      <c r="H500" s="36">
        <v>548.11666666666679</v>
      </c>
      <c r="I500" s="36">
        <v>556.73333333333335</v>
      </c>
      <c r="J500" s="31">
        <v>569.06666666666672</v>
      </c>
      <c r="K500" s="31">
        <v>544.4</v>
      </c>
      <c r="L500" s="31">
        <v>523.45000000000005</v>
      </c>
      <c r="M500" s="53">
        <v>29.153980000000001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138.49</v>
      </c>
      <c r="D501" s="36">
        <v>139.01333333333335</v>
      </c>
      <c r="E501" s="36">
        <v>136.5266666666667</v>
      </c>
      <c r="F501" s="36">
        <v>134.56333333333336</v>
      </c>
      <c r="G501" s="36">
        <v>132.07666666666671</v>
      </c>
      <c r="H501" s="36">
        <v>140.97666666666669</v>
      </c>
      <c r="I501" s="36">
        <v>143.46333333333331</v>
      </c>
      <c r="J501" s="36">
        <v>145.42666666666668</v>
      </c>
      <c r="K501" s="31">
        <v>141.5</v>
      </c>
      <c r="L501" s="31">
        <v>137.05000000000001</v>
      </c>
      <c r="M501" s="31">
        <v>18.941520000000001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819.3</v>
      </c>
      <c r="D502" s="36">
        <v>824.61666666666667</v>
      </c>
      <c r="E502" s="36">
        <v>811.68333333333339</v>
      </c>
      <c r="F502" s="36">
        <v>804.06666666666672</v>
      </c>
      <c r="G502" s="36">
        <v>791.13333333333344</v>
      </c>
      <c r="H502" s="36">
        <v>832.23333333333335</v>
      </c>
      <c r="I502" s="36">
        <v>845.16666666666652</v>
      </c>
      <c r="J502" s="36">
        <v>852.7833333333333</v>
      </c>
      <c r="K502" s="31">
        <v>837.55</v>
      </c>
      <c r="L502" s="31">
        <v>817</v>
      </c>
      <c r="M502" s="31">
        <v>0.44107000000000002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1788.55</v>
      </c>
      <c r="D503" s="36">
        <v>1780.45</v>
      </c>
      <c r="E503" s="36">
        <v>1750.9</v>
      </c>
      <c r="F503" s="36">
        <v>1713.25</v>
      </c>
      <c r="G503" s="36">
        <v>1683.7</v>
      </c>
      <c r="H503" s="36">
        <v>1818.1000000000001</v>
      </c>
      <c r="I503" s="36">
        <v>1847.6499999999999</v>
      </c>
      <c r="J503" s="31">
        <v>1885.3000000000002</v>
      </c>
      <c r="K503" s="31">
        <v>1810</v>
      </c>
      <c r="L503" s="31">
        <v>1742.8</v>
      </c>
      <c r="M503" s="53">
        <v>11.75487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476.9</v>
      </c>
      <c r="D504" s="36">
        <v>478.95</v>
      </c>
      <c r="E504" s="36">
        <v>473.5</v>
      </c>
      <c r="F504" s="36">
        <v>470.1</v>
      </c>
      <c r="G504" s="36">
        <v>464.65000000000003</v>
      </c>
      <c r="H504" s="36">
        <v>482.34999999999997</v>
      </c>
      <c r="I504" s="36">
        <v>487.7999999999999</v>
      </c>
      <c r="J504" s="36">
        <v>491.19999999999993</v>
      </c>
      <c r="K504" s="31">
        <v>484.4</v>
      </c>
      <c r="L504" s="31">
        <v>475.55</v>
      </c>
      <c r="M504" s="31">
        <v>69.375579999999999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24.12</v>
      </c>
      <c r="D505" s="200">
        <v>24.073333333333334</v>
      </c>
      <c r="E505" s="200">
        <v>23.766666666666669</v>
      </c>
      <c r="F505" s="200">
        <v>23.413333333333334</v>
      </c>
      <c r="G505" s="200">
        <v>23.106666666666669</v>
      </c>
      <c r="H505" s="200">
        <v>24.426666666666669</v>
      </c>
      <c r="I505" s="200">
        <v>24.733333333333334</v>
      </c>
      <c r="J505" s="200">
        <v>25.08666666666667</v>
      </c>
      <c r="K505" s="201">
        <v>24.38</v>
      </c>
      <c r="L505" s="201">
        <v>23.72</v>
      </c>
      <c r="M505" s="201">
        <v>1878.28351</v>
      </c>
      <c r="N505" s="1"/>
      <c r="O505" s="1"/>
    </row>
    <row r="506" spans="1:15" ht="12.75" customHeight="1">
      <c r="A506" s="33">
        <v>496</v>
      </c>
      <c r="B506" s="280" t="s">
        <v>516</v>
      </c>
      <c r="C506" s="280">
        <v>17665.099999999999</v>
      </c>
      <c r="D506" s="281">
        <v>17697.099999999999</v>
      </c>
      <c r="E506" s="281">
        <v>17434.349999999999</v>
      </c>
      <c r="F506" s="281">
        <v>17203.599999999999</v>
      </c>
      <c r="G506" s="281">
        <v>16940.849999999999</v>
      </c>
      <c r="H506" s="281">
        <v>17927.849999999999</v>
      </c>
      <c r="I506" s="281">
        <v>18190.599999999999</v>
      </c>
      <c r="J506" s="281">
        <v>18421.349999999999</v>
      </c>
      <c r="K506" s="282">
        <v>17959.849999999999</v>
      </c>
      <c r="L506" s="282">
        <v>17466.349999999999</v>
      </c>
      <c r="M506" s="282">
        <v>3.6700000000000003E-2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166.8</v>
      </c>
      <c r="D507" s="215">
        <v>166.33333333333334</v>
      </c>
      <c r="E507" s="215">
        <v>164.56666666666669</v>
      </c>
      <c r="F507" s="215">
        <v>162.33333333333334</v>
      </c>
      <c r="G507" s="215">
        <v>160.56666666666669</v>
      </c>
      <c r="H507" s="215">
        <v>168.56666666666669</v>
      </c>
      <c r="I507" s="215">
        <v>170.33333333333334</v>
      </c>
      <c r="J507" s="215">
        <v>172.56666666666669</v>
      </c>
      <c r="K507" s="213">
        <v>168.1</v>
      </c>
      <c r="L507" s="213">
        <v>164.1</v>
      </c>
      <c r="M507" s="213">
        <v>156.5729</v>
      </c>
      <c r="N507" s="198"/>
      <c r="O507" s="198"/>
    </row>
    <row r="508" spans="1:15" ht="12.75" customHeight="1">
      <c r="A508" s="33">
        <v>498</v>
      </c>
      <c r="B508" s="283" t="s">
        <v>517</v>
      </c>
      <c r="C508" s="283">
        <v>699.45</v>
      </c>
      <c r="D508" s="283">
        <v>703.48333333333323</v>
      </c>
      <c r="E508" s="283">
        <v>688.96666666666647</v>
      </c>
      <c r="F508" s="283">
        <v>678.48333333333323</v>
      </c>
      <c r="G508" s="283">
        <v>663.96666666666647</v>
      </c>
      <c r="H508" s="283">
        <v>713.96666666666647</v>
      </c>
      <c r="I508" s="283">
        <v>728.48333333333312</v>
      </c>
      <c r="J508" s="283">
        <v>738.96666666666647</v>
      </c>
      <c r="K508" s="283">
        <v>718</v>
      </c>
      <c r="L508" s="283">
        <v>693</v>
      </c>
      <c r="M508" s="283">
        <v>13.741989999999999</v>
      </c>
      <c r="N508" s="198"/>
      <c r="O508" s="198"/>
    </row>
    <row r="509" spans="1:15" ht="12.75" customHeight="1">
      <c r="A509" s="279">
        <v>499</v>
      </c>
      <c r="B509" s="285" t="s">
        <v>301</v>
      </c>
      <c r="C509" s="285">
        <v>179.65</v>
      </c>
      <c r="D509" s="285">
        <v>181.28666666666666</v>
      </c>
      <c r="E509" s="285">
        <v>177.69333333333333</v>
      </c>
      <c r="F509" s="285">
        <v>175.73666666666668</v>
      </c>
      <c r="G509" s="285">
        <v>172.14333333333335</v>
      </c>
      <c r="H509" s="285">
        <v>183.24333333333331</v>
      </c>
      <c r="I509" s="285">
        <v>186.83666666666662</v>
      </c>
      <c r="J509" s="285">
        <v>188.79333333333329</v>
      </c>
      <c r="K509" s="285">
        <v>184.88</v>
      </c>
      <c r="L509" s="285">
        <v>179.33</v>
      </c>
      <c r="M509" s="285">
        <v>428.30410999999998</v>
      </c>
      <c r="N509" s="198"/>
      <c r="O509" s="198"/>
    </row>
    <row r="510" spans="1:15" ht="12.75" customHeight="1">
      <c r="A510" s="213">
        <v>500</v>
      </c>
      <c r="B510" s="283" t="s">
        <v>237</v>
      </c>
      <c r="C510" s="283">
        <v>1096.95</v>
      </c>
      <c r="D510" s="283">
        <v>1091.2333333333333</v>
      </c>
      <c r="E510" s="283">
        <v>1079.5166666666667</v>
      </c>
      <c r="F510" s="283">
        <v>1062.0833333333333</v>
      </c>
      <c r="G510" s="283">
        <v>1050.3666666666666</v>
      </c>
      <c r="H510" s="283">
        <v>1108.6666666666667</v>
      </c>
      <c r="I510" s="283">
        <v>1120.3833333333334</v>
      </c>
      <c r="J510" s="283">
        <v>1137.8166666666668</v>
      </c>
      <c r="K510" s="283">
        <v>1102.95</v>
      </c>
      <c r="L510" s="283">
        <v>1073.8</v>
      </c>
      <c r="M510" s="283">
        <v>11.20031</v>
      </c>
      <c r="N510" s="198"/>
      <c r="O510" s="198"/>
    </row>
    <row r="511" spans="1:15" ht="12.75" customHeight="1">
      <c r="A511" s="213">
        <v>501</v>
      </c>
      <c r="B511" s="286" t="s">
        <v>892</v>
      </c>
      <c r="C511" s="286">
        <v>2386.9</v>
      </c>
      <c r="D511" s="286">
        <v>2393.9166666666665</v>
      </c>
      <c r="E511" s="286">
        <v>2372.9833333333331</v>
      </c>
      <c r="F511" s="286">
        <v>2359.0666666666666</v>
      </c>
      <c r="G511" s="286">
        <v>2338.1333333333332</v>
      </c>
      <c r="H511" s="286">
        <v>2407.833333333333</v>
      </c>
      <c r="I511" s="286">
        <v>2428.7666666666664</v>
      </c>
      <c r="J511" s="286">
        <v>2442.6833333333329</v>
      </c>
      <c r="K511" s="286">
        <v>2414.85</v>
      </c>
      <c r="L511" s="286">
        <v>2380</v>
      </c>
      <c r="M511" s="286">
        <v>0.32923000000000002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5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2"/>
      <c r="B5" s="353"/>
      <c r="C5" s="352"/>
      <c r="D5" s="35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54" t="s">
        <v>520</v>
      </c>
      <c r="C7" s="354"/>
      <c r="D7" s="7">
        <f>Main!B10</f>
        <v>45455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45455</v>
      </c>
      <c r="B10" s="32">
        <v>544190</v>
      </c>
      <c r="C10" s="31" t="s">
        <v>1121</v>
      </c>
      <c r="D10" s="31" t="s">
        <v>975</v>
      </c>
      <c r="E10" s="31" t="s">
        <v>529</v>
      </c>
      <c r="F10" s="84">
        <v>64000</v>
      </c>
      <c r="G10" s="32">
        <v>43.01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45455</v>
      </c>
      <c r="B11" s="32">
        <v>539661</v>
      </c>
      <c r="C11" s="31" t="s">
        <v>1122</v>
      </c>
      <c r="D11" s="31" t="s">
        <v>1123</v>
      </c>
      <c r="E11" s="31" t="s">
        <v>530</v>
      </c>
      <c r="F11" s="84">
        <v>15851</v>
      </c>
      <c r="G11" s="32">
        <v>44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45455</v>
      </c>
      <c r="B12" s="32">
        <v>539661</v>
      </c>
      <c r="C12" s="31" t="s">
        <v>1122</v>
      </c>
      <c r="D12" s="31" t="s">
        <v>1124</v>
      </c>
      <c r="E12" s="31" t="s">
        <v>529</v>
      </c>
      <c r="F12" s="84">
        <v>25000</v>
      </c>
      <c r="G12" s="32">
        <v>44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45455</v>
      </c>
      <c r="B13" s="32">
        <v>539506</v>
      </c>
      <c r="C13" s="31" t="s">
        <v>1125</v>
      </c>
      <c r="D13" s="31" t="s">
        <v>1126</v>
      </c>
      <c r="E13" s="31" t="s">
        <v>530</v>
      </c>
      <c r="F13" s="84">
        <v>2500100</v>
      </c>
      <c r="G13" s="32">
        <v>0.71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45455</v>
      </c>
      <c r="B14" s="32">
        <v>538351</v>
      </c>
      <c r="C14" s="31" t="s">
        <v>1127</v>
      </c>
      <c r="D14" s="31" t="s">
        <v>1128</v>
      </c>
      <c r="E14" s="31" t="s">
        <v>530</v>
      </c>
      <c r="F14" s="84">
        <v>71625</v>
      </c>
      <c r="G14" s="32">
        <v>9.7799999999999994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45455</v>
      </c>
      <c r="B15" s="32">
        <v>538351</v>
      </c>
      <c r="C15" s="31" t="s">
        <v>1127</v>
      </c>
      <c r="D15" s="31" t="s">
        <v>975</v>
      </c>
      <c r="E15" s="31" t="s">
        <v>529</v>
      </c>
      <c r="F15" s="84">
        <v>100000</v>
      </c>
      <c r="G15" s="32">
        <v>9.7799999999999994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45455</v>
      </c>
      <c r="B16" s="32">
        <v>538351</v>
      </c>
      <c r="C16" s="31" t="s">
        <v>1127</v>
      </c>
      <c r="D16" s="31" t="s">
        <v>1129</v>
      </c>
      <c r="E16" s="31" t="s">
        <v>530</v>
      </c>
      <c r="F16" s="84">
        <v>157047</v>
      </c>
      <c r="G16" s="32">
        <v>9.7799999999999994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45455</v>
      </c>
      <c r="B17" s="32">
        <v>538351</v>
      </c>
      <c r="C17" s="31" t="s">
        <v>1127</v>
      </c>
      <c r="D17" s="31" t="s">
        <v>1130</v>
      </c>
      <c r="E17" s="31" t="s">
        <v>529</v>
      </c>
      <c r="F17" s="84">
        <v>75000</v>
      </c>
      <c r="G17" s="32">
        <v>9.7799999999999994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45455</v>
      </c>
      <c r="B18" s="32">
        <v>544183</v>
      </c>
      <c r="C18" s="31" t="s">
        <v>1026</v>
      </c>
      <c r="D18" s="31" t="s">
        <v>1131</v>
      </c>
      <c r="E18" s="31" t="s">
        <v>529</v>
      </c>
      <c r="F18" s="84">
        <v>10000</v>
      </c>
      <c r="G18" s="32">
        <v>148.35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45455</v>
      </c>
      <c r="B19" s="32">
        <v>539946</v>
      </c>
      <c r="C19" s="31" t="s">
        <v>1042</v>
      </c>
      <c r="D19" s="31" t="s">
        <v>1043</v>
      </c>
      <c r="E19" s="31" t="s">
        <v>529</v>
      </c>
      <c r="F19" s="84">
        <v>11510</v>
      </c>
      <c r="G19" s="32">
        <v>59.93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45455</v>
      </c>
      <c r="B20" s="32">
        <v>539946</v>
      </c>
      <c r="C20" s="31" t="s">
        <v>1042</v>
      </c>
      <c r="D20" s="31" t="s">
        <v>1043</v>
      </c>
      <c r="E20" s="31" t="s">
        <v>530</v>
      </c>
      <c r="F20" s="84">
        <v>5603</v>
      </c>
      <c r="G20" s="32">
        <v>62.33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45455</v>
      </c>
      <c r="B21" s="32">
        <v>539946</v>
      </c>
      <c r="C21" s="31" t="s">
        <v>1042</v>
      </c>
      <c r="D21" s="31" t="s">
        <v>1132</v>
      </c>
      <c r="E21" s="31" t="s">
        <v>530</v>
      </c>
      <c r="F21" s="84">
        <v>12901</v>
      </c>
      <c r="G21" s="32">
        <v>60.01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45455</v>
      </c>
      <c r="B22" s="32">
        <v>543926</v>
      </c>
      <c r="C22" s="31" t="s">
        <v>1133</v>
      </c>
      <c r="D22" s="31" t="s">
        <v>1134</v>
      </c>
      <c r="E22" s="31" t="s">
        <v>530</v>
      </c>
      <c r="F22" s="84">
        <v>54400</v>
      </c>
      <c r="G22" s="32">
        <v>45.69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45455</v>
      </c>
      <c r="B23" s="32">
        <v>524752</v>
      </c>
      <c r="C23" s="31" t="s">
        <v>1073</v>
      </c>
      <c r="D23" s="31" t="s">
        <v>1044</v>
      </c>
      <c r="E23" s="31" t="s">
        <v>529</v>
      </c>
      <c r="F23" s="84">
        <v>7634</v>
      </c>
      <c r="G23" s="32">
        <v>23.88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45455</v>
      </c>
      <c r="B24" s="32">
        <v>524752</v>
      </c>
      <c r="C24" s="31" t="s">
        <v>1073</v>
      </c>
      <c r="D24" s="31" t="s">
        <v>1135</v>
      </c>
      <c r="E24" s="31" t="s">
        <v>529</v>
      </c>
      <c r="F24" s="84">
        <v>144337</v>
      </c>
      <c r="G24" s="32">
        <v>24.12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45455</v>
      </c>
      <c r="B25" s="32">
        <v>524752</v>
      </c>
      <c r="C25" s="31" t="s">
        <v>1073</v>
      </c>
      <c r="D25" s="31" t="s">
        <v>1044</v>
      </c>
      <c r="E25" s="31" t="s">
        <v>530</v>
      </c>
      <c r="F25" s="84">
        <v>73134</v>
      </c>
      <c r="G25" s="32">
        <v>24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45455</v>
      </c>
      <c r="B26" s="32">
        <v>524752</v>
      </c>
      <c r="C26" s="31" t="s">
        <v>1073</v>
      </c>
      <c r="D26" s="31" t="s">
        <v>1135</v>
      </c>
      <c r="E26" s="31" t="s">
        <v>530</v>
      </c>
      <c r="F26" s="84">
        <v>106382</v>
      </c>
      <c r="G26" s="32">
        <v>23.26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45455</v>
      </c>
      <c r="B27" s="32">
        <v>524752</v>
      </c>
      <c r="C27" s="31" t="s">
        <v>1073</v>
      </c>
      <c r="D27" s="31" t="s">
        <v>1136</v>
      </c>
      <c r="E27" s="31" t="s">
        <v>529</v>
      </c>
      <c r="F27" s="84">
        <v>57052</v>
      </c>
      <c r="G27" s="32">
        <v>23.94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45455</v>
      </c>
      <c r="B28" s="32">
        <v>524752</v>
      </c>
      <c r="C28" s="31" t="s">
        <v>1073</v>
      </c>
      <c r="D28" s="31" t="s">
        <v>1136</v>
      </c>
      <c r="E28" s="31" t="s">
        <v>530</v>
      </c>
      <c r="F28" s="84">
        <v>57052</v>
      </c>
      <c r="G28" s="32">
        <v>21.18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45455</v>
      </c>
      <c r="B29" s="32">
        <v>540080</v>
      </c>
      <c r="C29" s="31" t="s">
        <v>1074</v>
      </c>
      <c r="D29" s="31" t="s">
        <v>1075</v>
      </c>
      <c r="E29" s="31" t="s">
        <v>530</v>
      </c>
      <c r="F29" s="84">
        <v>945552</v>
      </c>
      <c r="G29" s="32">
        <v>21.19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45455</v>
      </c>
      <c r="B30" s="32">
        <v>543594</v>
      </c>
      <c r="C30" s="31" t="s">
        <v>1137</v>
      </c>
      <c r="D30" s="31" t="s">
        <v>1138</v>
      </c>
      <c r="E30" s="31" t="s">
        <v>530</v>
      </c>
      <c r="F30" s="84">
        <v>132000</v>
      </c>
      <c r="G30" s="32">
        <v>8.08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45455</v>
      </c>
      <c r="B31" s="32">
        <v>543594</v>
      </c>
      <c r="C31" s="31" t="s">
        <v>1137</v>
      </c>
      <c r="D31" s="31" t="s">
        <v>1138</v>
      </c>
      <c r="E31" s="31" t="s">
        <v>529</v>
      </c>
      <c r="F31" s="84">
        <v>3000</v>
      </c>
      <c r="G31" s="32">
        <v>8.1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45455</v>
      </c>
      <c r="B32" s="32">
        <v>504351</v>
      </c>
      <c r="C32" s="31" t="s">
        <v>1045</v>
      </c>
      <c r="D32" s="31" t="s">
        <v>1046</v>
      </c>
      <c r="E32" s="31" t="s">
        <v>530</v>
      </c>
      <c r="F32" s="84">
        <v>6827027</v>
      </c>
      <c r="G32" s="32">
        <v>2.14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45455</v>
      </c>
      <c r="B33" s="32">
        <v>504351</v>
      </c>
      <c r="C33" s="31" t="s">
        <v>1045</v>
      </c>
      <c r="D33" s="31" t="s">
        <v>1046</v>
      </c>
      <c r="E33" s="31" t="s">
        <v>530</v>
      </c>
      <c r="F33" s="84">
        <v>9173667</v>
      </c>
      <c r="G33" s="32">
        <v>2.21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45455</v>
      </c>
      <c r="B34" s="32">
        <v>531911</v>
      </c>
      <c r="C34" s="31" t="s">
        <v>1139</v>
      </c>
      <c r="D34" s="31" t="s">
        <v>1140</v>
      </c>
      <c r="E34" s="31" t="s">
        <v>530</v>
      </c>
      <c r="F34" s="84">
        <v>15013</v>
      </c>
      <c r="G34" s="32">
        <v>41.89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45455</v>
      </c>
      <c r="B35" s="32">
        <v>544156</v>
      </c>
      <c r="C35" s="31" t="s">
        <v>1141</v>
      </c>
      <c r="D35" s="31" t="s">
        <v>1142</v>
      </c>
      <c r="E35" s="31" t="s">
        <v>529</v>
      </c>
      <c r="F35" s="84">
        <v>108000</v>
      </c>
      <c r="G35" s="32">
        <v>39.99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45455</v>
      </c>
      <c r="B36" s="32">
        <v>544156</v>
      </c>
      <c r="C36" s="31" t="s">
        <v>1141</v>
      </c>
      <c r="D36" s="31" t="s">
        <v>1143</v>
      </c>
      <c r="E36" s="31" t="s">
        <v>530</v>
      </c>
      <c r="F36" s="84">
        <v>27000</v>
      </c>
      <c r="G36" s="32">
        <v>40.44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45455</v>
      </c>
      <c r="B37" s="32">
        <v>513309</v>
      </c>
      <c r="C37" s="31" t="s">
        <v>1144</v>
      </c>
      <c r="D37" s="31" t="s">
        <v>1145</v>
      </c>
      <c r="E37" s="31" t="s">
        <v>529</v>
      </c>
      <c r="F37" s="84">
        <v>40000</v>
      </c>
      <c r="G37" s="32">
        <v>16.670000000000002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45455</v>
      </c>
      <c r="B38" s="32">
        <v>513309</v>
      </c>
      <c r="C38" s="31" t="s">
        <v>1144</v>
      </c>
      <c r="D38" s="31" t="s">
        <v>1146</v>
      </c>
      <c r="E38" s="31" t="s">
        <v>530</v>
      </c>
      <c r="F38" s="84">
        <v>52250</v>
      </c>
      <c r="G38" s="32">
        <v>16.579999999999998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45455</v>
      </c>
      <c r="B39" s="32">
        <v>531594</v>
      </c>
      <c r="C39" s="31" t="s">
        <v>1147</v>
      </c>
      <c r="D39" s="31" t="s">
        <v>1148</v>
      </c>
      <c r="E39" s="31" t="s">
        <v>529</v>
      </c>
      <c r="F39" s="84">
        <v>30000</v>
      </c>
      <c r="G39" s="32">
        <v>23.59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45455</v>
      </c>
      <c r="B40" s="32">
        <v>530979</v>
      </c>
      <c r="C40" s="31" t="s">
        <v>1149</v>
      </c>
      <c r="D40" s="31" t="s">
        <v>1150</v>
      </c>
      <c r="E40" s="31" t="s">
        <v>530</v>
      </c>
      <c r="F40" s="84">
        <v>102074</v>
      </c>
      <c r="G40" s="32">
        <v>31.5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45455</v>
      </c>
      <c r="B41" s="32">
        <v>530979</v>
      </c>
      <c r="C41" s="31" t="s">
        <v>1149</v>
      </c>
      <c r="D41" s="31" t="s">
        <v>1151</v>
      </c>
      <c r="E41" s="31" t="s">
        <v>529</v>
      </c>
      <c r="F41" s="84">
        <v>147074</v>
      </c>
      <c r="G41" s="32">
        <v>31.5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45455</v>
      </c>
      <c r="B42" s="32">
        <v>539175</v>
      </c>
      <c r="C42" s="31" t="s">
        <v>1152</v>
      </c>
      <c r="D42" s="31" t="s">
        <v>1153</v>
      </c>
      <c r="E42" s="31" t="s">
        <v>530</v>
      </c>
      <c r="F42" s="84">
        <v>140000</v>
      </c>
      <c r="G42" s="32">
        <v>14.95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45455</v>
      </c>
      <c r="B43" s="32">
        <v>539175</v>
      </c>
      <c r="C43" s="31" t="s">
        <v>1152</v>
      </c>
      <c r="D43" s="31" t="s">
        <v>1154</v>
      </c>
      <c r="E43" s="31" t="s">
        <v>529</v>
      </c>
      <c r="F43" s="84">
        <v>181727</v>
      </c>
      <c r="G43" s="32">
        <v>14.95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45455</v>
      </c>
      <c r="B44" s="32">
        <v>536709</v>
      </c>
      <c r="C44" s="31" t="s">
        <v>1047</v>
      </c>
      <c r="D44" s="31" t="s">
        <v>1155</v>
      </c>
      <c r="E44" s="31" t="s">
        <v>529</v>
      </c>
      <c r="F44" s="84">
        <v>169840</v>
      </c>
      <c r="G44" s="32">
        <v>13.76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45455</v>
      </c>
      <c r="B45" s="32">
        <v>536709</v>
      </c>
      <c r="C45" s="31" t="s">
        <v>1047</v>
      </c>
      <c r="D45" s="31" t="s">
        <v>1155</v>
      </c>
      <c r="E45" s="31" t="s">
        <v>530</v>
      </c>
      <c r="F45" s="84">
        <v>169840</v>
      </c>
      <c r="G45" s="32">
        <v>13.76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45455</v>
      </c>
      <c r="B46" s="32">
        <v>536709</v>
      </c>
      <c r="C46" s="31" t="s">
        <v>1047</v>
      </c>
      <c r="D46" s="31" t="s">
        <v>975</v>
      </c>
      <c r="E46" s="31" t="s">
        <v>529</v>
      </c>
      <c r="F46" s="84">
        <v>4809</v>
      </c>
      <c r="G46" s="32">
        <v>14.2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45455</v>
      </c>
      <c r="B47" s="32">
        <v>536709</v>
      </c>
      <c r="C47" s="31" t="s">
        <v>1047</v>
      </c>
      <c r="D47" s="31" t="s">
        <v>975</v>
      </c>
      <c r="E47" s="31" t="s">
        <v>530</v>
      </c>
      <c r="F47" s="84">
        <v>252042</v>
      </c>
      <c r="G47" s="32">
        <v>13.76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45455</v>
      </c>
      <c r="B48" s="32">
        <v>543806</v>
      </c>
      <c r="C48" s="31" t="s">
        <v>1156</v>
      </c>
      <c r="D48" s="31" t="s">
        <v>1157</v>
      </c>
      <c r="E48" s="31" t="s">
        <v>529</v>
      </c>
      <c r="F48" s="84">
        <v>62000</v>
      </c>
      <c r="G48" s="32">
        <v>76.25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45455</v>
      </c>
      <c r="B49" s="32">
        <v>544160</v>
      </c>
      <c r="C49" s="31" t="s">
        <v>1158</v>
      </c>
      <c r="D49" s="31" t="s">
        <v>1159</v>
      </c>
      <c r="E49" s="31" t="s">
        <v>529</v>
      </c>
      <c r="F49" s="84">
        <v>25600</v>
      </c>
      <c r="G49" s="32">
        <v>69.260000000000005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45455</v>
      </c>
      <c r="B50" s="32">
        <v>544160</v>
      </c>
      <c r="C50" s="31" t="s">
        <v>1158</v>
      </c>
      <c r="D50" s="31" t="s">
        <v>1159</v>
      </c>
      <c r="E50" s="31" t="s">
        <v>530</v>
      </c>
      <c r="F50" s="84">
        <v>12800</v>
      </c>
      <c r="G50" s="32">
        <v>70.5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45455</v>
      </c>
      <c r="B51" s="32">
        <v>544160</v>
      </c>
      <c r="C51" s="31" t="s">
        <v>1158</v>
      </c>
      <c r="D51" s="31" t="s">
        <v>1071</v>
      </c>
      <c r="E51" s="31" t="s">
        <v>529</v>
      </c>
      <c r="F51" s="84">
        <v>43200</v>
      </c>
      <c r="G51" s="32">
        <v>70.5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45455</v>
      </c>
      <c r="B52" s="32">
        <v>544160</v>
      </c>
      <c r="C52" s="31" t="s">
        <v>1158</v>
      </c>
      <c r="D52" s="31" t="s">
        <v>1071</v>
      </c>
      <c r="E52" s="31" t="s">
        <v>530</v>
      </c>
      <c r="F52" s="84">
        <v>38400</v>
      </c>
      <c r="G52" s="32">
        <v>69.569999999999993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45455</v>
      </c>
      <c r="B53" s="32">
        <v>544160</v>
      </c>
      <c r="C53" s="31" t="s">
        <v>1158</v>
      </c>
      <c r="D53" s="31" t="s">
        <v>1160</v>
      </c>
      <c r="E53" s="31" t="s">
        <v>530</v>
      </c>
      <c r="F53" s="84">
        <v>25600</v>
      </c>
      <c r="G53" s="32">
        <v>70.5</v>
      </c>
      <c r="H53" s="32" t="s">
        <v>325</v>
      </c>
    </row>
    <row r="54" spans="1:28" ht="15" customHeight="1">
      <c r="A54" s="83">
        <v>45455</v>
      </c>
      <c r="B54" s="32">
        <v>544160</v>
      </c>
      <c r="C54" s="31" t="s">
        <v>1158</v>
      </c>
      <c r="D54" s="31" t="s">
        <v>1160</v>
      </c>
      <c r="E54" s="31" t="s">
        <v>529</v>
      </c>
      <c r="F54" s="84">
        <v>25600</v>
      </c>
      <c r="G54" s="32">
        <v>63.06</v>
      </c>
      <c r="H54" s="32" t="s">
        <v>325</v>
      </c>
    </row>
    <row r="55" spans="1:28" ht="15" customHeight="1">
      <c r="A55" s="83">
        <v>45455</v>
      </c>
      <c r="B55" s="32">
        <v>544160</v>
      </c>
      <c r="C55" s="31" t="s">
        <v>1158</v>
      </c>
      <c r="D55" s="31" t="s">
        <v>1161</v>
      </c>
      <c r="E55" s="31" t="s">
        <v>529</v>
      </c>
      <c r="F55" s="84">
        <v>32000</v>
      </c>
      <c r="G55" s="32">
        <v>70.010000000000005</v>
      </c>
      <c r="H55" s="32" t="s">
        <v>325</v>
      </c>
    </row>
    <row r="56" spans="1:28" ht="15" customHeight="1">
      <c r="A56" s="83">
        <v>45455</v>
      </c>
      <c r="B56" s="32">
        <v>544188</v>
      </c>
      <c r="C56" s="31" t="s">
        <v>1162</v>
      </c>
      <c r="D56" s="31" t="s">
        <v>1076</v>
      </c>
      <c r="E56" s="31" t="s">
        <v>529</v>
      </c>
      <c r="F56" s="84">
        <v>40000</v>
      </c>
      <c r="G56" s="32">
        <v>47.25</v>
      </c>
      <c r="H56" s="32" t="s">
        <v>325</v>
      </c>
    </row>
    <row r="57" spans="1:28" ht="15" customHeight="1">
      <c r="A57" s="83">
        <v>45455</v>
      </c>
      <c r="B57" s="32">
        <v>544188</v>
      </c>
      <c r="C57" s="31" t="s">
        <v>1162</v>
      </c>
      <c r="D57" s="31" t="s">
        <v>1071</v>
      </c>
      <c r="E57" s="31" t="s">
        <v>529</v>
      </c>
      <c r="F57" s="84">
        <v>52000</v>
      </c>
      <c r="G57" s="32">
        <v>47.25</v>
      </c>
      <c r="H57" s="32" t="s">
        <v>325</v>
      </c>
    </row>
    <row r="58" spans="1:28" ht="15" customHeight="1">
      <c r="A58" s="83">
        <v>45455</v>
      </c>
      <c r="B58" s="32">
        <v>544188</v>
      </c>
      <c r="C58" s="31" t="s">
        <v>1162</v>
      </c>
      <c r="D58" s="31" t="s">
        <v>1163</v>
      </c>
      <c r="E58" s="31" t="s">
        <v>529</v>
      </c>
      <c r="F58" s="84">
        <v>36000</v>
      </c>
      <c r="G58" s="32">
        <v>47.25</v>
      </c>
      <c r="H58" s="32" t="s">
        <v>325</v>
      </c>
    </row>
    <row r="59" spans="1:28" ht="15" customHeight="1">
      <c r="A59" s="83">
        <v>45455</v>
      </c>
      <c r="B59" s="32">
        <v>544188</v>
      </c>
      <c r="C59" s="31" t="s">
        <v>1162</v>
      </c>
      <c r="D59" s="31" t="s">
        <v>1148</v>
      </c>
      <c r="E59" s="31" t="s">
        <v>529</v>
      </c>
      <c r="F59" s="84">
        <v>36000</v>
      </c>
      <c r="G59" s="32">
        <v>45</v>
      </c>
      <c r="H59" s="32" t="s">
        <v>325</v>
      </c>
    </row>
    <row r="60" spans="1:28" ht="15" customHeight="1">
      <c r="A60" s="83">
        <v>45455</v>
      </c>
      <c r="B60" s="32">
        <v>544188</v>
      </c>
      <c r="C60" s="31" t="s">
        <v>1162</v>
      </c>
      <c r="D60" s="31" t="s">
        <v>1164</v>
      </c>
      <c r="E60" s="31" t="s">
        <v>529</v>
      </c>
      <c r="F60" s="84">
        <v>40000</v>
      </c>
      <c r="G60" s="32">
        <v>45</v>
      </c>
      <c r="H60" s="32" t="s">
        <v>325</v>
      </c>
    </row>
    <row r="61" spans="1:28" ht="15" customHeight="1">
      <c r="A61" s="83">
        <v>45455</v>
      </c>
      <c r="B61" s="32">
        <v>544188</v>
      </c>
      <c r="C61" s="31" t="s">
        <v>1162</v>
      </c>
      <c r="D61" s="31" t="s">
        <v>1165</v>
      </c>
      <c r="E61" s="31" t="s">
        <v>529</v>
      </c>
      <c r="F61" s="84">
        <v>76000</v>
      </c>
      <c r="G61" s="32">
        <v>47.13</v>
      </c>
      <c r="H61" s="32" t="s">
        <v>325</v>
      </c>
    </row>
    <row r="62" spans="1:28" ht="15" customHeight="1">
      <c r="A62" s="83">
        <v>45455</v>
      </c>
      <c r="B62" s="32">
        <v>538895</v>
      </c>
      <c r="C62" s="31" t="s">
        <v>1166</v>
      </c>
      <c r="D62" s="31" t="s">
        <v>1167</v>
      </c>
      <c r="E62" s="31" t="s">
        <v>530</v>
      </c>
      <c r="F62" s="84">
        <v>100</v>
      </c>
      <c r="G62" s="32">
        <v>42.64</v>
      </c>
      <c r="H62" s="32" t="s">
        <v>325</v>
      </c>
    </row>
    <row r="63" spans="1:28" ht="15" customHeight="1">
      <c r="A63" s="83">
        <v>45455</v>
      </c>
      <c r="B63" s="32">
        <v>538895</v>
      </c>
      <c r="C63" s="31" t="s">
        <v>1166</v>
      </c>
      <c r="D63" s="31" t="s">
        <v>1167</v>
      </c>
      <c r="E63" s="31" t="s">
        <v>529</v>
      </c>
      <c r="F63" s="84">
        <v>52791</v>
      </c>
      <c r="G63" s="32">
        <v>44.99</v>
      </c>
      <c r="H63" s="32" t="s">
        <v>325</v>
      </c>
    </row>
    <row r="64" spans="1:28" ht="15" customHeight="1">
      <c r="A64" s="83">
        <v>45455</v>
      </c>
      <c r="B64" s="32">
        <v>512267</v>
      </c>
      <c r="C64" s="31" t="s">
        <v>1168</v>
      </c>
      <c r="D64" s="31" t="s">
        <v>1169</v>
      </c>
      <c r="E64" s="31" t="s">
        <v>529</v>
      </c>
      <c r="F64" s="84">
        <v>6500000</v>
      </c>
      <c r="G64" s="32">
        <v>17.55</v>
      </c>
      <c r="H64" s="32" t="s">
        <v>325</v>
      </c>
    </row>
    <row r="65" spans="1:8" ht="15" customHeight="1">
      <c r="A65" s="83">
        <v>45455</v>
      </c>
      <c r="B65" s="32">
        <v>512267</v>
      </c>
      <c r="C65" s="31" t="s">
        <v>1168</v>
      </c>
      <c r="D65" s="31" t="s">
        <v>1170</v>
      </c>
      <c r="E65" s="31" t="s">
        <v>530</v>
      </c>
      <c r="F65" s="84">
        <v>6500000</v>
      </c>
      <c r="G65" s="32">
        <v>17.55</v>
      </c>
      <c r="H65" s="32" t="s">
        <v>325</v>
      </c>
    </row>
    <row r="66" spans="1:8" ht="15" customHeight="1">
      <c r="A66" s="83">
        <v>45455</v>
      </c>
      <c r="B66" s="32">
        <v>506122</v>
      </c>
      <c r="C66" s="31" t="s">
        <v>1078</v>
      </c>
      <c r="D66" s="31" t="s">
        <v>1171</v>
      </c>
      <c r="E66" s="31" t="s">
        <v>529</v>
      </c>
      <c r="F66" s="84">
        <v>2556</v>
      </c>
      <c r="G66" s="32">
        <v>143.19999999999999</v>
      </c>
      <c r="H66" s="32" t="s">
        <v>325</v>
      </c>
    </row>
    <row r="67" spans="1:8" ht="15" customHeight="1">
      <c r="A67" s="83">
        <v>45455</v>
      </c>
      <c r="B67" s="32">
        <v>506122</v>
      </c>
      <c r="C67" s="31" t="s">
        <v>1078</v>
      </c>
      <c r="D67" s="31" t="s">
        <v>1172</v>
      </c>
      <c r="E67" s="31" t="s">
        <v>530</v>
      </c>
      <c r="F67" s="84">
        <v>5000</v>
      </c>
      <c r="G67" s="32">
        <v>143.19999999999999</v>
      </c>
      <c r="H67" s="32" t="s">
        <v>325</v>
      </c>
    </row>
    <row r="68" spans="1:8" ht="15" customHeight="1">
      <c r="A68" s="83">
        <v>45455</v>
      </c>
      <c r="B68" s="32">
        <v>536659</v>
      </c>
      <c r="C68" s="31" t="s">
        <v>1079</v>
      </c>
      <c r="D68" s="31" t="s">
        <v>1080</v>
      </c>
      <c r="E68" s="31" t="s">
        <v>529</v>
      </c>
      <c r="F68" s="84">
        <v>111971</v>
      </c>
      <c r="G68" s="32">
        <v>31.02</v>
      </c>
      <c r="H68" s="32" t="s">
        <v>325</v>
      </c>
    </row>
    <row r="69" spans="1:8" ht="15" customHeight="1">
      <c r="A69" s="83">
        <v>45455</v>
      </c>
      <c r="B69" s="32">
        <v>536659</v>
      </c>
      <c r="C69" s="31" t="s">
        <v>1079</v>
      </c>
      <c r="D69" s="31" t="s">
        <v>1080</v>
      </c>
      <c r="E69" s="31" t="s">
        <v>530</v>
      </c>
      <c r="F69" s="84">
        <v>148305</v>
      </c>
      <c r="G69" s="32">
        <v>31.74</v>
      </c>
      <c r="H69" s="32" t="s">
        <v>325</v>
      </c>
    </row>
    <row r="70" spans="1:8" ht="15" customHeight="1">
      <c r="A70" s="83">
        <v>45455</v>
      </c>
      <c r="B70" s="32">
        <v>517035</v>
      </c>
      <c r="C70" s="31" t="s">
        <v>1173</v>
      </c>
      <c r="D70" s="31" t="s">
        <v>1174</v>
      </c>
      <c r="E70" s="31" t="s">
        <v>530</v>
      </c>
      <c r="F70" s="84">
        <v>40595</v>
      </c>
      <c r="G70" s="32">
        <v>1636.04</v>
      </c>
      <c r="H70" s="32" t="s">
        <v>325</v>
      </c>
    </row>
    <row r="71" spans="1:8" ht="15" customHeight="1">
      <c r="A71" s="83">
        <v>45455</v>
      </c>
      <c r="B71" s="32">
        <v>543171</v>
      </c>
      <c r="C71" s="31" t="s">
        <v>1175</v>
      </c>
      <c r="D71" s="31" t="s">
        <v>999</v>
      </c>
      <c r="E71" s="31" t="s">
        <v>529</v>
      </c>
      <c r="F71" s="84">
        <v>550000</v>
      </c>
      <c r="G71" s="32">
        <v>4.82</v>
      </c>
      <c r="H71" s="32" t="s">
        <v>325</v>
      </c>
    </row>
    <row r="72" spans="1:8" ht="15" customHeight="1">
      <c r="A72" s="83">
        <v>45455</v>
      </c>
      <c r="B72" s="32">
        <v>543171</v>
      </c>
      <c r="C72" s="31" t="s">
        <v>1175</v>
      </c>
      <c r="D72" s="31" t="s">
        <v>1072</v>
      </c>
      <c r="E72" s="31" t="s">
        <v>530</v>
      </c>
      <c r="F72" s="84">
        <v>421637</v>
      </c>
      <c r="G72" s="32">
        <v>4.91</v>
      </c>
      <c r="H72" s="32" t="s">
        <v>325</v>
      </c>
    </row>
    <row r="73" spans="1:8" ht="15" customHeight="1">
      <c r="A73" s="83">
        <v>45455</v>
      </c>
      <c r="B73" s="32">
        <v>532713</v>
      </c>
      <c r="C73" s="31" t="s">
        <v>1103</v>
      </c>
      <c r="D73" s="31" t="s">
        <v>1118</v>
      </c>
      <c r="E73" s="31" t="s">
        <v>530</v>
      </c>
      <c r="F73" s="84">
        <v>2288105</v>
      </c>
      <c r="G73" s="32">
        <v>29.08</v>
      </c>
      <c r="H73" s="32" t="s">
        <v>325</v>
      </c>
    </row>
    <row r="74" spans="1:8" ht="15" customHeight="1">
      <c r="A74" s="83">
        <v>45455</v>
      </c>
      <c r="B74" s="32">
        <v>532713</v>
      </c>
      <c r="C74" s="31" t="s">
        <v>1103</v>
      </c>
      <c r="D74" s="31" t="s">
        <v>1118</v>
      </c>
      <c r="E74" s="31" t="s">
        <v>529</v>
      </c>
      <c r="F74" s="84">
        <v>2158105</v>
      </c>
      <c r="G74" s="32">
        <v>29.17</v>
      </c>
      <c r="H74" s="32" t="s">
        <v>325</v>
      </c>
    </row>
    <row r="75" spans="1:8" ht="15" customHeight="1">
      <c r="A75" s="83">
        <v>45455</v>
      </c>
      <c r="B75" s="32">
        <v>531893</v>
      </c>
      <c r="C75" s="31" t="s">
        <v>1048</v>
      </c>
      <c r="D75" s="31" t="s">
        <v>1176</v>
      </c>
      <c r="E75" s="31" t="s">
        <v>530</v>
      </c>
      <c r="F75" s="84">
        <v>10000000</v>
      </c>
      <c r="G75" s="32">
        <v>1.1599999999999999</v>
      </c>
      <c r="H75" s="32" t="s">
        <v>325</v>
      </c>
    </row>
    <row r="76" spans="1:8" ht="15" customHeight="1">
      <c r="A76" s="83">
        <v>45455</v>
      </c>
      <c r="B76" s="32">
        <v>531893</v>
      </c>
      <c r="C76" s="31" t="s">
        <v>1048</v>
      </c>
      <c r="D76" s="31" t="s">
        <v>1118</v>
      </c>
      <c r="E76" s="31" t="s">
        <v>530</v>
      </c>
      <c r="F76" s="84">
        <v>3667783</v>
      </c>
      <c r="G76" s="32">
        <v>1.1599999999999999</v>
      </c>
      <c r="H76" s="32" t="s">
        <v>325</v>
      </c>
    </row>
    <row r="77" spans="1:8" ht="15" customHeight="1">
      <c r="A77" s="83">
        <v>45455</v>
      </c>
      <c r="B77" s="32">
        <v>531893</v>
      </c>
      <c r="C77" s="31" t="s">
        <v>1048</v>
      </c>
      <c r="D77" s="31" t="s">
        <v>1081</v>
      </c>
      <c r="E77" s="31" t="s">
        <v>530</v>
      </c>
      <c r="F77" s="84">
        <v>2580002</v>
      </c>
      <c r="G77" s="32">
        <v>1.17</v>
      </c>
      <c r="H77" s="32" t="s">
        <v>325</v>
      </c>
    </row>
    <row r="78" spans="1:8" ht="15" customHeight="1">
      <c r="A78" s="83">
        <v>45455</v>
      </c>
      <c r="B78" s="32">
        <v>531893</v>
      </c>
      <c r="C78" s="31" t="s">
        <v>1048</v>
      </c>
      <c r="D78" s="31" t="s">
        <v>1118</v>
      </c>
      <c r="E78" s="31" t="s">
        <v>529</v>
      </c>
      <c r="F78" s="84">
        <v>7492654</v>
      </c>
      <c r="G78" s="32">
        <v>1.18</v>
      </c>
      <c r="H78" s="32" t="s">
        <v>325</v>
      </c>
    </row>
    <row r="79" spans="1:8" ht="15" customHeight="1">
      <c r="A79" s="83">
        <v>45455</v>
      </c>
      <c r="B79" s="32">
        <v>531893</v>
      </c>
      <c r="C79" s="31" t="s">
        <v>1048</v>
      </c>
      <c r="D79" s="31" t="s">
        <v>1081</v>
      </c>
      <c r="E79" s="31" t="s">
        <v>529</v>
      </c>
      <c r="F79" s="84">
        <v>3080002</v>
      </c>
      <c r="G79" s="32">
        <v>1.1599999999999999</v>
      </c>
      <c r="H79" s="32" t="s">
        <v>325</v>
      </c>
    </row>
    <row r="80" spans="1:8" ht="15" customHeight="1">
      <c r="A80" s="83">
        <v>45455</v>
      </c>
      <c r="B80" s="32">
        <v>512399</v>
      </c>
      <c r="C80" s="31" t="s">
        <v>1177</v>
      </c>
      <c r="D80" s="31" t="s">
        <v>1178</v>
      </c>
      <c r="E80" s="31" t="s">
        <v>529</v>
      </c>
      <c r="F80" s="84">
        <v>918428</v>
      </c>
      <c r="G80" s="32">
        <v>14.6</v>
      </c>
      <c r="H80" s="32" t="s">
        <v>325</v>
      </c>
    </row>
    <row r="81" spans="1:8" ht="15" customHeight="1">
      <c r="A81" s="83">
        <v>45455</v>
      </c>
      <c r="B81" s="32">
        <v>543924</v>
      </c>
      <c r="C81" s="31" t="s">
        <v>1049</v>
      </c>
      <c r="D81" s="31" t="s">
        <v>1082</v>
      </c>
      <c r="E81" s="31" t="s">
        <v>530</v>
      </c>
      <c r="F81" s="84">
        <v>12000</v>
      </c>
      <c r="G81" s="32">
        <v>50.17</v>
      </c>
      <c r="H81" s="32" t="s">
        <v>325</v>
      </c>
    </row>
    <row r="82" spans="1:8" ht="15" customHeight="1">
      <c r="A82" s="83">
        <v>45455</v>
      </c>
      <c r="B82" s="32">
        <v>543924</v>
      </c>
      <c r="C82" s="31" t="s">
        <v>1049</v>
      </c>
      <c r="D82" s="31" t="s">
        <v>1082</v>
      </c>
      <c r="E82" s="31" t="s">
        <v>529</v>
      </c>
      <c r="F82" s="84">
        <v>2000</v>
      </c>
      <c r="G82" s="32">
        <v>52</v>
      </c>
      <c r="H82" s="32" t="s">
        <v>325</v>
      </c>
    </row>
    <row r="83" spans="1:8" ht="15" customHeight="1">
      <c r="A83" s="83">
        <v>45455</v>
      </c>
      <c r="B83" s="32">
        <v>539217</v>
      </c>
      <c r="C83" s="31" t="s">
        <v>1179</v>
      </c>
      <c r="D83" s="31" t="s">
        <v>1180</v>
      </c>
      <c r="E83" s="31" t="s">
        <v>529</v>
      </c>
      <c r="F83" s="84">
        <v>3027654</v>
      </c>
      <c r="G83" s="32">
        <v>1.7</v>
      </c>
      <c r="H83" s="32" t="s">
        <v>325</v>
      </c>
    </row>
    <row r="84" spans="1:8" ht="15" customHeight="1">
      <c r="A84" s="83">
        <v>45455</v>
      </c>
      <c r="B84" s="32">
        <v>539217</v>
      </c>
      <c r="C84" s="31" t="s">
        <v>1179</v>
      </c>
      <c r="D84" s="31" t="s">
        <v>1180</v>
      </c>
      <c r="E84" s="31" t="s">
        <v>530</v>
      </c>
      <c r="F84" s="84">
        <v>1000000</v>
      </c>
      <c r="G84" s="32">
        <v>1.74</v>
      </c>
      <c r="H84" s="32" t="s">
        <v>325</v>
      </c>
    </row>
    <row r="85" spans="1:8" ht="15" customHeight="1">
      <c r="A85" s="83">
        <v>45455</v>
      </c>
      <c r="B85" s="32">
        <v>539217</v>
      </c>
      <c r="C85" s="31" t="s">
        <v>1179</v>
      </c>
      <c r="D85" s="31" t="s">
        <v>1181</v>
      </c>
      <c r="E85" s="31" t="s">
        <v>530</v>
      </c>
      <c r="F85" s="84">
        <v>5000000</v>
      </c>
      <c r="G85" s="32">
        <v>1.7</v>
      </c>
      <c r="H85" s="32" t="s">
        <v>325</v>
      </c>
    </row>
    <row r="86" spans="1:8" ht="15" customHeight="1">
      <c r="A86" s="83">
        <v>45455</v>
      </c>
      <c r="B86" s="32">
        <v>539217</v>
      </c>
      <c r="C86" s="31" t="s">
        <v>1179</v>
      </c>
      <c r="D86" s="31" t="s">
        <v>1182</v>
      </c>
      <c r="E86" s="31" t="s">
        <v>530</v>
      </c>
      <c r="F86" s="84">
        <v>5000000</v>
      </c>
      <c r="G86" s="32">
        <v>1.7</v>
      </c>
      <c r="H86" s="32" t="s">
        <v>325</v>
      </c>
    </row>
    <row r="87" spans="1:8" ht="15" customHeight="1">
      <c r="A87" s="83">
        <v>45455</v>
      </c>
      <c r="B87" s="32">
        <v>543745</v>
      </c>
      <c r="C87" s="31" t="s">
        <v>1183</v>
      </c>
      <c r="D87" s="31" t="s">
        <v>1184</v>
      </c>
      <c r="E87" s="31" t="s">
        <v>529</v>
      </c>
      <c r="F87" s="84">
        <v>300000</v>
      </c>
      <c r="G87" s="32">
        <v>8</v>
      </c>
      <c r="H87" s="32" t="s">
        <v>325</v>
      </c>
    </row>
    <row r="88" spans="1:8" ht="15" customHeight="1">
      <c r="A88" s="83">
        <v>45455</v>
      </c>
      <c r="B88" s="32">
        <v>543745</v>
      </c>
      <c r="C88" s="31" t="s">
        <v>1183</v>
      </c>
      <c r="D88" s="31" t="s">
        <v>1185</v>
      </c>
      <c r="E88" s="31" t="s">
        <v>530</v>
      </c>
      <c r="F88" s="84">
        <v>474000</v>
      </c>
      <c r="G88" s="32">
        <v>8</v>
      </c>
      <c r="H88" s="32" t="s">
        <v>325</v>
      </c>
    </row>
    <row r="89" spans="1:8" ht="15" customHeight="1">
      <c r="A89" s="83">
        <v>45455</v>
      </c>
      <c r="B89" s="32">
        <v>539040</v>
      </c>
      <c r="C89" s="31" t="s">
        <v>1186</v>
      </c>
      <c r="D89" s="31" t="s">
        <v>1187</v>
      </c>
      <c r="E89" s="31" t="s">
        <v>530</v>
      </c>
      <c r="F89" s="84">
        <v>201188</v>
      </c>
      <c r="G89" s="32">
        <v>23.75</v>
      </c>
      <c r="H89" s="32" t="s">
        <v>325</v>
      </c>
    </row>
    <row r="90" spans="1:8" ht="15" customHeight="1">
      <c r="A90" s="83">
        <v>45455</v>
      </c>
      <c r="B90" s="32">
        <v>539040</v>
      </c>
      <c r="C90" s="31" t="s">
        <v>1186</v>
      </c>
      <c r="D90" s="31" t="s">
        <v>1188</v>
      </c>
      <c r="E90" s="31" t="s">
        <v>529</v>
      </c>
      <c r="F90" s="84">
        <v>150000</v>
      </c>
      <c r="G90" s="32">
        <v>23.75</v>
      </c>
      <c r="H90" s="32" t="s">
        <v>325</v>
      </c>
    </row>
    <row r="91" spans="1:8" ht="15" customHeight="1">
      <c r="A91" s="83">
        <v>45455</v>
      </c>
      <c r="B91" s="32">
        <v>537582</v>
      </c>
      <c r="C91" s="31" t="s">
        <v>1083</v>
      </c>
      <c r="D91" s="31" t="s">
        <v>1189</v>
      </c>
      <c r="E91" s="31" t="s">
        <v>530</v>
      </c>
      <c r="F91" s="84">
        <v>200000</v>
      </c>
      <c r="G91" s="32">
        <v>2.78</v>
      </c>
      <c r="H91" s="32" t="s">
        <v>325</v>
      </c>
    </row>
    <row r="92" spans="1:8" ht="15" customHeight="1">
      <c r="A92" s="83">
        <v>45455</v>
      </c>
      <c r="B92" s="32">
        <v>537582</v>
      </c>
      <c r="C92" s="31" t="s">
        <v>1083</v>
      </c>
      <c r="D92" s="31" t="s">
        <v>1084</v>
      </c>
      <c r="E92" s="31" t="s">
        <v>530</v>
      </c>
      <c r="F92" s="84">
        <v>150000</v>
      </c>
      <c r="G92" s="32">
        <v>2.74</v>
      </c>
      <c r="H92" s="32" t="s">
        <v>325</v>
      </c>
    </row>
    <row r="93" spans="1:8" ht="15" customHeight="1">
      <c r="A93" s="83">
        <v>45455</v>
      </c>
      <c r="B93" s="32">
        <v>537582</v>
      </c>
      <c r="C93" s="31" t="s">
        <v>1083</v>
      </c>
      <c r="D93" s="31" t="s">
        <v>1084</v>
      </c>
      <c r="E93" s="31" t="s">
        <v>529</v>
      </c>
      <c r="F93" s="84">
        <v>150000</v>
      </c>
      <c r="G93" s="32">
        <v>2.78</v>
      </c>
      <c r="H93" s="32" t="s">
        <v>325</v>
      </c>
    </row>
    <row r="94" spans="1:8" ht="15" customHeight="1">
      <c r="A94" s="83">
        <v>45455</v>
      </c>
      <c r="B94" s="32">
        <v>543623</v>
      </c>
      <c r="C94" s="31" t="s">
        <v>1190</v>
      </c>
      <c r="D94" s="31" t="s">
        <v>1191</v>
      </c>
      <c r="E94" s="31" t="s">
        <v>530</v>
      </c>
      <c r="F94" s="84">
        <v>15000</v>
      </c>
      <c r="G94" s="32">
        <v>39.729999999999997</v>
      </c>
      <c r="H94" s="32" t="s">
        <v>325</v>
      </c>
    </row>
    <row r="95" spans="1:8" ht="15" customHeight="1">
      <c r="A95" s="83">
        <v>45455</v>
      </c>
      <c r="B95" s="32">
        <v>524711</v>
      </c>
      <c r="C95" s="31" t="s">
        <v>1192</v>
      </c>
      <c r="D95" s="31" t="s">
        <v>1193</v>
      </c>
      <c r="E95" s="31" t="s">
        <v>530</v>
      </c>
      <c r="F95" s="84">
        <v>261188</v>
      </c>
      <c r="G95" s="32">
        <v>13.54</v>
      </c>
      <c r="H95" s="32" t="s">
        <v>325</v>
      </c>
    </row>
    <row r="96" spans="1:8" ht="15" customHeight="1">
      <c r="A96" s="83">
        <v>45455</v>
      </c>
      <c r="B96" s="32" t="s">
        <v>1194</v>
      </c>
      <c r="C96" s="31" t="s">
        <v>1195</v>
      </c>
      <c r="D96" s="31" t="s">
        <v>1196</v>
      </c>
      <c r="E96" s="31" t="s">
        <v>529</v>
      </c>
      <c r="F96" s="84">
        <v>232000</v>
      </c>
      <c r="G96" s="32">
        <v>56.13</v>
      </c>
      <c r="H96" s="32" t="s">
        <v>847</v>
      </c>
    </row>
    <row r="97" spans="1:8" ht="15" customHeight="1">
      <c r="A97" s="83">
        <v>45455</v>
      </c>
      <c r="B97" s="32" t="s">
        <v>1050</v>
      </c>
      <c r="C97" s="31" t="s">
        <v>1051</v>
      </c>
      <c r="D97" s="31" t="s">
        <v>1197</v>
      </c>
      <c r="E97" s="31" t="s">
        <v>529</v>
      </c>
      <c r="F97" s="84">
        <v>510000</v>
      </c>
      <c r="G97" s="32">
        <v>5.51</v>
      </c>
      <c r="H97" s="32" t="s">
        <v>847</v>
      </c>
    </row>
    <row r="98" spans="1:8" ht="15" customHeight="1">
      <c r="A98" s="83">
        <v>45455</v>
      </c>
      <c r="B98" s="32" t="s">
        <v>1050</v>
      </c>
      <c r="C98" s="31" t="s">
        <v>1051</v>
      </c>
      <c r="D98" s="31" t="s">
        <v>1198</v>
      </c>
      <c r="E98" s="31" t="s">
        <v>529</v>
      </c>
      <c r="F98" s="84">
        <v>90000</v>
      </c>
      <c r="G98" s="32">
        <v>5.7</v>
      </c>
      <c r="H98" s="32" t="s">
        <v>847</v>
      </c>
    </row>
    <row r="99" spans="1:8" ht="15" customHeight="1">
      <c r="A99" s="83">
        <v>45455</v>
      </c>
      <c r="B99" s="32" t="s">
        <v>1199</v>
      </c>
      <c r="C99" s="31" t="s">
        <v>1200</v>
      </c>
      <c r="D99" s="31" t="s">
        <v>1201</v>
      </c>
      <c r="E99" s="31" t="s">
        <v>529</v>
      </c>
      <c r="F99" s="84">
        <v>34400</v>
      </c>
      <c r="G99" s="32">
        <v>131.93</v>
      </c>
      <c r="H99" s="32" t="s">
        <v>847</v>
      </c>
    </row>
    <row r="100" spans="1:8" ht="15" customHeight="1">
      <c r="A100" s="83">
        <v>45455</v>
      </c>
      <c r="B100" s="32" t="s">
        <v>997</v>
      </c>
      <c r="C100" s="31" t="s">
        <v>998</v>
      </c>
      <c r="D100" s="31" t="s">
        <v>999</v>
      </c>
      <c r="E100" s="31" t="s">
        <v>529</v>
      </c>
      <c r="F100" s="84">
        <v>370000</v>
      </c>
      <c r="G100" s="32">
        <v>20.78</v>
      </c>
      <c r="H100" s="32" t="s">
        <v>847</v>
      </c>
    </row>
    <row r="101" spans="1:8" ht="15" customHeight="1">
      <c r="A101" s="83">
        <v>45455</v>
      </c>
      <c r="B101" s="32" t="s">
        <v>675</v>
      </c>
      <c r="C101" s="31" t="s">
        <v>1202</v>
      </c>
      <c r="D101" s="31" t="s">
        <v>893</v>
      </c>
      <c r="E101" s="31" t="s">
        <v>529</v>
      </c>
      <c r="F101" s="84">
        <v>1236435</v>
      </c>
      <c r="G101" s="32">
        <v>69.150000000000006</v>
      </c>
      <c r="H101" s="32" t="s">
        <v>847</v>
      </c>
    </row>
    <row r="102" spans="1:8" ht="15" customHeight="1">
      <c r="A102" s="83">
        <v>45455</v>
      </c>
      <c r="B102" s="32" t="s">
        <v>675</v>
      </c>
      <c r="C102" s="31" t="s">
        <v>1202</v>
      </c>
      <c r="D102" s="31" t="s">
        <v>1000</v>
      </c>
      <c r="E102" s="31" t="s">
        <v>529</v>
      </c>
      <c r="F102" s="84">
        <v>572986</v>
      </c>
      <c r="G102" s="32">
        <v>69.11</v>
      </c>
      <c r="H102" s="32" t="s">
        <v>847</v>
      </c>
    </row>
    <row r="103" spans="1:8" ht="15" customHeight="1">
      <c r="A103" s="83">
        <v>45455</v>
      </c>
      <c r="B103" s="32" t="s">
        <v>675</v>
      </c>
      <c r="C103" s="31" t="s">
        <v>1202</v>
      </c>
      <c r="D103" s="31" t="s">
        <v>1203</v>
      </c>
      <c r="E103" s="31" t="s">
        <v>529</v>
      </c>
      <c r="F103" s="84">
        <v>1000000</v>
      </c>
      <c r="G103" s="32">
        <v>69.790000000000006</v>
      </c>
      <c r="H103" s="32" t="s">
        <v>847</v>
      </c>
    </row>
    <row r="104" spans="1:8" ht="15" customHeight="1">
      <c r="A104" s="83">
        <v>45455</v>
      </c>
      <c r="B104" s="32" t="s">
        <v>1204</v>
      </c>
      <c r="C104" s="31" t="s">
        <v>1205</v>
      </c>
      <c r="D104" s="31" t="s">
        <v>912</v>
      </c>
      <c r="E104" s="31" t="s">
        <v>529</v>
      </c>
      <c r="F104" s="84">
        <v>74000</v>
      </c>
      <c r="G104" s="32">
        <v>231.15</v>
      </c>
      <c r="H104" s="32" t="s">
        <v>847</v>
      </c>
    </row>
    <row r="105" spans="1:8" ht="15" customHeight="1">
      <c r="A105" s="83">
        <v>45455</v>
      </c>
      <c r="B105" s="32" t="s">
        <v>1206</v>
      </c>
      <c r="C105" s="31" t="s">
        <v>1207</v>
      </c>
      <c r="D105" s="31" t="s">
        <v>893</v>
      </c>
      <c r="E105" s="31" t="s">
        <v>529</v>
      </c>
      <c r="F105" s="84">
        <v>409154</v>
      </c>
      <c r="G105" s="32">
        <v>151.5</v>
      </c>
      <c r="H105" s="32" t="s">
        <v>847</v>
      </c>
    </row>
    <row r="106" spans="1:8" ht="15" customHeight="1">
      <c r="A106" s="83">
        <v>45455</v>
      </c>
      <c r="B106" s="32" t="s">
        <v>1208</v>
      </c>
      <c r="C106" s="31" t="s">
        <v>1209</v>
      </c>
      <c r="D106" s="31" t="s">
        <v>1000</v>
      </c>
      <c r="E106" s="31" t="s">
        <v>529</v>
      </c>
      <c r="F106" s="84">
        <v>12994549</v>
      </c>
      <c r="G106" s="32">
        <v>16.54</v>
      </c>
      <c r="H106" s="32" t="s">
        <v>847</v>
      </c>
    </row>
    <row r="107" spans="1:8" ht="15" customHeight="1">
      <c r="A107" s="83">
        <v>45455</v>
      </c>
      <c r="B107" s="32" t="s">
        <v>1086</v>
      </c>
      <c r="C107" s="31" t="s">
        <v>1087</v>
      </c>
      <c r="D107" s="31" t="s">
        <v>893</v>
      </c>
      <c r="E107" s="31" t="s">
        <v>529</v>
      </c>
      <c r="F107" s="84">
        <v>298613</v>
      </c>
      <c r="G107" s="32">
        <v>129.66999999999999</v>
      </c>
      <c r="H107" s="32" t="s">
        <v>847</v>
      </c>
    </row>
    <row r="108" spans="1:8" ht="15" customHeight="1">
      <c r="A108" s="83">
        <v>45455</v>
      </c>
      <c r="B108" s="32" t="s">
        <v>1210</v>
      </c>
      <c r="C108" s="31" t="s">
        <v>1211</v>
      </c>
      <c r="D108" s="31" t="s">
        <v>893</v>
      </c>
      <c r="E108" s="31" t="s">
        <v>529</v>
      </c>
      <c r="F108" s="84">
        <v>151092</v>
      </c>
      <c r="G108" s="32">
        <v>650.58000000000004</v>
      </c>
      <c r="H108" s="32" t="s">
        <v>847</v>
      </c>
    </row>
    <row r="109" spans="1:8" ht="15" customHeight="1">
      <c r="A109" s="83">
        <v>45455</v>
      </c>
      <c r="B109" s="32" t="s">
        <v>868</v>
      </c>
      <c r="C109" s="31" t="s">
        <v>1212</v>
      </c>
      <c r="D109" s="31" t="s">
        <v>893</v>
      </c>
      <c r="E109" s="31" t="s">
        <v>529</v>
      </c>
      <c r="F109" s="84">
        <v>740661</v>
      </c>
      <c r="G109" s="32">
        <v>1304.21</v>
      </c>
      <c r="H109" s="32" t="s">
        <v>847</v>
      </c>
    </row>
    <row r="110" spans="1:8" ht="15" customHeight="1">
      <c r="A110" s="83">
        <v>45455</v>
      </c>
      <c r="B110" s="32" t="s">
        <v>1213</v>
      </c>
      <c r="C110" s="31" t="s">
        <v>1214</v>
      </c>
      <c r="D110" s="31" t="s">
        <v>893</v>
      </c>
      <c r="E110" s="31" t="s">
        <v>529</v>
      </c>
      <c r="F110" s="84">
        <v>668167</v>
      </c>
      <c r="G110" s="32">
        <v>214.09</v>
      </c>
      <c r="H110" s="32" t="s">
        <v>847</v>
      </c>
    </row>
    <row r="111" spans="1:8" ht="15" customHeight="1">
      <c r="A111" s="83">
        <v>45455</v>
      </c>
      <c r="B111" s="32" t="s">
        <v>1088</v>
      </c>
      <c r="C111" s="31" t="s">
        <v>1089</v>
      </c>
      <c r="D111" s="31" t="s">
        <v>893</v>
      </c>
      <c r="E111" s="31" t="s">
        <v>529</v>
      </c>
      <c r="F111" s="84">
        <v>282096</v>
      </c>
      <c r="G111" s="32">
        <v>241.49</v>
      </c>
      <c r="H111" s="32" t="s">
        <v>847</v>
      </c>
    </row>
    <row r="112" spans="1:8" ht="15" customHeight="1">
      <c r="A112" s="83">
        <v>45455</v>
      </c>
      <c r="B112" s="32" t="s">
        <v>1215</v>
      </c>
      <c r="C112" s="31" t="s">
        <v>1216</v>
      </c>
      <c r="D112" s="31" t="s">
        <v>1201</v>
      </c>
      <c r="E112" s="31" t="s">
        <v>529</v>
      </c>
      <c r="F112" s="84">
        <v>63000</v>
      </c>
      <c r="G112" s="32">
        <v>97.81</v>
      </c>
      <c r="H112" s="32" t="s">
        <v>847</v>
      </c>
    </row>
    <row r="113" spans="1:8" ht="15" customHeight="1">
      <c r="A113" s="83">
        <v>45455</v>
      </c>
      <c r="B113" s="32" t="s">
        <v>1217</v>
      </c>
      <c r="C113" s="31" t="s">
        <v>1218</v>
      </c>
      <c r="D113" s="31" t="s">
        <v>1219</v>
      </c>
      <c r="E113" s="31" t="s">
        <v>529</v>
      </c>
      <c r="F113" s="84">
        <v>6400000</v>
      </c>
      <c r="G113" s="32">
        <v>0.87</v>
      </c>
      <c r="H113" s="32" t="s">
        <v>847</v>
      </c>
    </row>
    <row r="114" spans="1:8" ht="15" customHeight="1">
      <c r="A114" s="83">
        <v>45455</v>
      </c>
      <c r="B114" s="32" t="s">
        <v>1217</v>
      </c>
      <c r="C114" s="31" t="s">
        <v>1218</v>
      </c>
      <c r="D114" s="31" t="s">
        <v>1220</v>
      </c>
      <c r="E114" s="31" t="s">
        <v>529</v>
      </c>
      <c r="F114" s="84">
        <v>7688104</v>
      </c>
      <c r="G114" s="32">
        <v>0.87</v>
      </c>
      <c r="H114" s="32" t="s">
        <v>847</v>
      </c>
    </row>
    <row r="115" spans="1:8" ht="15" customHeight="1">
      <c r="A115" s="83">
        <v>45455</v>
      </c>
      <c r="B115" s="32" t="s">
        <v>1217</v>
      </c>
      <c r="C115" s="31" t="s">
        <v>1218</v>
      </c>
      <c r="D115" s="31" t="s">
        <v>1221</v>
      </c>
      <c r="E115" s="31" t="s">
        <v>529</v>
      </c>
      <c r="F115" s="84">
        <v>3524344</v>
      </c>
      <c r="G115" s="32">
        <v>0.85</v>
      </c>
      <c r="H115" s="32" t="s">
        <v>847</v>
      </c>
    </row>
    <row r="116" spans="1:8" ht="15" customHeight="1">
      <c r="A116" s="83">
        <v>45455</v>
      </c>
      <c r="B116" s="32" t="s">
        <v>1090</v>
      </c>
      <c r="C116" s="31" t="s">
        <v>1091</v>
      </c>
      <c r="D116" s="31" t="s">
        <v>893</v>
      </c>
      <c r="E116" s="31" t="s">
        <v>529</v>
      </c>
      <c r="F116" s="84">
        <v>18701403</v>
      </c>
      <c r="G116" s="32">
        <v>49.7</v>
      </c>
      <c r="H116" s="32" t="s">
        <v>847</v>
      </c>
    </row>
    <row r="117" spans="1:8" ht="15" customHeight="1">
      <c r="A117" s="83">
        <v>45455</v>
      </c>
      <c r="B117" s="32" t="s">
        <v>1090</v>
      </c>
      <c r="C117" s="31" t="s">
        <v>1091</v>
      </c>
      <c r="D117" s="31" t="s">
        <v>1000</v>
      </c>
      <c r="E117" s="31" t="s">
        <v>529</v>
      </c>
      <c r="F117" s="84">
        <v>18446676</v>
      </c>
      <c r="G117" s="32">
        <v>49.86</v>
      </c>
      <c r="H117" s="32" t="s">
        <v>847</v>
      </c>
    </row>
    <row r="118" spans="1:8" ht="15" customHeight="1">
      <c r="A118" s="83">
        <v>45455</v>
      </c>
      <c r="B118" s="32" t="s">
        <v>1222</v>
      </c>
      <c r="C118" s="31" t="s">
        <v>1223</v>
      </c>
      <c r="D118" s="31" t="s">
        <v>1052</v>
      </c>
      <c r="E118" s="31" t="s">
        <v>529</v>
      </c>
      <c r="F118" s="84">
        <v>613264</v>
      </c>
      <c r="G118" s="32">
        <v>627.73</v>
      </c>
      <c r="H118" s="32" t="s">
        <v>847</v>
      </c>
    </row>
    <row r="119" spans="1:8" ht="15" customHeight="1">
      <c r="A119" s="83">
        <v>45455</v>
      </c>
      <c r="B119" s="32" t="s">
        <v>1224</v>
      </c>
      <c r="C119" s="31" t="s">
        <v>1225</v>
      </c>
      <c r="D119" s="31" t="s">
        <v>893</v>
      </c>
      <c r="E119" s="31" t="s">
        <v>529</v>
      </c>
      <c r="F119" s="84">
        <v>1190360</v>
      </c>
      <c r="G119" s="32">
        <v>388.71</v>
      </c>
      <c r="H119" s="32" t="s">
        <v>847</v>
      </c>
    </row>
    <row r="120" spans="1:8" ht="15" customHeight="1">
      <c r="A120" s="83">
        <v>45455</v>
      </c>
      <c r="B120" s="32" t="s">
        <v>1226</v>
      </c>
      <c r="C120" s="31" t="s">
        <v>1227</v>
      </c>
      <c r="D120" s="31" t="s">
        <v>1077</v>
      </c>
      <c r="E120" s="31" t="s">
        <v>529</v>
      </c>
      <c r="F120" s="84">
        <v>14000000</v>
      </c>
      <c r="G120" s="32">
        <v>10.32</v>
      </c>
      <c r="H120" s="32" t="s">
        <v>847</v>
      </c>
    </row>
    <row r="121" spans="1:8" ht="15" customHeight="1">
      <c r="A121" s="83">
        <v>45455</v>
      </c>
      <c r="B121" s="32" t="s">
        <v>1228</v>
      </c>
      <c r="C121" s="31" t="s">
        <v>1229</v>
      </c>
      <c r="D121" s="31" t="s">
        <v>1230</v>
      </c>
      <c r="E121" s="31" t="s">
        <v>529</v>
      </c>
      <c r="F121" s="84">
        <v>198180</v>
      </c>
      <c r="G121" s="32">
        <v>1031</v>
      </c>
      <c r="H121" s="32" t="s">
        <v>847</v>
      </c>
    </row>
    <row r="122" spans="1:8" ht="15" customHeight="1">
      <c r="A122" s="83">
        <v>45455</v>
      </c>
      <c r="B122" s="32" t="s">
        <v>1231</v>
      </c>
      <c r="C122" s="31" t="s">
        <v>1232</v>
      </c>
      <c r="D122" s="31" t="s">
        <v>1233</v>
      </c>
      <c r="E122" s="31" t="s">
        <v>529</v>
      </c>
      <c r="F122" s="84">
        <v>1692353</v>
      </c>
      <c r="G122" s="32">
        <v>3.21</v>
      </c>
      <c r="H122" s="32" t="s">
        <v>847</v>
      </c>
    </row>
    <row r="123" spans="1:8" ht="15" customHeight="1">
      <c r="A123" s="83">
        <v>45455</v>
      </c>
      <c r="B123" s="32" t="s">
        <v>1234</v>
      </c>
      <c r="C123" s="31" t="s">
        <v>1235</v>
      </c>
      <c r="D123" s="31" t="s">
        <v>1236</v>
      </c>
      <c r="E123" s="31" t="s">
        <v>529</v>
      </c>
      <c r="F123" s="84">
        <v>110524</v>
      </c>
      <c r="G123" s="32">
        <v>320.3</v>
      </c>
      <c r="H123" s="32" t="s">
        <v>847</v>
      </c>
    </row>
    <row r="124" spans="1:8" ht="15" customHeight="1">
      <c r="A124" s="83">
        <v>45455</v>
      </c>
      <c r="B124" s="32" t="s">
        <v>1237</v>
      </c>
      <c r="C124" s="31" t="s">
        <v>1238</v>
      </c>
      <c r="D124" s="31" t="s">
        <v>1239</v>
      </c>
      <c r="E124" s="31" t="s">
        <v>529</v>
      </c>
      <c r="F124" s="84">
        <v>250000</v>
      </c>
      <c r="G124" s="32">
        <v>1.62</v>
      </c>
      <c r="H124" s="32" t="s">
        <v>847</v>
      </c>
    </row>
    <row r="125" spans="1:8" ht="15" customHeight="1">
      <c r="A125" s="83">
        <v>45455</v>
      </c>
      <c r="B125" s="32" t="s">
        <v>1240</v>
      </c>
      <c r="C125" s="31" t="s">
        <v>1241</v>
      </c>
      <c r="D125" s="31" t="s">
        <v>1242</v>
      </c>
      <c r="E125" s="31" t="s">
        <v>529</v>
      </c>
      <c r="F125" s="84">
        <v>300000</v>
      </c>
      <c r="G125" s="32">
        <v>6.42</v>
      </c>
      <c r="H125" s="32" t="s">
        <v>847</v>
      </c>
    </row>
    <row r="126" spans="1:8" ht="15" customHeight="1">
      <c r="A126" s="83">
        <v>45455</v>
      </c>
      <c r="B126" s="32" t="s">
        <v>1243</v>
      </c>
      <c r="C126" s="31" t="s">
        <v>1244</v>
      </c>
      <c r="D126" s="31" t="s">
        <v>893</v>
      </c>
      <c r="E126" s="31" t="s">
        <v>529</v>
      </c>
      <c r="F126" s="84">
        <v>2859063</v>
      </c>
      <c r="G126" s="32">
        <v>52.01</v>
      </c>
      <c r="H126" s="32" t="s">
        <v>847</v>
      </c>
    </row>
    <row r="127" spans="1:8" ht="15" customHeight="1">
      <c r="A127" s="83">
        <v>45455</v>
      </c>
      <c r="B127" s="32" t="s">
        <v>1092</v>
      </c>
      <c r="C127" s="31" t="s">
        <v>1093</v>
      </c>
      <c r="D127" s="31" t="s">
        <v>1000</v>
      </c>
      <c r="E127" s="31" t="s">
        <v>529</v>
      </c>
      <c r="F127" s="84">
        <v>1594500</v>
      </c>
      <c r="G127" s="32">
        <v>43.39</v>
      </c>
      <c r="H127" s="32" t="s">
        <v>847</v>
      </c>
    </row>
    <row r="128" spans="1:8" ht="15" customHeight="1">
      <c r="A128" s="83">
        <v>45455</v>
      </c>
      <c r="B128" s="32" t="s">
        <v>1092</v>
      </c>
      <c r="C128" s="31" t="s">
        <v>1093</v>
      </c>
      <c r="D128" s="31" t="s">
        <v>893</v>
      </c>
      <c r="E128" s="31" t="s">
        <v>529</v>
      </c>
      <c r="F128" s="84">
        <v>2567244</v>
      </c>
      <c r="G128" s="32">
        <v>43.46</v>
      </c>
      <c r="H128" s="32" t="s">
        <v>847</v>
      </c>
    </row>
    <row r="129" spans="1:8" ht="15" customHeight="1">
      <c r="A129" s="83">
        <v>45455</v>
      </c>
      <c r="B129" s="32" t="s">
        <v>1094</v>
      </c>
      <c r="C129" s="31" t="s">
        <v>1095</v>
      </c>
      <c r="D129" s="31" t="s">
        <v>1245</v>
      </c>
      <c r="E129" s="31" t="s">
        <v>529</v>
      </c>
      <c r="F129" s="84">
        <v>100000</v>
      </c>
      <c r="G129" s="32">
        <v>19.95</v>
      </c>
      <c r="H129" s="32" t="s">
        <v>847</v>
      </c>
    </row>
    <row r="130" spans="1:8" ht="15" customHeight="1">
      <c r="A130" s="83">
        <v>45455</v>
      </c>
      <c r="B130" s="32" t="s">
        <v>1094</v>
      </c>
      <c r="C130" s="31" t="s">
        <v>1095</v>
      </c>
      <c r="D130" s="31" t="s">
        <v>1246</v>
      </c>
      <c r="E130" s="31" t="s">
        <v>529</v>
      </c>
      <c r="F130" s="84">
        <v>146617</v>
      </c>
      <c r="G130" s="32">
        <v>19.95</v>
      </c>
      <c r="H130" s="32" t="s">
        <v>847</v>
      </c>
    </row>
    <row r="131" spans="1:8" ht="15" customHeight="1">
      <c r="A131" s="83">
        <v>45455</v>
      </c>
      <c r="B131" s="32" t="s">
        <v>1116</v>
      </c>
      <c r="C131" s="31" t="s">
        <v>1117</v>
      </c>
      <c r="D131" s="31" t="s">
        <v>975</v>
      </c>
      <c r="E131" s="31" t="s">
        <v>529</v>
      </c>
      <c r="F131" s="84">
        <v>1000000</v>
      </c>
      <c r="G131" s="32">
        <v>22.52</v>
      </c>
      <c r="H131" s="32" t="s">
        <v>847</v>
      </c>
    </row>
    <row r="132" spans="1:8" ht="15" customHeight="1">
      <c r="A132" s="83">
        <v>45455</v>
      </c>
      <c r="B132" s="32" t="s">
        <v>1247</v>
      </c>
      <c r="C132" s="31" t="s">
        <v>1248</v>
      </c>
      <c r="D132" s="31" t="s">
        <v>1071</v>
      </c>
      <c r="E132" s="31" t="s">
        <v>529</v>
      </c>
      <c r="F132" s="84">
        <v>60000</v>
      </c>
      <c r="G132" s="32">
        <v>137.44</v>
      </c>
      <c r="H132" s="32" t="s">
        <v>847</v>
      </c>
    </row>
    <row r="133" spans="1:8" ht="15" customHeight="1">
      <c r="A133" s="83">
        <v>45455</v>
      </c>
      <c r="B133" s="32" t="s">
        <v>1249</v>
      </c>
      <c r="C133" s="31" t="s">
        <v>1250</v>
      </c>
      <c r="D133" s="31" t="s">
        <v>1052</v>
      </c>
      <c r="E133" s="31" t="s">
        <v>529</v>
      </c>
      <c r="F133" s="84">
        <v>1400000</v>
      </c>
      <c r="G133" s="32">
        <v>28.1</v>
      </c>
      <c r="H133" s="32" t="s">
        <v>847</v>
      </c>
    </row>
    <row r="134" spans="1:8" ht="15" customHeight="1">
      <c r="A134" s="83">
        <v>45455</v>
      </c>
      <c r="B134" s="32" t="s">
        <v>1096</v>
      </c>
      <c r="C134" s="31" t="s">
        <v>1097</v>
      </c>
      <c r="D134" s="31" t="s">
        <v>996</v>
      </c>
      <c r="E134" s="31" t="s">
        <v>529</v>
      </c>
      <c r="F134" s="84">
        <v>132000</v>
      </c>
      <c r="G134" s="32">
        <v>200.45</v>
      </c>
      <c r="H134" s="32" t="s">
        <v>847</v>
      </c>
    </row>
    <row r="135" spans="1:8" ht="15" customHeight="1">
      <c r="A135" s="83">
        <v>45455</v>
      </c>
      <c r="B135" s="32" t="s">
        <v>1098</v>
      </c>
      <c r="C135" s="31" t="s">
        <v>1099</v>
      </c>
      <c r="D135" s="31" t="s">
        <v>893</v>
      </c>
      <c r="E135" s="31" t="s">
        <v>529</v>
      </c>
      <c r="F135" s="84">
        <v>100038</v>
      </c>
      <c r="G135" s="32">
        <v>1349.27</v>
      </c>
      <c r="H135" s="32" t="s">
        <v>847</v>
      </c>
    </row>
    <row r="136" spans="1:8" ht="15" customHeight="1">
      <c r="A136" s="83">
        <v>45455</v>
      </c>
      <c r="B136" s="32" t="s">
        <v>1251</v>
      </c>
      <c r="C136" s="31" t="s">
        <v>1252</v>
      </c>
      <c r="D136" s="31" t="s">
        <v>1052</v>
      </c>
      <c r="E136" s="31" t="s">
        <v>529</v>
      </c>
      <c r="F136" s="84">
        <v>306000</v>
      </c>
      <c r="G136" s="32">
        <v>181.9</v>
      </c>
      <c r="H136" s="32" t="s">
        <v>847</v>
      </c>
    </row>
    <row r="137" spans="1:8" ht="15" customHeight="1">
      <c r="A137" s="83">
        <v>45455</v>
      </c>
      <c r="B137" s="32" t="s">
        <v>1100</v>
      </c>
      <c r="C137" s="31" t="s">
        <v>1101</v>
      </c>
      <c r="D137" s="31" t="s">
        <v>1102</v>
      </c>
      <c r="E137" s="31" t="s">
        <v>529</v>
      </c>
      <c r="F137" s="84">
        <v>34800</v>
      </c>
      <c r="G137" s="32">
        <v>465.81</v>
      </c>
      <c r="H137" s="32" t="s">
        <v>847</v>
      </c>
    </row>
    <row r="138" spans="1:8" ht="15" customHeight="1">
      <c r="A138" s="83">
        <v>45455</v>
      </c>
      <c r="B138" s="32" t="s">
        <v>1103</v>
      </c>
      <c r="C138" s="31" t="s">
        <v>1104</v>
      </c>
      <c r="D138" s="31" t="s">
        <v>1253</v>
      </c>
      <c r="E138" s="31" t="s">
        <v>529</v>
      </c>
      <c r="F138" s="84">
        <v>2060000</v>
      </c>
      <c r="G138" s="32">
        <v>29.14</v>
      </c>
      <c r="H138" s="32" t="s">
        <v>847</v>
      </c>
    </row>
    <row r="139" spans="1:8" ht="15" customHeight="1">
      <c r="A139" s="83">
        <v>45455</v>
      </c>
      <c r="B139" s="32" t="s">
        <v>1103</v>
      </c>
      <c r="C139" s="31" t="s">
        <v>1104</v>
      </c>
      <c r="D139" s="31" t="s">
        <v>1118</v>
      </c>
      <c r="E139" s="31" t="s">
        <v>529</v>
      </c>
      <c r="F139" s="84">
        <v>3329888</v>
      </c>
      <c r="G139" s="32">
        <v>29.4</v>
      </c>
      <c r="H139" s="32" t="s">
        <v>847</v>
      </c>
    </row>
    <row r="140" spans="1:8" ht="15" customHeight="1">
      <c r="A140" s="83">
        <v>45455</v>
      </c>
      <c r="B140" s="32" t="s">
        <v>1028</v>
      </c>
      <c r="C140" s="31" t="s">
        <v>1029</v>
      </c>
      <c r="D140" s="31" t="s">
        <v>1030</v>
      </c>
      <c r="E140" s="31" t="s">
        <v>529</v>
      </c>
      <c r="F140" s="84">
        <v>531118</v>
      </c>
      <c r="G140" s="32">
        <v>16.149999999999999</v>
      </c>
      <c r="H140" s="32" t="s">
        <v>847</v>
      </c>
    </row>
    <row r="141" spans="1:8" ht="15" customHeight="1">
      <c r="A141" s="83">
        <v>45455</v>
      </c>
      <c r="B141" s="32" t="s">
        <v>1028</v>
      </c>
      <c r="C141" s="31" t="s">
        <v>1029</v>
      </c>
      <c r="D141" s="31" t="s">
        <v>1165</v>
      </c>
      <c r="E141" s="31" t="s">
        <v>529</v>
      </c>
      <c r="F141" s="84">
        <v>158141</v>
      </c>
      <c r="G141" s="32">
        <v>18.260000000000002</v>
      </c>
      <c r="H141" s="32" t="s">
        <v>847</v>
      </c>
    </row>
    <row r="142" spans="1:8" ht="15" customHeight="1">
      <c r="A142" s="83">
        <v>45455</v>
      </c>
      <c r="B142" s="32" t="s">
        <v>1028</v>
      </c>
      <c r="C142" s="31" t="s">
        <v>1029</v>
      </c>
      <c r="D142" s="31" t="s">
        <v>1254</v>
      </c>
      <c r="E142" s="31" t="s">
        <v>529</v>
      </c>
      <c r="F142" s="84">
        <v>264380</v>
      </c>
      <c r="G142" s="32">
        <v>17.18</v>
      </c>
      <c r="H142" s="32" t="s">
        <v>847</v>
      </c>
    </row>
    <row r="143" spans="1:8" ht="15" customHeight="1">
      <c r="A143" s="83">
        <v>45455</v>
      </c>
      <c r="B143" s="32" t="s">
        <v>1028</v>
      </c>
      <c r="C143" s="31" t="s">
        <v>1029</v>
      </c>
      <c r="D143" s="31" t="s">
        <v>975</v>
      </c>
      <c r="E143" s="31" t="s">
        <v>529</v>
      </c>
      <c r="F143" s="84">
        <v>61433</v>
      </c>
      <c r="G143" s="32">
        <v>14.98</v>
      </c>
      <c r="H143" s="32" t="s">
        <v>847</v>
      </c>
    </row>
    <row r="144" spans="1:8" ht="15" customHeight="1">
      <c r="A144" s="83">
        <v>45455</v>
      </c>
      <c r="B144" s="32" t="s">
        <v>1028</v>
      </c>
      <c r="C144" s="31" t="s">
        <v>1029</v>
      </c>
      <c r="D144" s="31" t="s">
        <v>1027</v>
      </c>
      <c r="E144" s="31" t="s">
        <v>529</v>
      </c>
      <c r="F144" s="84">
        <v>194876</v>
      </c>
      <c r="G144" s="32">
        <v>17.37</v>
      </c>
      <c r="H144" s="32" t="s">
        <v>847</v>
      </c>
    </row>
    <row r="145" spans="1:8" ht="15" customHeight="1">
      <c r="A145" s="83">
        <v>45455</v>
      </c>
      <c r="B145" s="32" t="s">
        <v>1255</v>
      </c>
      <c r="C145" s="31" t="s">
        <v>1256</v>
      </c>
      <c r="D145" s="31" t="s">
        <v>1000</v>
      </c>
      <c r="E145" s="31" t="s">
        <v>529</v>
      </c>
      <c r="F145" s="84">
        <v>813096</v>
      </c>
      <c r="G145" s="32">
        <v>97.64</v>
      </c>
      <c r="H145" s="32" t="s">
        <v>847</v>
      </c>
    </row>
    <row r="146" spans="1:8" ht="15" customHeight="1">
      <c r="A146" s="83">
        <v>45455</v>
      </c>
      <c r="B146" s="32" t="s">
        <v>1255</v>
      </c>
      <c r="C146" s="31" t="s">
        <v>1256</v>
      </c>
      <c r="D146" s="31" t="s">
        <v>893</v>
      </c>
      <c r="E146" s="31" t="s">
        <v>529</v>
      </c>
      <c r="F146" s="84">
        <v>831625</v>
      </c>
      <c r="G146" s="32">
        <v>97.67</v>
      </c>
      <c r="H146" s="32" t="s">
        <v>847</v>
      </c>
    </row>
    <row r="147" spans="1:8" ht="15" customHeight="1">
      <c r="A147" s="83">
        <v>45455</v>
      </c>
      <c r="B147" s="32" t="s">
        <v>1255</v>
      </c>
      <c r="C147" s="31" t="s">
        <v>1256</v>
      </c>
      <c r="D147" s="31" t="s">
        <v>1085</v>
      </c>
      <c r="E147" s="31" t="s">
        <v>529</v>
      </c>
      <c r="F147" s="84">
        <v>736917</v>
      </c>
      <c r="G147" s="32">
        <v>98.68</v>
      </c>
      <c r="H147" s="32" t="s">
        <v>847</v>
      </c>
    </row>
    <row r="148" spans="1:8" ht="15" customHeight="1">
      <c r="A148" s="83">
        <v>45455</v>
      </c>
      <c r="B148" s="32" t="s">
        <v>1257</v>
      </c>
      <c r="C148" s="31" t="s">
        <v>1258</v>
      </c>
      <c r="D148" s="31" t="s">
        <v>1115</v>
      </c>
      <c r="E148" s="31" t="s">
        <v>529</v>
      </c>
      <c r="F148" s="84">
        <v>78000</v>
      </c>
      <c r="G148" s="32">
        <v>596.46</v>
      </c>
      <c r="H148" s="32" t="s">
        <v>847</v>
      </c>
    </row>
    <row r="149" spans="1:8" ht="15" customHeight="1">
      <c r="A149" s="83">
        <v>45455</v>
      </c>
      <c r="B149" s="32" t="s">
        <v>1108</v>
      </c>
      <c r="C149" s="31" t="s">
        <v>1109</v>
      </c>
      <c r="D149" s="31" t="s">
        <v>1110</v>
      </c>
      <c r="E149" s="31" t="s">
        <v>529</v>
      </c>
      <c r="F149" s="84">
        <v>110000</v>
      </c>
      <c r="G149" s="32">
        <v>7.41</v>
      </c>
      <c r="H149" s="32" t="s">
        <v>847</v>
      </c>
    </row>
    <row r="150" spans="1:8" ht="15" customHeight="1">
      <c r="A150" s="83">
        <v>45455</v>
      </c>
      <c r="B150" s="32" t="s">
        <v>1108</v>
      </c>
      <c r="C150" s="31" t="s">
        <v>1109</v>
      </c>
      <c r="D150" s="31" t="s">
        <v>1259</v>
      </c>
      <c r="E150" s="31" t="s">
        <v>529</v>
      </c>
      <c r="F150" s="84">
        <v>426325</v>
      </c>
      <c r="G150" s="32">
        <v>7.52</v>
      </c>
      <c r="H150" s="32" t="s">
        <v>847</v>
      </c>
    </row>
    <row r="151" spans="1:8" ht="15" customHeight="1">
      <c r="A151" s="83">
        <v>45455</v>
      </c>
      <c r="B151" s="32" t="s">
        <v>1111</v>
      </c>
      <c r="C151" s="31" t="s">
        <v>1112</v>
      </c>
      <c r="D151" s="31" t="s">
        <v>1113</v>
      </c>
      <c r="E151" s="31" t="s">
        <v>529</v>
      </c>
      <c r="F151" s="84">
        <v>600000</v>
      </c>
      <c r="G151" s="32">
        <v>550</v>
      </c>
      <c r="H151" s="32" t="s">
        <v>847</v>
      </c>
    </row>
    <row r="152" spans="1:8" ht="15" customHeight="1">
      <c r="A152" s="83">
        <v>45455</v>
      </c>
      <c r="B152" s="32" t="s">
        <v>1260</v>
      </c>
      <c r="C152" s="31" t="s">
        <v>1261</v>
      </c>
      <c r="D152" s="31" t="s">
        <v>912</v>
      </c>
      <c r="E152" s="31" t="s">
        <v>529</v>
      </c>
      <c r="F152" s="84">
        <v>651655</v>
      </c>
      <c r="G152" s="32">
        <v>280.91000000000003</v>
      </c>
      <c r="H152" s="32" t="s">
        <v>847</v>
      </c>
    </row>
    <row r="153" spans="1:8" ht="15" customHeight="1">
      <c r="A153" s="83">
        <v>45455</v>
      </c>
      <c r="B153" s="32" t="s">
        <v>1260</v>
      </c>
      <c r="C153" s="31" t="s">
        <v>1261</v>
      </c>
      <c r="D153" s="31" t="s">
        <v>1262</v>
      </c>
      <c r="E153" s="31" t="s">
        <v>529</v>
      </c>
      <c r="F153" s="84">
        <v>651206</v>
      </c>
      <c r="G153" s="32">
        <v>280</v>
      </c>
      <c r="H153" s="32" t="s">
        <v>847</v>
      </c>
    </row>
    <row r="154" spans="1:8" ht="15" customHeight="1">
      <c r="A154" s="83">
        <v>45455</v>
      </c>
      <c r="B154" s="32" t="s">
        <v>1053</v>
      </c>
      <c r="C154" s="31" t="s">
        <v>1054</v>
      </c>
      <c r="D154" s="31" t="s">
        <v>1055</v>
      </c>
      <c r="E154" s="31" t="s">
        <v>530</v>
      </c>
      <c r="F154" s="84">
        <v>45000</v>
      </c>
      <c r="G154" s="32">
        <v>49.2</v>
      </c>
      <c r="H154" s="32" t="s">
        <v>847</v>
      </c>
    </row>
    <row r="155" spans="1:8" ht="15" customHeight="1">
      <c r="A155" s="83">
        <v>45455</v>
      </c>
      <c r="B155" s="32" t="s">
        <v>1050</v>
      </c>
      <c r="C155" s="31" t="s">
        <v>1051</v>
      </c>
      <c r="D155" s="31" t="s">
        <v>1114</v>
      </c>
      <c r="E155" s="31" t="s">
        <v>530</v>
      </c>
      <c r="F155" s="84">
        <v>583996</v>
      </c>
      <c r="G155" s="32">
        <v>5.5</v>
      </c>
      <c r="H155" s="32" t="s">
        <v>847</v>
      </c>
    </row>
    <row r="156" spans="1:8" ht="15" customHeight="1">
      <c r="A156" s="83">
        <v>45455</v>
      </c>
      <c r="B156" s="32" t="s">
        <v>1050</v>
      </c>
      <c r="C156" s="31" t="s">
        <v>1051</v>
      </c>
      <c r="D156" s="31" t="s">
        <v>1198</v>
      </c>
      <c r="E156" s="31" t="s">
        <v>530</v>
      </c>
      <c r="F156" s="84">
        <v>540000</v>
      </c>
      <c r="G156" s="32">
        <v>5.52</v>
      </c>
      <c r="H156" s="32" t="s">
        <v>847</v>
      </c>
    </row>
    <row r="157" spans="1:8" ht="15" customHeight="1">
      <c r="A157" s="83">
        <v>45455</v>
      </c>
      <c r="B157" s="32" t="s">
        <v>1050</v>
      </c>
      <c r="C157" s="31" t="s">
        <v>1051</v>
      </c>
      <c r="D157" s="31" t="s">
        <v>1197</v>
      </c>
      <c r="E157" s="31" t="s">
        <v>530</v>
      </c>
      <c r="F157" s="84">
        <v>510000</v>
      </c>
      <c r="G157" s="32">
        <v>5.51</v>
      </c>
      <c r="H157" s="32" t="s">
        <v>847</v>
      </c>
    </row>
    <row r="158" spans="1:8" ht="15" customHeight="1">
      <c r="A158" s="83">
        <v>45455</v>
      </c>
      <c r="B158" s="32" t="s">
        <v>1199</v>
      </c>
      <c r="C158" s="31" t="s">
        <v>1200</v>
      </c>
      <c r="D158" s="31" t="s">
        <v>1201</v>
      </c>
      <c r="E158" s="31" t="s">
        <v>530</v>
      </c>
      <c r="F158" s="84">
        <v>1600</v>
      </c>
      <c r="G158" s="32">
        <v>132</v>
      </c>
      <c r="H158" s="32" t="s">
        <v>847</v>
      </c>
    </row>
    <row r="159" spans="1:8" ht="15" customHeight="1">
      <c r="A159" s="83">
        <v>45455</v>
      </c>
      <c r="B159" s="32" t="s">
        <v>1199</v>
      </c>
      <c r="C159" s="31" t="s">
        <v>1200</v>
      </c>
      <c r="D159" s="31" t="s">
        <v>1263</v>
      </c>
      <c r="E159" s="31" t="s">
        <v>530</v>
      </c>
      <c r="F159" s="84">
        <v>32000</v>
      </c>
      <c r="G159" s="32">
        <v>132</v>
      </c>
      <c r="H159" s="32" t="s">
        <v>847</v>
      </c>
    </row>
    <row r="160" spans="1:8" ht="15" customHeight="1">
      <c r="A160" s="83">
        <v>45455</v>
      </c>
      <c r="B160" s="32" t="s">
        <v>997</v>
      </c>
      <c r="C160" s="31" t="s">
        <v>998</v>
      </c>
      <c r="D160" s="31" t="s">
        <v>999</v>
      </c>
      <c r="E160" s="31" t="s">
        <v>530</v>
      </c>
      <c r="F160" s="84">
        <v>370000</v>
      </c>
      <c r="G160" s="32">
        <v>19.8</v>
      </c>
      <c r="H160" s="32" t="s">
        <v>847</v>
      </c>
    </row>
    <row r="161" spans="1:8" ht="15" customHeight="1">
      <c r="A161" s="83">
        <v>45455</v>
      </c>
      <c r="B161" s="32" t="s">
        <v>997</v>
      </c>
      <c r="C161" s="31" t="s">
        <v>998</v>
      </c>
      <c r="D161" s="31" t="s">
        <v>1264</v>
      </c>
      <c r="E161" s="31" t="s">
        <v>530</v>
      </c>
      <c r="F161" s="84">
        <v>369135</v>
      </c>
      <c r="G161" s="32">
        <v>20.81</v>
      </c>
      <c r="H161" s="32" t="s">
        <v>847</v>
      </c>
    </row>
    <row r="162" spans="1:8" ht="15" customHeight="1">
      <c r="A162" s="83">
        <v>45455</v>
      </c>
      <c r="B162" s="32" t="s">
        <v>675</v>
      </c>
      <c r="C162" s="31" t="s">
        <v>1202</v>
      </c>
      <c r="D162" s="31" t="s">
        <v>1000</v>
      </c>
      <c r="E162" s="31" t="s">
        <v>530</v>
      </c>
      <c r="F162" s="84">
        <v>781412</v>
      </c>
      <c r="G162" s="32">
        <v>69</v>
      </c>
      <c r="H162" s="32" t="s">
        <v>847</v>
      </c>
    </row>
    <row r="163" spans="1:8" ht="15" customHeight="1">
      <c r="A163" s="83">
        <v>45455</v>
      </c>
      <c r="B163" s="32" t="s">
        <v>675</v>
      </c>
      <c r="C163" s="31" t="s">
        <v>1202</v>
      </c>
      <c r="D163" s="31" t="s">
        <v>893</v>
      </c>
      <c r="E163" s="31" t="s">
        <v>530</v>
      </c>
      <c r="F163" s="84">
        <v>1236435</v>
      </c>
      <c r="G163" s="32">
        <v>69.11</v>
      </c>
      <c r="H163" s="32" t="s">
        <v>847</v>
      </c>
    </row>
    <row r="164" spans="1:8" ht="15" customHeight="1">
      <c r="A164" s="83">
        <v>45455</v>
      </c>
      <c r="B164" s="32" t="s">
        <v>1204</v>
      </c>
      <c r="C164" s="31" t="s">
        <v>1205</v>
      </c>
      <c r="D164" s="31" t="s">
        <v>912</v>
      </c>
      <c r="E164" s="31" t="s">
        <v>530</v>
      </c>
      <c r="F164" s="84">
        <v>70000</v>
      </c>
      <c r="G164" s="32">
        <v>255.13</v>
      </c>
      <c r="H164" s="32" t="s">
        <v>847</v>
      </c>
    </row>
    <row r="165" spans="1:8" ht="15" customHeight="1">
      <c r="A165" s="83">
        <v>45455</v>
      </c>
      <c r="B165" s="32" t="s">
        <v>1056</v>
      </c>
      <c r="C165" s="31" t="s">
        <v>1057</v>
      </c>
      <c r="D165" s="31" t="s">
        <v>1058</v>
      </c>
      <c r="E165" s="31" t="s">
        <v>530</v>
      </c>
      <c r="F165" s="84">
        <v>177000</v>
      </c>
      <c r="G165" s="32">
        <v>1.96</v>
      </c>
      <c r="H165" s="32" t="s">
        <v>847</v>
      </c>
    </row>
    <row r="166" spans="1:8" ht="15" customHeight="1">
      <c r="A166" s="83">
        <v>45455</v>
      </c>
      <c r="B166" s="32" t="s">
        <v>1206</v>
      </c>
      <c r="C166" s="31" t="s">
        <v>1207</v>
      </c>
      <c r="D166" s="31" t="s">
        <v>893</v>
      </c>
      <c r="E166" s="31" t="s">
        <v>530</v>
      </c>
      <c r="F166" s="84">
        <v>409154</v>
      </c>
      <c r="G166" s="32">
        <v>151.03</v>
      </c>
      <c r="H166" s="32" t="s">
        <v>847</v>
      </c>
    </row>
    <row r="167" spans="1:8" ht="15" customHeight="1">
      <c r="A167" s="83">
        <v>45455</v>
      </c>
      <c r="B167" s="32" t="s">
        <v>1208</v>
      </c>
      <c r="C167" s="31" t="s">
        <v>1209</v>
      </c>
      <c r="D167" s="31" t="s">
        <v>1000</v>
      </c>
      <c r="E167" s="31" t="s">
        <v>530</v>
      </c>
      <c r="F167" s="84">
        <v>14570680</v>
      </c>
      <c r="G167" s="32">
        <v>16.559999999999999</v>
      </c>
      <c r="H167" s="32" t="s">
        <v>847</v>
      </c>
    </row>
    <row r="168" spans="1:8" ht="15" customHeight="1">
      <c r="A168" s="83">
        <v>45455</v>
      </c>
      <c r="B168" s="32" t="s">
        <v>1086</v>
      </c>
      <c r="C168" s="31" t="s">
        <v>1087</v>
      </c>
      <c r="D168" s="31" t="s">
        <v>893</v>
      </c>
      <c r="E168" s="31" t="s">
        <v>530</v>
      </c>
      <c r="F168" s="84">
        <v>298613</v>
      </c>
      <c r="G168" s="32">
        <v>129.62</v>
      </c>
      <c r="H168" s="32" t="s">
        <v>847</v>
      </c>
    </row>
    <row r="169" spans="1:8" ht="15" customHeight="1">
      <c r="A169" s="83">
        <v>45455</v>
      </c>
      <c r="B169" s="32" t="s">
        <v>1210</v>
      </c>
      <c r="C169" s="31" t="s">
        <v>1211</v>
      </c>
      <c r="D169" s="31" t="s">
        <v>893</v>
      </c>
      <c r="E169" s="31" t="s">
        <v>530</v>
      </c>
      <c r="F169" s="84">
        <v>151092</v>
      </c>
      <c r="G169" s="32">
        <v>650.05999999999995</v>
      </c>
      <c r="H169" s="32" t="s">
        <v>847</v>
      </c>
    </row>
    <row r="170" spans="1:8" ht="15" customHeight="1">
      <c r="A170" s="83">
        <v>45455</v>
      </c>
      <c r="B170" s="32" t="s">
        <v>868</v>
      </c>
      <c r="C170" s="31" t="s">
        <v>1212</v>
      </c>
      <c r="D170" s="31" t="s">
        <v>893</v>
      </c>
      <c r="E170" s="31" t="s">
        <v>530</v>
      </c>
      <c r="F170" s="84">
        <v>740661</v>
      </c>
      <c r="G170" s="32">
        <v>1305.71</v>
      </c>
      <c r="H170" s="32" t="s">
        <v>847</v>
      </c>
    </row>
    <row r="171" spans="1:8" ht="15" customHeight="1">
      <c r="A171" s="83">
        <v>45455</v>
      </c>
      <c r="B171" s="32" t="s">
        <v>1213</v>
      </c>
      <c r="C171" s="31" t="s">
        <v>1214</v>
      </c>
      <c r="D171" s="31" t="s">
        <v>893</v>
      </c>
      <c r="E171" s="31" t="s">
        <v>530</v>
      </c>
      <c r="F171" s="84">
        <v>668167</v>
      </c>
      <c r="G171" s="32">
        <v>214</v>
      </c>
      <c r="H171" s="32" t="s">
        <v>847</v>
      </c>
    </row>
    <row r="172" spans="1:8" ht="15" customHeight="1">
      <c r="A172" s="83">
        <v>45455</v>
      </c>
      <c r="B172" s="32" t="s">
        <v>1265</v>
      </c>
      <c r="C172" s="31" t="s">
        <v>1266</v>
      </c>
      <c r="D172" s="31" t="s">
        <v>1267</v>
      </c>
      <c r="E172" s="31" t="s">
        <v>530</v>
      </c>
      <c r="F172" s="84">
        <v>90000</v>
      </c>
      <c r="G172" s="32">
        <v>334.06</v>
      </c>
      <c r="H172" s="32" t="s">
        <v>847</v>
      </c>
    </row>
    <row r="173" spans="1:8" ht="15" customHeight="1">
      <c r="A173" s="83">
        <v>45455</v>
      </c>
      <c r="B173" s="32" t="s">
        <v>1088</v>
      </c>
      <c r="C173" s="31" t="s">
        <v>1089</v>
      </c>
      <c r="D173" s="31" t="s">
        <v>893</v>
      </c>
      <c r="E173" s="31" t="s">
        <v>530</v>
      </c>
      <c r="F173" s="84">
        <v>282096</v>
      </c>
      <c r="G173" s="32">
        <v>241.52</v>
      </c>
      <c r="H173" s="32" t="s">
        <v>847</v>
      </c>
    </row>
    <row r="174" spans="1:8" ht="15" customHeight="1">
      <c r="A174" s="83">
        <v>45455</v>
      </c>
      <c r="B174" s="32" t="s">
        <v>1217</v>
      </c>
      <c r="C174" s="31" t="s">
        <v>1218</v>
      </c>
      <c r="D174" s="31" t="s">
        <v>1219</v>
      </c>
      <c r="E174" s="31" t="s">
        <v>530</v>
      </c>
      <c r="F174" s="84">
        <v>960003</v>
      </c>
      <c r="G174" s="32">
        <v>0.88</v>
      </c>
      <c r="H174" s="32" t="s">
        <v>847</v>
      </c>
    </row>
    <row r="175" spans="1:8" ht="15" customHeight="1">
      <c r="A175" s="83">
        <v>45455</v>
      </c>
      <c r="B175" s="32" t="s">
        <v>1217</v>
      </c>
      <c r="C175" s="31" t="s">
        <v>1218</v>
      </c>
      <c r="D175" s="31" t="s">
        <v>1220</v>
      </c>
      <c r="E175" s="31" t="s">
        <v>530</v>
      </c>
      <c r="F175" s="84">
        <v>8512734</v>
      </c>
      <c r="G175" s="32">
        <v>0.86</v>
      </c>
      <c r="H175" s="32" t="s">
        <v>847</v>
      </c>
    </row>
    <row r="176" spans="1:8" ht="15" customHeight="1">
      <c r="A176" s="83">
        <v>45455</v>
      </c>
      <c r="B176" s="32" t="s">
        <v>1217</v>
      </c>
      <c r="C176" s="31" t="s">
        <v>1218</v>
      </c>
      <c r="D176" s="31" t="s">
        <v>1221</v>
      </c>
      <c r="E176" s="31" t="s">
        <v>530</v>
      </c>
      <c r="F176" s="84">
        <v>3630582</v>
      </c>
      <c r="G176" s="32">
        <v>0.85</v>
      </c>
      <c r="H176" s="32" t="s">
        <v>847</v>
      </c>
    </row>
    <row r="177" spans="1:8" ht="15" customHeight="1">
      <c r="A177" s="83">
        <v>45455</v>
      </c>
      <c r="B177" s="32" t="s">
        <v>1217</v>
      </c>
      <c r="C177" s="31" t="s">
        <v>1218</v>
      </c>
      <c r="D177" s="31" t="s">
        <v>1239</v>
      </c>
      <c r="E177" s="31" t="s">
        <v>530</v>
      </c>
      <c r="F177" s="84">
        <v>5250000</v>
      </c>
      <c r="G177" s="32">
        <v>0.84</v>
      </c>
      <c r="H177" s="32" t="s">
        <v>847</v>
      </c>
    </row>
    <row r="178" spans="1:8" ht="15" customHeight="1">
      <c r="A178" s="83">
        <v>45455</v>
      </c>
      <c r="B178" s="32" t="s">
        <v>1090</v>
      </c>
      <c r="C178" s="31" t="s">
        <v>1091</v>
      </c>
      <c r="D178" s="31" t="s">
        <v>1000</v>
      </c>
      <c r="E178" s="31" t="s">
        <v>530</v>
      </c>
      <c r="F178" s="84">
        <v>19167022</v>
      </c>
      <c r="G178" s="32">
        <v>49.8</v>
      </c>
      <c r="H178" s="32" t="s">
        <v>847</v>
      </c>
    </row>
    <row r="179" spans="1:8" ht="15" customHeight="1">
      <c r="A179" s="83">
        <v>45455</v>
      </c>
      <c r="B179" s="32" t="s">
        <v>1090</v>
      </c>
      <c r="C179" s="31" t="s">
        <v>1091</v>
      </c>
      <c r="D179" s="31" t="s">
        <v>893</v>
      </c>
      <c r="E179" s="31" t="s">
        <v>530</v>
      </c>
      <c r="F179" s="84">
        <v>18701403</v>
      </c>
      <c r="G179" s="32">
        <v>49.74</v>
      </c>
      <c r="H179" s="32" t="s">
        <v>847</v>
      </c>
    </row>
    <row r="180" spans="1:8" ht="15" customHeight="1">
      <c r="A180" s="83">
        <v>45455</v>
      </c>
      <c r="B180" s="32" t="s">
        <v>1222</v>
      </c>
      <c r="C180" s="31" t="s">
        <v>1223</v>
      </c>
      <c r="D180" s="31" t="s">
        <v>1052</v>
      </c>
      <c r="E180" s="31" t="s">
        <v>530</v>
      </c>
      <c r="F180" s="84">
        <v>393161</v>
      </c>
      <c r="G180" s="32">
        <v>627.73</v>
      </c>
      <c r="H180" s="32" t="s">
        <v>847</v>
      </c>
    </row>
    <row r="181" spans="1:8" ht="15" customHeight="1">
      <c r="A181" s="83">
        <v>45455</v>
      </c>
      <c r="B181" s="32" t="s">
        <v>1224</v>
      </c>
      <c r="C181" s="31" t="s">
        <v>1225</v>
      </c>
      <c r="D181" s="31" t="s">
        <v>893</v>
      </c>
      <c r="E181" s="31" t="s">
        <v>530</v>
      </c>
      <c r="F181" s="84">
        <v>1190360</v>
      </c>
      <c r="G181" s="32">
        <v>388.62</v>
      </c>
      <c r="H181" s="32" t="s">
        <v>847</v>
      </c>
    </row>
    <row r="182" spans="1:8" ht="15" customHeight="1">
      <c r="A182" s="83">
        <v>45455</v>
      </c>
      <c r="B182" s="32" t="s">
        <v>1231</v>
      </c>
      <c r="C182" s="31" t="s">
        <v>1232</v>
      </c>
      <c r="D182" s="31" t="s">
        <v>1268</v>
      </c>
      <c r="E182" s="31" t="s">
        <v>530</v>
      </c>
      <c r="F182" s="84">
        <v>4000000</v>
      </c>
      <c r="G182" s="32">
        <v>3.21</v>
      </c>
      <c r="H182" s="32" t="s">
        <v>847</v>
      </c>
    </row>
    <row r="183" spans="1:8" ht="15" customHeight="1">
      <c r="A183" s="83">
        <v>45455</v>
      </c>
      <c r="B183" s="32" t="s">
        <v>1231</v>
      </c>
      <c r="C183" s="31" t="s">
        <v>1232</v>
      </c>
      <c r="D183" s="31" t="s">
        <v>1233</v>
      </c>
      <c r="E183" s="31" t="s">
        <v>530</v>
      </c>
      <c r="F183" s="84">
        <v>1692353</v>
      </c>
      <c r="G183" s="32">
        <v>3.27</v>
      </c>
      <c r="H183" s="32" t="s">
        <v>847</v>
      </c>
    </row>
    <row r="184" spans="1:8" ht="15" customHeight="1">
      <c r="A184" s="83">
        <v>45455</v>
      </c>
      <c r="B184" s="32" t="s">
        <v>1237</v>
      </c>
      <c r="C184" s="31" t="s">
        <v>1238</v>
      </c>
      <c r="D184" s="31" t="s">
        <v>1239</v>
      </c>
      <c r="E184" s="31" t="s">
        <v>530</v>
      </c>
      <c r="F184" s="84">
        <v>11673178</v>
      </c>
      <c r="G184" s="32">
        <v>1.62</v>
      </c>
      <c r="H184" s="32" t="s">
        <v>847</v>
      </c>
    </row>
    <row r="185" spans="1:8" ht="15" customHeight="1">
      <c r="A185" s="83">
        <v>45455</v>
      </c>
      <c r="B185" s="32" t="s">
        <v>1269</v>
      </c>
      <c r="C185" s="31" t="s">
        <v>1270</v>
      </c>
      <c r="D185" s="31" t="s">
        <v>1271</v>
      </c>
      <c r="E185" s="31" t="s">
        <v>530</v>
      </c>
      <c r="F185" s="84">
        <v>372000</v>
      </c>
      <c r="G185" s="32">
        <v>600.69000000000005</v>
      </c>
      <c r="H185" s="32" t="s">
        <v>847</v>
      </c>
    </row>
    <row r="186" spans="1:8" ht="15" customHeight="1">
      <c r="A186" s="83">
        <v>45455</v>
      </c>
      <c r="B186" s="32" t="s">
        <v>1272</v>
      </c>
      <c r="C186" s="31" t="s">
        <v>1273</v>
      </c>
      <c r="D186" s="31" t="s">
        <v>1274</v>
      </c>
      <c r="E186" s="31" t="s">
        <v>530</v>
      </c>
      <c r="F186" s="84">
        <v>600000</v>
      </c>
      <c r="G186" s="32">
        <v>55.56</v>
      </c>
      <c r="H186" s="32" t="s">
        <v>847</v>
      </c>
    </row>
    <row r="187" spans="1:8" ht="15" customHeight="1">
      <c r="A187" s="83">
        <v>45455</v>
      </c>
      <c r="B187" s="32" t="s">
        <v>1243</v>
      </c>
      <c r="C187" s="31" t="s">
        <v>1244</v>
      </c>
      <c r="D187" s="31" t="s">
        <v>893</v>
      </c>
      <c r="E187" s="31" t="s">
        <v>530</v>
      </c>
      <c r="F187" s="84">
        <v>2859063</v>
      </c>
      <c r="G187" s="32">
        <v>51.99</v>
      </c>
      <c r="H187" s="32" t="s">
        <v>847</v>
      </c>
    </row>
    <row r="188" spans="1:8" ht="15" customHeight="1">
      <c r="A188" s="83">
        <v>45455</v>
      </c>
      <c r="B188" s="32" t="s">
        <v>1092</v>
      </c>
      <c r="C188" s="31" t="s">
        <v>1093</v>
      </c>
      <c r="D188" s="31" t="s">
        <v>893</v>
      </c>
      <c r="E188" s="31" t="s">
        <v>530</v>
      </c>
      <c r="F188" s="84">
        <v>2567244</v>
      </c>
      <c r="G188" s="32">
        <v>43.44</v>
      </c>
      <c r="H188" s="32" t="s">
        <v>847</v>
      </c>
    </row>
    <row r="189" spans="1:8" ht="15" customHeight="1">
      <c r="A189" s="83">
        <v>45455</v>
      </c>
      <c r="B189" s="32" t="s">
        <v>1092</v>
      </c>
      <c r="C189" s="31" t="s">
        <v>1093</v>
      </c>
      <c r="D189" s="31" t="s">
        <v>1000</v>
      </c>
      <c r="E189" s="31" t="s">
        <v>530</v>
      </c>
      <c r="F189" s="84">
        <v>1770919</v>
      </c>
      <c r="G189" s="32">
        <v>43.38</v>
      </c>
      <c r="H189" s="32" t="s">
        <v>847</v>
      </c>
    </row>
    <row r="190" spans="1:8" ht="15" customHeight="1">
      <c r="A190" s="83">
        <v>45455</v>
      </c>
      <c r="B190" s="32" t="s">
        <v>1094</v>
      </c>
      <c r="C190" s="31" t="s">
        <v>1095</v>
      </c>
      <c r="D190" s="31" t="s">
        <v>1275</v>
      </c>
      <c r="E190" s="31" t="s">
        <v>530</v>
      </c>
      <c r="F190" s="84">
        <v>275000</v>
      </c>
      <c r="G190" s="32">
        <v>19.95</v>
      </c>
      <c r="H190" s="32" t="s">
        <v>847</v>
      </c>
    </row>
    <row r="191" spans="1:8" ht="15" customHeight="1">
      <c r="A191" s="83">
        <v>45455</v>
      </c>
      <c r="B191" s="32" t="s">
        <v>1116</v>
      </c>
      <c r="C191" s="31" t="s">
        <v>1117</v>
      </c>
      <c r="D191" s="31" t="s">
        <v>1059</v>
      </c>
      <c r="E191" s="31" t="s">
        <v>530</v>
      </c>
      <c r="F191" s="84">
        <v>1743303</v>
      </c>
      <c r="G191" s="32">
        <v>22.53</v>
      </c>
      <c r="H191" s="32" t="s">
        <v>847</v>
      </c>
    </row>
    <row r="192" spans="1:8" ht="15" customHeight="1">
      <c r="A192" s="83">
        <v>45455</v>
      </c>
      <c r="B192" s="32" t="s">
        <v>1247</v>
      </c>
      <c r="C192" s="31" t="s">
        <v>1248</v>
      </c>
      <c r="D192" s="31" t="s">
        <v>1071</v>
      </c>
      <c r="E192" s="31" t="s">
        <v>530</v>
      </c>
      <c r="F192" s="84">
        <v>60000</v>
      </c>
      <c r="G192" s="32">
        <v>135.84</v>
      </c>
      <c r="H192" s="32" t="s">
        <v>847</v>
      </c>
    </row>
    <row r="193" spans="1:8" ht="15" customHeight="1">
      <c r="A193" s="83">
        <v>45455</v>
      </c>
      <c r="B193" s="32" t="s">
        <v>1276</v>
      </c>
      <c r="C193" s="31" t="s">
        <v>1277</v>
      </c>
      <c r="D193" s="31" t="s">
        <v>1278</v>
      </c>
      <c r="E193" s="31" t="s">
        <v>530</v>
      </c>
      <c r="F193" s="84">
        <v>65000</v>
      </c>
      <c r="G193" s="32">
        <v>81.540000000000006</v>
      </c>
      <c r="H193" s="32" t="s">
        <v>847</v>
      </c>
    </row>
    <row r="194" spans="1:8" ht="15" customHeight="1">
      <c r="A194" s="83">
        <v>45455</v>
      </c>
      <c r="B194" s="32" t="s">
        <v>1249</v>
      </c>
      <c r="C194" s="31" t="s">
        <v>1250</v>
      </c>
      <c r="D194" s="31" t="s">
        <v>1279</v>
      </c>
      <c r="E194" s="31" t="s">
        <v>530</v>
      </c>
      <c r="F194" s="84">
        <v>1400000</v>
      </c>
      <c r="G194" s="32">
        <v>28.1</v>
      </c>
      <c r="H194" s="32" t="s">
        <v>847</v>
      </c>
    </row>
    <row r="195" spans="1:8" ht="15" customHeight="1">
      <c r="A195" s="83">
        <v>45455</v>
      </c>
      <c r="B195" s="32" t="s">
        <v>1098</v>
      </c>
      <c r="C195" s="31" t="s">
        <v>1099</v>
      </c>
      <c r="D195" s="31" t="s">
        <v>893</v>
      </c>
      <c r="E195" s="31" t="s">
        <v>530</v>
      </c>
      <c r="F195" s="84">
        <v>100038</v>
      </c>
      <c r="G195" s="32">
        <v>1351.19</v>
      </c>
      <c r="H195" s="32" t="s">
        <v>847</v>
      </c>
    </row>
    <row r="196" spans="1:8" ht="15" customHeight="1">
      <c r="A196" s="83">
        <v>45455</v>
      </c>
      <c r="B196" s="32" t="s">
        <v>1251</v>
      </c>
      <c r="C196" s="31" t="s">
        <v>1252</v>
      </c>
      <c r="D196" s="31" t="s">
        <v>912</v>
      </c>
      <c r="E196" s="31" t="s">
        <v>530</v>
      </c>
      <c r="F196" s="84">
        <v>306000</v>
      </c>
      <c r="G196" s="32">
        <v>181.9</v>
      </c>
      <c r="H196" s="32" t="s">
        <v>847</v>
      </c>
    </row>
    <row r="197" spans="1:8" ht="15" customHeight="1">
      <c r="A197" s="83">
        <v>45455</v>
      </c>
      <c r="B197" s="32" t="s">
        <v>1103</v>
      </c>
      <c r="C197" s="31" t="s">
        <v>1104</v>
      </c>
      <c r="D197" s="31" t="s">
        <v>1118</v>
      </c>
      <c r="E197" s="31" t="s">
        <v>530</v>
      </c>
      <c r="F197" s="84">
        <v>8922325</v>
      </c>
      <c r="G197" s="32">
        <v>29.3</v>
      </c>
      <c r="H197" s="32" t="s">
        <v>847</v>
      </c>
    </row>
    <row r="198" spans="1:8" ht="15" customHeight="1">
      <c r="A198" s="83">
        <v>45455</v>
      </c>
      <c r="B198" s="32" t="s">
        <v>1028</v>
      </c>
      <c r="C198" s="31" t="s">
        <v>1029</v>
      </c>
      <c r="D198" s="31" t="s">
        <v>975</v>
      </c>
      <c r="E198" s="31" t="s">
        <v>530</v>
      </c>
      <c r="F198" s="84">
        <v>511433</v>
      </c>
      <c r="G198" s="32">
        <v>16.84</v>
      </c>
      <c r="H198" s="32" t="s">
        <v>847</v>
      </c>
    </row>
    <row r="199" spans="1:8" ht="15" customHeight="1">
      <c r="A199" s="83">
        <v>45455</v>
      </c>
      <c r="B199" s="32" t="s">
        <v>1028</v>
      </c>
      <c r="C199" s="31" t="s">
        <v>1029</v>
      </c>
      <c r="D199" s="31" t="s">
        <v>1107</v>
      </c>
      <c r="E199" s="31" t="s">
        <v>530</v>
      </c>
      <c r="F199" s="84">
        <v>225000</v>
      </c>
      <c r="G199" s="32">
        <v>16.21</v>
      </c>
      <c r="H199" s="32" t="s">
        <v>847</v>
      </c>
    </row>
    <row r="200" spans="1:8" ht="15" customHeight="1">
      <c r="A200" s="83">
        <v>45455</v>
      </c>
      <c r="B200" s="32" t="s">
        <v>1028</v>
      </c>
      <c r="C200" s="31" t="s">
        <v>1029</v>
      </c>
      <c r="D200" s="31" t="s">
        <v>1106</v>
      </c>
      <c r="E200" s="31" t="s">
        <v>530</v>
      </c>
      <c r="F200" s="84">
        <v>243735</v>
      </c>
      <c r="G200" s="32">
        <v>16.48</v>
      </c>
      <c r="H200" s="32" t="s">
        <v>847</v>
      </c>
    </row>
    <row r="201" spans="1:8" ht="15" customHeight="1">
      <c r="A201" s="83">
        <v>45455</v>
      </c>
      <c r="B201" s="32" t="s">
        <v>1028</v>
      </c>
      <c r="C201" s="31" t="s">
        <v>1029</v>
      </c>
      <c r="D201" s="31" t="s">
        <v>1027</v>
      </c>
      <c r="E201" s="31" t="s">
        <v>530</v>
      </c>
      <c r="F201" s="84">
        <v>194876</v>
      </c>
      <c r="G201" s="32">
        <v>17.39</v>
      </c>
      <c r="H201" s="32" t="s">
        <v>847</v>
      </c>
    </row>
    <row r="202" spans="1:8" ht="15" customHeight="1">
      <c r="A202" s="83">
        <v>45455</v>
      </c>
      <c r="B202" s="32" t="s">
        <v>1028</v>
      </c>
      <c r="C202" s="31" t="s">
        <v>1029</v>
      </c>
      <c r="D202" s="31" t="s">
        <v>1254</v>
      </c>
      <c r="E202" s="31" t="s">
        <v>530</v>
      </c>
      <c r="F202" s="84">
        <v>259380</v>
      </c>
      <c r="G202" s="32">
        <v>17.13</v>
      </c>
      <c r="H202" s="32" t="s">
        <v>847</v>
      </c>
    </row>
    <row r="203" spans="1:8" ht="15" customHeight="1">
      <c r="A203" s="83">
        <v>45455</v>
      </c>
      <c r="B203" s="32" t="s">
        <v>1028</v>
      </c>
      <c r="C203" s="31" t="s">
        <v>1029</v>
      </c>
      <c r="D203" s="31" t="s">
        <v>1165</v>
      </c>
      <c r="E203" s="31" t="s">
        <v>530</v>
      </c>
      <c r="F203" s="84">
        <v>78810</v>
      </c>
      <c r="G203" s="32">
        <v>18.239999999999998</v>
      </c>
      <c r="H203" s="32" t="s">
        <v>847</v>
      </c>
    </row>
    <row r="204" spans="1:8" ht="15" customHeight="1">
      <c r="A204" s="83">
        <v>45455</v>
      </c>
      <c r="B204" s="32" t="s">
        <v>1028</v>
      </c>
      <c r="C204" s="31" t="s">
        <v>1029</v>
      </c>
      <c r="D204" s="31" t="s">
        <v>1030</v>
      </c>
      <c r="E204" s="31" t="s">
        <v>530</v>
      </c>
      <c r="F204" s="84">
        <v>531118</v>
      </c>
      <c r="G204" s="32">
        <v>16.010000000000002</v>
      </c>
      <c r="H204" s="32" t="s">
        <v>847</v>
      </c>
    </row>
    <row r="205" spans="1:8" ht="15" customHeight="1">
      <c r="A205" s="83">
        <v>45455</v>
      </c>
      <c r="B205" s="32" t="s">
        <v>1028</v>
      </c>
      <c r="C205" s="31" t="s">
        <v>1029</v>
      </c>
      <c r="D205" s="31" t="s">
        <v>1105</v>
      </c>
      <c r="E205" s="31" t="s">
        <v>530</v>
      </c>
      <c r="F205" s="84">
        <v>225000</v>
      </c>
      <c r="G205" s="32">
        <v>15.73</v>
      </c>
      <c r="H205" s="32" t="s">
        <v>847</v>
      </c>
    </row>
    <row r="206" spans="1:8" ht="15" customHeight="1">
      <c r="A206" s="83">
        <v>45455</v>
      </c>
      <c r="B206" s="32" t="s">
        <v>1255</v>
      </c>
      <c r="C206" s="31" t="s">
        <v>1256</v>
      </c>
      <c r="D206" s="31" t="s">
        <v>1000</v>
      </c>
      <c r="E206" s="31" t="s">
        <v>530</v>
      </c>
      <c r="F206" s="84">
        <v>898228</v>
      </c>
      <c r="G206" s="32">
        <v>97.76</v>
      </c>
      <c r="H206" s="32" t="s">
        <v>847</v>
      </c>
    </row>
    <row r="207" spans="1:8" ht="15" customHeight="1">
      <c r="A207" s="83">
        <v>45455</v>
      </c>
      <c r="B207" s="32" t="s">
        <v>1255</v>
      </c>
      <c r="C207" s="31" t="s">
        <v>1256</v>
      </c>
      <c r="D207" s="31" t="s">
        <v>893</v>
      </c>
      <c r="E207" s="31" t="s">
        <v>530</v>
      </c>
      <c r="F207" s="84">
        <v>831625</v>
      </c>
      <c r="G207" s="32">
        <v>97.53</v>
      </c>
      <c r="H207" s="32" t="s">
        <v>847</v>
      </c>
    </row>
    <row r="208" spans="1:8" ht="15" customHeight="1">
      <c r="A208" s="83">
        <v>45455</v>
      </c>
      <c r="B208" s="32" t="s">
        <v>1255</v>
      </c>
      <c r="C208" s="31" t="s">
        <v>1256</v>
      </c>
      <c r="D208" s="31" t="s">
        <v>1085</v>
      </c>
      <c r="E208" s="31" t="s">
        <v>530</v>
      </c>
      <c r="F208" s="84">
        <v>807341</v>
      </c>
      <c r="G208" s="32">
        <v>98.03</v>
      </c>
      <c r="H208" s="32" t="s">
        <v>847</v>
      </c>
    </row>
    <row r="209" spans="1:8" ht="15" customHeight="1">
      <c r="A209" s="83">
        <v>45455</v>
      </c>
      <c r="B209" s="32" t="s">
        <v>1280</v>
      </c>
      <c r="C209" s="31" t="s">
        <v>1281</v>
      </c>
      <c r="D209" s="31" t="s">
        <v>1282</v>
      </c>
      <c r="E209" s="31" t="s">
        <v>530</v>
      </c>
      <c r="F209" s="84">
        <v>48000</v>
      </c>
      <c r="G209" s="32">
        <v>63.45</v>
      </c>
      <c r="H209" s="32" t="s">
        <v>847</v>
      </c>
    </row>
    <row r="210" spans="1:8" ht="15" customHeight="1">
      <c r="A210" s="83">
        <v>45455</v>
      </c>
      <c r="B210" s="32" t="s">
        <v>1283</v>
      </c>
      <c r="C210" s="31" t="s">
        <v>1284</v>
      </c>
      <c r="D210" s="31" t="s">
        <v>1285</v>
      </c>
      <c r="E210" s="31" t="s">
        <v>530</v>
      </c>
      <c r="F210" s="84">
        <v>156689</v>
      </c>
      <c r="G210" s="32">
        <v>89.83</v>
      </c>
      <c r="H210" s="32" t="s">
        <v>847</v>
      </c>
    </row>
    <row r="211" spans="1:8" ht="15" customHeight="1">
      <c r="A211" s="83">
        <v>45455</v>
      </c>
      <c r="B211" s="32" t="s">
        <v>1108</v>
      </c>
      <c r="C211" s="31" t="s">
        <v>1109</v>
      </c>
      <c r="D211" s="31" t="s">
        <v>1110</v>
      </c>
      <c r="E211" s="31" t="s">
        <v>530</v>
      </c>
      <c r="F211" s="84">
        <v>568316</v>
      </c>
      <c r="G211" s="32">
        <v>7.58</v>
      </c>
      <c r="H211" s="32" t="s">
        <v>847</v>
      </c>
    </row>
    <row r="212" spans="1:8" ht="15" customHeight="1">
      <c r="A212" s="83">
        <v>45455</v>
      </c>
      <c r="B212" s="32" t="s">
        <v>1108</v>
      </c>
      <c r="C212" s="31" t="s">
        <v>1109</v>
      </c>
      <c r="D212" s="31" t="s">
        <v>1259</v>
      </c>
      <c r="E212" s="31" t="s">
        <v>530</v>
      </c>
      <c r="F212" s="84">
        <v>146325</v>
      </c>
      <c r="G212" s="32">
        <v>7.52</v>
      </c>
      <c r="H212" s="32" t="s">
        <v>847</v>
      </c>
    </row>
    <row r="213" spans="1:8" ht="15" customHeight="1">
      <c r="A213" s="83">
        <v>45455</v>
      </c>
      <c r="B213" s="32" t="s">
        <v>1111</v>
      </c>
      <c r="C213" s="31" t="s">
        <v>1112</v>
      </c>
      <c r="D213" s="31" t="s">
        <v>1119</v>
      </c>
      <c r="E213" s="31" t="s">
        <v>530</v>
      </c>
      <c r="F213" s="84">
        <v>660000</v>
      </c>
      <c r="G213" s="32">
        <v>550.08000000000004</v>
      </c>
      <c r="H213" s="32" t="s">
        <v>847</v>
      </c>
    </row>
    <row r="214" spans="1:8" ht="15" customHeight="1">
      <c r="A214" s="83">
        <v>45455</v>
      </c>
      <c r="B214" s="32" t="s">
        <v>1260</v>
      </c>
      <c r="C214" s="31" t="s">
        <v>1261</v>
      </c>
      <c r="D214" s="31" t="s">
        <v>912</v>
      </c>
      <c r="E214" s="31" t="s">
        <v>530</v>
      </c>
      <c r="F214" s="84">
        <v>626655</v>
      </c>
      <c r="G214" s="32">
        <v>289.22000000000003</v>
      </c>
      <c r="H214" s="32" t="s">
        <v>847</v>
      </c>
    </row>
    <row r="215" spans="1:8" ht="15" customHeight="1">
      <c r="A215" s="83">
        <v>45455</v>
      </c>
      <c r="B215" s="32" t="s">
        <v>1260</v>
      </c>
      <c r="C215" s="31" t="s">
        <v>1261</v>
      </c>
      <c r="D215" s="31" t="s">
        <v>1286</v>
      </c>
      <c r="E215" s="31" t="s">
        <v>530</v>
      </c>
      <c r="F215" s="84">
        <v>2227438</v>
      </c>
      <c r="G215" s="32">
        <v>280.01</v>
      </c>
      <c r="H215" s="32" t="s">
        <v>847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11"/>
  <sheetViews>
    <sheetView zoomScale="80" zoomScaleNormal="80" workbookViewId="0">
      <selection activeCell="J16" sqref="J16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33.33203125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45455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45373</v>
      </c>
      <c r="C10" s="188"/>
      <c r="D10" s="192" t="s">
        <v>224</v>
      </c>
      <c r="E10" s="189" t="s">
        <v>850</v>
      </c>
      <c r="F10" s="183" t="s">
        <v>851</v>
      </c>
      <c r="G10" s="185">
        <v>3612</v>
      </c>
      <c r="H10" s="183"/>
      <c r="I10" s="183" t="s">
        <v>852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3831.65</v>
      </c>
      <c r="Q10" s="228"/>
      <c r="R10" s="54" t="s">
        <v>854</v>
      </c>
    </row>
    <row r="11" spans="1:26" ht="15" customHeight="1">
      <c r="A11" s="265">
        <v>2</v>
      </c>
      <c r="B11" s="266">
        <v>45414</v>
      </c>
      <c r="C11" s="267"/>
      <c r="D11" s="268" t="s">
        <v>124</v>
      </c>
      <c r="E11" s="269" t="s">
        <v>850</v>
      </c>
      <c r="F11" s="248">
        <v>1317</v>
      </c>
      <c r="G11" s="249">
        <v>1267</v>
      </c>
      <c r="H11" s="248">
        <v>1393</v>
      </c>
      <c r="I11" s="248" t="s">
        <v>853</v>
      </c>
      <c r="J11" s="247" t="s">
        <v>995</v>
      </c>
      <c r="K11" s="247">
        <f t="shared" ref="K11" si="0">H11-F11</f>
        <v>76</v>
      </c>
      <c r="L11" s="261">
        <f t="shared" ref="L11" si="1">(F11*-0.3)/100</f>
        <v>-3.9509999999999996</v>
      </c>
      <c r="M11" s="262">
        <f t="shared" ref="M11" si="2">(K11+L11)/F11</f>
        <v>5.4706909643128326E-2</v>
      </c>
      <c r="N11" s="247" t="s">
        <v>547</v>
      </c>
      <c r="O11" s="263">
        <v>45449</v>
      </c>
      <c r="P11" s="264"/>
      <c r="Q11" s="228"/>
      <c r="R11" s="54" t="s">
        <v>854</v>
      </c>
    </row>
    <row r="12" spans="1:26" ht="15" customHeight="1">
      <c r="A12" s="187">
        <v>3</v>
      </c>
      <c r="B12" s="184">
        <v>45419</v>
      </c>
      <c r="C12" s="188"/>
      <c r="D12" s="192" t="s">
        <v>154</v>
      </c>
      <c r="E12" s="189" t="s">
        <v>545</v>
      </c>
      <c r="F12" s="183" t="s">
        <v>947</v>
      </c>
      <c r="G12" s="185">
        <v>408.5</v>
      </c>
      <c r="H12" s="183"/>
      <c r="I12" s="183" t="s">
        <v>848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432.3</v>
      </c>
      <c r="Q12" s="228"/>
      <c r="R12" s="54" t="s">
        <v>854</v>
      </c>
    </row>
    <row r="13" spans="1:26" ht="15" customHeight="1">
      <c r="A13" s="265">
        <v>4</v>
      </c>
      <c r="B13" s="266">
        <v>45428</v>
      </c>
      <c r="C13" s="267"/>
      <c r="D13" s="268" t="s">
        <v>133</v>
      </c>
      <c r="E13" s="269" t="s">
        <v>545</v>
      </c>
      <c r="F13" s="248">
        <v>2307.5</v>
      </c>
      <c r="G13" s="249">
        <v>2185</v>
      </c>
      <c r="H13" s="248">
        <v>2425</v>
      </c>
      <c r="I13" s="248" t="s">
        <v>861</v>
      </c>
      <c r="J13" s="247" t="s">
        <v>945</v>
      </c>
      <c r="K13" s="247">
        <f t="shared" ref="K13" si="3">H13-F13</f>
        <v>117.5</v>
      </c>
      <c r="L13" s="261">
        <f t="shared" ref="L13" si="4">(F13*-0.3)/100</f>
        <v>-6.9225000000000003</v>
      </c>
      <c r="M13" s="262">
        <f t="shared" ref="M13" si="5">(K13+L13)/F13</f>
        <v>4.7920910075839651E-2</v>
      </c>
      <c r="N13" s="247" t="s">
        <v>547</v>
      </c>
      <c r="O13" s="263">
        <v>45447</v>
      </c>
      <c r="P13" s="264"/>
      <c r="Q13" s="228"/>
      <c r="R13" s="54" t="s">
        <v>854</v>
      </c>
    </row>
    <row r="14" spans="1:26" ht="15" customHeight="1">
      <c r="A14" s="265">
        <v>5</v>
      </c>
      <c r="B14" s="266">
        <v>45434</v>
      </c>
      <c r="C14" s="267"/>
      <c r="D14" s="268" t="s">
        <v>83</v>
      </c>
      <c r="E14" s="269" t="s">
        <v>545</v>
      </c>
      <c r="F14" s="248">
        <v>628</v>
      </c>
      <c r="G14" s="249">
        <v>588</v>
      </c>
      <c r="H14" s="248">
        <v>662.5</v>
      </c>
      <c r="I14" s="248" t="s">
        <v>894</v>
      </c>
      <c r="J14" s="247" t="s">
        <v>915</v>
      </c>
      <c r="K14" s="247">
        <f t="shared" ref="K14:K16" si="6">H14-F14</f>
        <v>34.5</v>
      </c>
      <c r="L14" s="261">
        <f t="shared" ref="L14:L15" si="7">(F14*-0.3)/100</f>
        <v>-1.8840000000000001</v>
      </c>
      <c r="M14" s="262">
        <f t="shared" ref="M14:M16" si="8">(K14+L14)/F14</f>
        <v>5.1936305732484075E-2</v>
      </c>
      <c r="N14" s="247" t="s">
        <v>547</v>
      </c>
      <c r="O14" s="263">
        <v>45446</v>
      </c>
      <c r="P14" s="264"/>
      <c r="Q14" s="228"/>
      <c r="R14" s="54" t="s">
        <v>854</v>
      </c>
    </row>
    <row r="15" spans="1:26" ht="15" customHeight="1">
      <c r="A15" s="315">
        <v>6</v>
      </c>
      <c r="B15" s="316">
        <v>45436</v>
      </c>
      <c r="C15" s="317"/>
      <c r="D15" s="318" t="s">
        <v>48</v>
      </c>
      <c r="E15" s="319" t="s">
        <v>545</v>
      </c>
      <c r="F15" s="309">
        <v>2570</v>
      </c>
      <c r="G15" s="310">
        <v>2460</v>
      </c>
      <c r="H15" s="309">
        <v>2370</v>
      </c>
      <c r="I15" s="309" t="s">
        <v>895</v>
      </c>
      <c r="J15" s="311" t="s">
        <v>936</v>
      </c>
      <c r="K15" s="311">
        <f t="shared" si="6"/>
        <v>-200</v>
      </c>
      <c r="L15" s="320">
        <f t="shared" si="7"/>
        <v>-7.71</v>
      </c>
      <c r="M15" s="321">
        <f t="shared" si="8"/>
        <v>-8.0821011673151755E-2</v>
      </c>
      <c r="N15" s="311" t="s">
        <v>557</v>
      </c>
      <c r="O15" s="322">
        <v>45447</v>
      </c>
      <c r="P15" s="314"/>
      <c r="Q15" s="228"/>
      <c r="R15" s="54" t="s">
        <v>854</v>
      </c>
    </row>
    <row r="16" spans="1:26" ht="15" customHeight="1">
      <c r="A16" s="265">
        <v>7</v>
      </c>
      <c r="B16" s="266">
        <v>45442</v>
      </c>
      <c r="C16" s="267"/>
      <c r="D16" s="268" t="s">
        <v>237</v>
      </c>
      <c r="E16" s="269" t="s">
        <v>545</v>
      </c>
      <c r="F16" s="248">
        <v>1022.5</v>
      </c>
      <c r="G16" s="249">
        <v>965</v>
      </c>
      <c r="H16" s="248">
        <v>1065</v>
      </c>
      <c r="I16" s="248" t="s">
        <v>899</v>
      </c>
      <c r="J16" s="247" t="s">
        <v>1034</v>
      </c>
      <c r="K16" s="247">
        <f t="shared" si="6"/>
        <v>42.5</v>
      </c>
      <c r="L16" s="261">
        <f>(F16*-0.03)/100</f>
        <v>-0.30674999999999997</v>
      </c>
      <c r="M16" s="262">
        <f t="shared" si="8"/>
        <v>4.1264792176039122E-2</v>
      </c>
      <c r="N16" s="247" t="s">
        <v>547</v>
      </c>
      <c r="O16" s="263">
        <v>45453</v>
      </c>
      <c r="P16" s="264"/>
      <c r="Q16" s="228"/>
      <c r="R16" s="54" t="s">
        <v>854</v>
      </c>
    </row>
    <row r="17" spans="1:18" ht="15" customHeight="1">
      <c r="A17" s="265">
        <v>8</v>
      </c>
      <c r="B17" s="266">
        <v>45442</v>
      </c>
      <c r="C17" s="267"/>
      <c r="D17" s="268" t="s">
        <v>206</v>
      </c>
      <c r="E17" s="269" t="s">
        <v>545</v>
      </c>
      <c r="F17" s="248">
        <v>2860</v>
      </c>
      <c r="G17" s="249">
        <v>2720</v>
      </c>
      <c r="H17" s="248">
        <v>2955</v>
      </c>
      <c r="I17" s="248" t="s">
        <v>900</v>
      </c>
      <c r="J17" s="247" t="s">
        <v>914</v>
      </c>
      <c r="K17" s="247">
        <f t="shared" ref="K17" si="9">H17-F17</f>
        <v>95</v>
      </c>
      <c r="L17" s="261">
        <f t="shared" ref="L17" si="10">(F17*-0.3)/100</f>
        <v>-8.58</v>
      </c>
      <c r="M17" s="262">
        <f t="shared" ref="M17" si="11">(K17+L17)/F17</f>
        <v>3.0216783216783217E-2</v>
      </c>
      <c r="N17" s="247" t="s">
        <v>547</v>
      </c>
      <c r="O17" s="263">
        <v>45446</v>
      </c>
      <c r="P17" s="264"/>
      <c r="Q17" s="228"/>
      <c r="R17" s="54" t="s">
        <v>854</v>
      </c>
    </row>
    <row r="18" spans="1:18" ht="15" customHeight="1">
      <c r="A18" s="265">
        <v>9</v>
      </c>
      <c r="B18" s="266">
        <v>45442</v>
      </c>
      <c r="C18" s="267"/>
      <c r="D18" s="268" t="s">
        <v>112</v>
      </c>
      <c r="E18" s="269" t="s">
        <v>545</v>
      </c>
      <c r="F18" s="248">
        <v>199</v>
      </c>
      <c r="G18" s="249">
        <v>185</v>
      </c>
      <c r="H18" s="248">
        <v>216.5</v>
      </c>
      <c r="I18" s="248" t="s">
        <v>901</v>
      </c>
      <c r="J18" s="247" t="s">
        <v>913</v>
      </c>
      <c r="K18" s="247">
        <f t="shared" ref="K18:K19" si="12">H18-F18</f>
        <v>17.5</v>
      </c>
      <c r="L18" s="261">
        <f t="shared" ref="L18:L19" si="13">(F18*-0.3)/100</f>
        <v>-0.59699999999999998</v>
      </c>
      <c r="M18" s="262">
        <f t="shared" ref="M18:M19" si="14">(K18+L18)/F18</f>
        <v>8.4939698492462301E-2</v>
      </c>
      <c r="N18" s="247" t="s">
        <v>547</v>
      </c>
      <c r="O18" s="263">
        <v>45446</v>
      </c>
      <c r="P18" s="264"/>
      <c r="Q18" s="228"/>
      <c r="R18" s="54" t="s">
        <v>855</v>
      </c>
    </row>
    <row r="19" spans="1:18" ht="15" customHeight="1">
      <c r="A19" s="315">
        <v>10</v>
      </c>
      <c r="B19" s="316">
        <v>45446</v>
      </c>
      <c r="C19" s="317"/>
      <c r="D19" s="318" t="s">
        <v>121</v>
      </c>
      <c r="E19" s="319" t="s">
        <v>545</v>
      </c>
      <c r="F19" s="309">
        <v>561</v>
      </c>
      <c r="G19" s="310">
        <v>534</v>
      </c>
      <c r="H19" s="309">
        <v>530</v>
      </c>
      <c r="I19" s="309" t="s">
        <v>916</v>
      </c>
      <c r="J19" s="311" t="s">
        <v>937</v>
      </c>
      <c r="K19" s="311">
        <f t="shared" si="12"/>
        <v>-31</v>
      </c>
      <c r="L19" s="320">
        <f t="shared" si="13"/>
        <v>-1.6829999999999998</v>
      </c>
      <c r="M19" s="321">
        <f t="shared" si="14"/>
        <v>-5.8258467023172902E-2</v>
      </c>
      <c r="N19" s="311" t="s">
        <v>557</v>
      </c>
      <c r="O19" s="322">
        <v>45447</v>
      </c>
      <c r="P19" s="314"/>
      <c r="Q19" s="228"/>
      <c r="R19" s="54" t="s">
        <v>854</v>
      </c>
    </row>
    <row r="20" spans="1:18" ht="15" customHeight="1">
      <c r="A20" s="187">
        <v>11</v>
      </c>
      <c r="B20" s="184">
        <v>45447</v>
      </c>
      <c r="C20" s="188"/>
      <c r="D20" s="192" t="s">
        <v>206</v>
      </c>
      <c r="E20" s="189" t="s">
        <v>545</v>
      </c>
      <c r="F20" s="183" t="s">
        <v>928</v>
      </c>
      <c r="G20" s="185">
        <v>2740</v>
      </c>
      <c r="H20" s="183"/>
      <c r="I20" s="183" t="s">
        <v>929</v>
      </c>
      <c r="J20" s="185" t="s">
        <v>546</v>
      </c>
      <c r="K20" s="185"/>
      <c r="L20" s="186"/>
      <c r="M20" s="190"/>
      <c r="N20" s="185"/>
      <c r="O20" s="191"/>
      <c r="P20" s="186">
        <f>VLOOKUP(D20,'MidCap Intra'!$B$11:$C$571,2,0)</f>
        <v>2926.65</v>
      </c>
      <c r="Q20" s="228"/>
      <c r="R20" s="54" t="s">
        <v>854</v>
      </c>
    </row>
    <row r="21" spans="1:18" ht="15" customHeight="1">
      <c r="A21" s="187">
        <v>12</v>
      </c>
      <c r="B21" s="184">
        <v>45447</v>
      </c>
      <c r="C21" s="188"/>
      <c r="D21" s="192" t="s">
        <v>126</v>
      </c>
      <c r="E21" s="189" t="s">
        <v>545</v>
      </c>
      <c r="F21" s="183" t="s">
        <v>974</v>
      </c>
      <c r="G21" s="185">
        <v>1360</v>
      </c>
      <c r="H21" s="183"/>
      <c r="I21" s="183" t="s">
        <v>935</v>
      </c>
      <c r="J21" s="185" t="s">
        <v>546</v>
      </c>
      <c r="K21" s="185"/>
      <c r="L21" s="186"/>
      <c r="M21" s="190"/>
      <c r="N21" s="185"/>
      <c r="O21" s="191"/>
      <c r="P21" s="186">
        <f>VLOOKUP(D21,'MidCap Intra'!$B$11:$C$571,2,0)</f>
        <v>1574.15</v>
      </c>
      <c r="Q21" s="228"/>
      <c r="R21" s="54" t="s">
        <v>854</v>
      </c>
    </row>
    <row r="22" spans="1:18" ht="15" customHeight="1">
      <c r="A22" s="315">
        <v>13</v>
      </c>
      <c r="B22" s="316">
        <v>45447</v>
      </c>
      <c r="C22" s="317"/>
      <c r="D22" s="318" t="s">
        <v>92</v>
      </c>
      <c r="E22" s="319" t="s">
        <v>545</v>
      </c>
      <c r="F22" s="309">
        <v>467.5</v>
      </c>
      <c r="G22" s="310">
        <v>445</v>
      </c>
      <c r="H22" s="309">
        <v>440</v>
      </c>
      <c r="I22" s="309" t="s">
        <v>938</v>
      </c>
      <c r="J22" s="311" t="s">
        <v>946</v>
      </c>
      <c r="K22" s="311">
        <f t="shared" ref="K22:K23" si="15">H22-F22</f>
        <v>-27.5</v>
      </c>
      <c r="L22" s="320">
        <f t="shared" ref="L22" si="16">(F22*-0.3)/100</f>
        <v>-1.4025000000000001</v>
      </c>
      <c r="M22" s="321">
        <f t="shared" ref="M22:M23" si="17">(K22+L22)/F22</f>
        <v>-6.1823529411764708E-2</v>
      </c>
      <c r="N22" s="311" t="s">
        <v>557</v>
      </c>
      <c r="O22" s="322">
        <v>45447</v>
      </c>
      <c r="P22" s="314"/>
      <c r="Q22" s="228"/>
      <c r="R22" s="54" t="s">
        <v>854</v>
      </c>
    </row>
    <row r="23" spans="1:18" ht="15" customHeight="1">
      <c r="A23" s="265">
        <v>14</v>
      </c>
      <c r="B23" s="266">
        <v>45447</v>
      </c>
      <c r="C23" s="267"/>
      <c r="D23" s="268" t="s">
        <v>151</v>
      </c>
      <c r="E23" s="269" t="s">
        <v>545</v>
      </c>
      <c r="F23" s="248">
        <v>158.25</v>
      </c>
      <c r="G23" s="249">
        <v>150</v>
      </c>
      <c r="H23" s="248">
        <v>164.5</v>
      </c>
      <c r="I23" s="248" t="s">
        <v>948</v>
      </c>
      <c r="J23" s="247" t="s">
        <v>1033</v>
      </c>
      <c r="K23" s="247">
        <f t="shared" si="15"/>
        <v>6.25</v>
      </c>
      <c r="L23" s="261">
        <f>(F23*-0.03)/100</f>
        <v>-4.7474999999999996E-2</v>
      </c>
      <c r="M23" s="262">
        <f t="shared" si="17"/>
        <v>3.9194470774091626E-2</v>
      </c>
      <c r="N23" s="247" t="s">
        <v>547</v>
      </c>
      <c r="O23" s="263">
        <v>45453</v>
      </c>
      <c r="P23" s="264"/>
      <c r="Q23" s="228"/>
      <c r="R23" s="54" t="s">
        <v>854</v>
      </c>
    </row>
    <row r="24" spans="1:18" ht="15" customHeight="1">
      <c r="A24" s="265">
        <v>15</v>
      </c>
      <c r="B24" s="266">
        <v>45448</v>
      </c>
      <c r="C24" s="267"/>
      <c r="D24" s="268" t="s">
        <v>74</v>
      </c>
      <c r="E24" s="269" t="s">
        <v>545</v>
      </c>
      <c r="F24" s="248">
        <v>239.5</v>
      </c>
      <c r="G24" s="249">
        <v>219</v>
      </c>
      <c r="H24" s="248">
        <v>258.5</v>
      </c>
      <c r="I24" s="248" t="s">
        <v>949</v>
      </c>
      <c r="J24" s="247" t="s">
        <v>950</v>
      </c>
      <c r="K24" s="247">
        <f t="shared" ref="K24" si="18">H24-F24</f>
        <v>19</v>
      </c>
      <c r="L24" s="261">
        <f>(F24*-0.03)/100</f>
        <v>-7.1849999999999997E-2</v>
      </c>
      <c r="M24" s="262">
        <f t="shared" ref="M24" si="19">(K24+L24)/F24</f>
        <v>7.9031941544885173E-2</v>
      </c>
      <c r="N24" s="247" t="s">
        <v>547</v>
      </c>
      <c r="O24" s="263">
        <v>45448</v>
      </c>
      <c r="P24" s="264"/>
      <c r="Q24" s="228"/>
      <c r="R24" s="54" t="s">
        <v>854</v>
      </c>
    </row>
    <row r="25" spans="1:18" ht="15" customHeight="1">
      <c r="A25" s="265">
        <v>16</v>
      </c>
      <c r="B25" s="266">
        <v>45448</v>
      </c>
      <c r="C25" s="267"/>
      <c r="D25" s="268" t="s">
        <v>298</v>
      </c>
      <c r="E25" s="269" t="s">
        <v>545</v>
      </c>
      <c r="F25" s="248">
        <v>1425</v>
      </c>
      <c r="G25" s="249">
        <v>1320</v>
      </c>
      <c r="H25" s="248">
        <v>1502.5</v>
      </c>
      <c r="I25" s="248" t="s">
        <v>955</v>
      </c>
      <c r="J25" s="247" t="s">
        <v>959</v>
      </c>
      <c r="K25" s="247">
        <f t="shared" ref="K25" si="20">H25-F25</f>
        <v>77.5</v>
      </c>
      <c r="L25" s="261">
        <f>(F25*-0.03)/100</f>
        <v>-0.42749999999999999</v>
      </c>
      <c r="M25" s="262">
        <f t="shared" ref="M25" si="21">(K25+L25)/F25</f>
        <v>5.4085964912280703E-2</v>
      </c>
      <c r="N25" s="247" t="s">
        <v>547</v>
      </c>
      <c r="O25" s="263">
        <v>45448</v>
      </c>
      <c r="P25" s="264"/>
      <c r="Q25" s="228"/>
      <c r="R25" s="54" t="s">
        <v>854</v>
      </c>
    </row>
    <row r="26" spans="1:18" ht="15" customHeight="1">
      <c r="A26" s="265">
        <v>17</v>
      </c>
      <c r="B26" s="266">
        <v>45448</v>
      </c>
      <c r="C26" s="267"/>
      <c r="D26" s="268" t="s">
        <v>795</v>
      </c>
      <c r="E26" s="269" t="s">
        <v>545</v>
      </c>
      <c r="F26" s="248">
        <v>2490</v>
      </c>
      <c r="G26" s="249">
        <v>2290</v>
      </c>
      <c r="H26" s="248">
        <v>2635</v>
      </c>
      <c r="I26" s="248" t="s">
        <v>964</v>
      </c>
      <c r="J26" s="247" t="s">
        <v>690</v>
      </c>
      <c r="K26" s="247">
        <f t="shared" ref="K26" si="22">H26-F26</f>
        <v>145</v>
      </c>
      <c r="L26" s="261">
        <f>(F26*-0.3)/100</f>
        <v>-7.47</v>
      </c>
      <c r="M26" s="262">
        <f t="shared" ref="M26" si="23">(K26+L26)/F26</f>
        <v>5.523293172690763E-2</v>
      </c>
      <c r="N26" s="247" t="s">
        <v>547</v>
      </c>
      <c r="O26" s="263">
        <v>45450</v>
      </c>
      <c r="P26" s="264"/>
      <c r="Q26" s="228"/>
      <c r="R26" s="54" t="s">
        <v>854</v>
      </c>
    </row>
    <row r="27" spans="1:18" ht="15" customHeight="1">
      <c r="A27" s="265">
        <v>18</v>
      </c>
      <c r="B27" s="266">
        <v>45448</v>
      </c>
      <c r="C27" s="267"/>
      <c r="D27" s="268" t="s">
        <v>805</v>
      </c>
      <c r="E27" s="269" t="s">
        <v>545</v>
      </c>
      <c r="F27" s="248">
        <v>649</v>
      </c>
      <c r="G27" s="249">
        <v>595</v>
      </c>
      <c r="H27" s="248">
        <v>692</v>
      </c>
      <c r="I27" s="248" t="s">
        <v>965</v>
      </c>
      <c r="J27" s="247" t="s">
        <v>1020</v>
      </c>
      <c r="K27" s="247">
        <f t="shared" ref="K27" si="24">H27-F27</f>
        <v>43</v>
      </c>
      <c r="L27" s="261">
        <f>(F27*-0.3)/100</f>
        <v>-1.9469999999999998</v>
      </c>
      <c r="M27" s="262">
        <f t="shared" ref="M27" si="25">(K27+L27)/F27</f>
        <v>6.3255778120184902E-2</v>
      </c>
      <c r="N27" s="247" t="s">
        <v>547</v>
      </c>
      <c r="O27" s="263">
        <v>45450</v>
      </c>
      <c r="P27" s="264"/>
      <c r="Q27" s="228"/>
      <c r="R27" s="54" t="s">
        <v>854</v>
      </c>
    </row>
    <row r="28" spans="1:18" ht="15" customHeight="1">
      <c r="A28" s="265">
        <v>19</v>
      </c>
      <c r="B28" s="266">
        <v>45449</v>
      </c>
      <c r="C28" s="267"/>
      <c r="D28" s="268" t="s">
        <v>74</v>
      </c>
      <c r="E28" s="269" t="s">
        <v>545</v>
      </c>
      <c r="F28" s="248">
        <v>268</v>
      </c>
      <c r="G28" s="249">
        <v>248</v>
      </c>
      <c r="H28" s="248">
        <v>282</v>
      </c>
      <c r="I28" s="248" t="s">
        <v>992</v>
      </c>
      <c r="J28" s="247" t="s">
        <v>1023</v>
      </c>
      <c r="K28" s="247">
        <f t="shared" ref="K28" si="26">H28-F28</f>
        <v>14</v>
      </c>
      <c r="L28" s="261">
        <f>(F28*-0.3)/100</f>
        <v>-0.80399999999999994</v>
      </c>
      <c r="M28" s="262">
        <f t="shared" ref="M28" si="27">(K28+L28)/F28</f>
        <v>4.9238805970149256E-2</v>
      </c>
      <c r="N28" s="247" t="s">
        <v>547</v>
      </c>
      <c r="O28" s="263">
        <v>45450</v>
      </c>
      <c r="P28" s="264"/>
      <c r="Q28" s="228"/>
      <c r="R28" s="54" t="s">
        <v>854</v>
      </c>
    </row>
    <row r="29" spans="1:18" ht="15" customHeight="1">
      <c r="A29" s="338">
        <v>20</v>
      </c>
      <c r="B29" s="184">
        <v>45449</v>
      </c>
      <c r="C29" s="286"/>
      <c r="D29" s="192" t="s">
        <v>220</v>
      </c>
      <c r="E29" s="189" t="s">
        <v>545</v>
      </c>
      <c r="F29" s="183" t="s">
        <v>1031</v>
      </c>
      <c r="G29" s="185">
        <v>1045</v>
      </c>
      <c r="H29" s="183"/>
      <c r="I29" s="183" t="s">
        <v>1032</v>
      </c>
      <c r="J29" s="185" t="s">
        <v>546</v>
      </c>
      <c r="K29" s="286"/>
      <c r="L29" s="286"/>
      <c r="M29" s="286"/>
      <c r="N29" s="286"/>
      <c r="O29" s="286"/>
      <c r="P29" s="186">
        <f>VLOOKUP(D29,'MidCap Intra'!$B$11:$C$571,2,0)</f>
        <v>1124.6500000000001</v>
      </c>
      <c r="Q29" s="337"/>
      <c r="R29" s="54" t="s">
        <v>854</v>
      </c>
    </row>
    <row r="30" spans="1:18" ht="15" customHeight="1">
      <c r="A30" s="187">
        <v>21</v>
      </c>
      <c r="B30" s="184">
        <v>45449</v>
      </c>
      <c r="C30" s="188"/>
      <c r="D30" s="192" t="s">
        <v>416</v>
      </c>
      <c r="E30" s="189" t="s">
        <v>545</v>
      </c>
      <c r="F30" s="183" t="s">
        <v>993</v>
      </c>
      <c r="G30" s="185">
        <v>1340</v>
      </c>
      <c r="H30" s="183"/>
      <c r="I30" s="183" t="s">
        <v>994</v>
      </c>
      <c r="J30" s="185" t="s">
        <v>546</v>
      </c>
      <c r="K30" s="185"/>
      <c r="L30" s="186"/>
      <c r="M30" s="190"/>
      <c r="N30" s="185"/>
      <c r="O30" s="191"/>
      <c r="P30" s="186">
        <f>VLOOKUP(D30,'MidCap Intra'!$B$11:$C$571,2,0)</f>
        <v>1481.75</v>
      </c>
      <c r="Q30" s="228"/>
      <c r="R30" s="54" t="s">
        <v>854</v>
      </c>
    </row>
    <row r="31" spans="1:18" ht="15" customHeight="1">
      <c r="A31" s="338">
        <v>22</v>
      </c>
      <c r="B31" s="184">
        <v>45450</v>
      </c>
      <c r="C31" s="188"/>
      <c r="D31" s="192" t="s">
        <v>213</v>
      </c>
      <c r="E31" s="189" t="s">
        <v>545</v>
      </c>
      <c r="F31" s="183" t="s">
        <v>1018</v>
      </c>
      <c r="G31" s="185">
        <v>2090</v>
      </c>
      <c r="H31" s="183"/>
      <c r="I31" s="183" t="s">
        <v>1019</v>
      </c>
      <c r="J31" s="185" t="s">
        <v>546</v>
      </c>
      <c r="K31" s="185"/>
      <c r="L31" s="186"/>
      <c r="M31" s="190"/>
      <c r="N31" s="185"/>
      <c r="O31" s="191"/>
      <c r="P31" s="186">
        <f>VLOOKUP(D31,'MidCap Intra'!$B$11:$C$571,2,0)</f>
        <v>2365.9</v>
      </c>
      <c r="Q31" s="228"/>
      <c r="R31" s="54" t="s">
        <v>856</v>
      </c>
    </row>
    <row r="32" spans="1:18" ht="15" customHeight="1">
      <c r="A32" s="187">
        <v>23</v>
      </c>
      <c r="B32" s="184">
        <v>45450</v>
      </c>
      <c r="C32" s="188"/>
      <c r="D32" s="192" t="s">
        <v>221</v>
      </c>
      <c r="E32" s="189" t="s">
        <v>545</v>
      </c>
      <c r="F32" s="183" t="s">
        <v>1021</v>
      </c>
      <c r="G32" s="185">
        <v>890</v>
      </c>
      <c r="H32" s="183"/>
      <c r="I32" s="183" t="s">
        <v>1022</v>
      </c>
      <c r="J32" s="185" t="s">
        <v>546</v>
      </c>
      <c r="K32" s="185"/>
      <c r="L32" s="186"/>
      <c r="M32" s="190"/>
      <c r="N32" s="185"/>
      <c r="O32" s="191"/>
      <c r="P32" s="186">
        <f>VLOOKUP(D32,'MidCap Intra'!$B$11:$C$571,2,0)</f>
        <v>988.7</v>
      </c>
      <c r="Q32" s="228"/>
      <c r="R32" s="54" t="s">
        <v>855</v>
      </c>
    </row>
    <row r="33" spans="1:38" ht="15" customHeight="1">
      <c r="A33" s="187">
        <v>24</v>
      </c>
      <c r="B33" s="184">
        <v>45454</v>
      </c>
      <c r="C33" s="188"/>
      <c r="D33" s="192" t="s">
        <v>39</v>
      </c>
      <c r="E33" s="189" t="s">
        <v>545</v>
      </c>
      <c r="F33" s="183" t="s">
        <v>1060</v>
      </c>
      <c r="G33" s="185">
        <v>615</v>
      </c>
      <c r="H33" s="183"/>
      <c r="I33" s="183" t="s">
        <v>1061</v>
      </c>
      <c r="J33" s="185" t="s">
        <v>546</v>
      </c>
      <c r="K33" s="185"/>
      <c r="L33" s="186"/>
      <c r="M33" s="190"/>
      <c r="N33" s="185"/>
      <c r="O33" s="191"/>
      <c r="P33" s="186">
        <f>VLOOKUP(D33,'MidCap Intra'!$B$11:$C$571,2,0)</f>
        <v>665.65</v>
      </c>
      <c r="Q33" s="228"/>
      <c r="R33" s="54" t="s">
        <v>854</v>
      </c>
    </row>
    <row r="34" spans="1:38" ht="15" customHeight="1">
      <c r="A34" s="187">
        <v>25</v>
      </c>
      <c r="B34" s="184">
        <v>45454</v>
      </c>
      <c r="C34" s="188"/>
      <c r="D34" s="192" t="s">
        <v>345</v>
      </c>
      <c r="E34" s="189" t="s">
        <v>545</v>
      </c>
      <c r="F34" s="183" t="s">
        <v>1062</v>
      </c>
      <c r="G34" s="185">
        <v>189</v>
      </c>
      <c r="H34" s="183"/>
      <c r="I34" s="183" t="s">
        <v>1063</v>
      </c>
      <c r="J34" s="185" t="s">
        <v>546</v>
      </c>
      <c r="K34" s="185"/>
      <c r="L34" s="186"/>
      <c r="M34" s="190"/>
      <c r="N34" s="185"/>
      <c r="O34" s="191"/>
      <c r="P34" s="186">
        <f>VLOOKUP(D34,'MidCap Intra'!$B$11:$C$571,2,0)</f>
        <v>205.01</v>
      </c>
      <c r="Q34" s="228"/>
      <c r="R34" s="54" t="s">
        <v>854</v>
      </c>
    </row>
    <row r="35" spans="1:38" ht="15" customHeight="1">
      <c r="A35" s="187"/>
      <c r="B35" s="184"/>
      <c r="C35" s="188"/>
      <c r="D35" s="192"/>
      <c r="E35" s="189"/>
      <c r="F35" s="183"/>
      <c r="G35" s="185"/>
      <c r="H35" s="183"/>
      <c r="I35" s="183"/>
      <c r="J35" s="185"/>
      <c r="K35" s="185"/>
      <c r="L35" s="186"/>
      <c r="M35" s="190"/>
      <c r="N35" s="185"/>
      <c r="O35" s="191"/>
      <c r="P35" s="186"/>
      <c r="Q35" s="228"/>
    </row>
    <row r="36" spans="1:38" ht="15" customHeight="1">
      <c r="A36" s="286"/>
      <c r="B36" s="286"/>
      <c r="C36" s="188"/>
      <c r="D36" s="192"/>
      <c r="E36" s="189"/>
      <c r="F36" s="183"/>
      <c r="G36" s="185"/>
      <c r="H36" s="183"/>
      <c r="I36" s="183"/>
      <c r="J36" s="185"/>
      <c r="K36" s="185"/>
      <c r="L36" s="186"/>
      <c r="M36" s="190"/>
      <c r="N36" s="185"/>
      <c r="O36" s="191"/>
      <c r="P36" s="186"/>
      <c r="Q36" s="228"/>
    </row>
    <row r="37" spans="1:38" ht="15" customHeight="1"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1:38" ht="14.25" customHeight="1">
      <c r="A38" s="96"/>
      <c r="B38" s="97"/>
      <c r="C38" s="98"/>
      <c r="D38" s="99"/>
      <c r="E38" s="100"/>
      <c r="F38" s="100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102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3" t="s">
        <v>548</v>
      </c>
      <c r="B39" s="104"/>
      <c r="C39" s="105"/>
      <c r="E39" s="106"/>
      <c r="F39" s="106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7" t="s">
        <v>549</v>
      </c>
      <c r="B40" s="103"/>
      <c r="C40" s="103"/>
      <c r="D40" s="103"/>
      <c r="E40" s="37"/>
      <c r="F40" s="108" t="s">
        <v>550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03" t="s">
        <v>551</v>
      </c>
      <c r="B41" s="103"/>
      <c r="C41" s="103"/>
      <c r="D41" s="103" t="s">
        <v>552</v>
      </c>
      <c r="E41" s="6"/>
      <c r="F41" s="108" t="s">
        <v>553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12" customHeight="1">
      <c r="A42" s="103"/>
      <c r="B42" s="103"/>
      <c r="C42" s="103"/>
      <c r="D42" s="103"/>
      <c r="E42" s="6"/>
      <c r="F42" s="6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</row>
    <row r="43" spans="1:38" ht="12" customHeight="1">
      <c r="A43" s="196"/>
      <c r="B43" s="196"/>
      <c r="C43" s="196"/>
      <c r="D43" s="196"/>
      <c r="E43" s="197"/>
      <c r="F43" s="197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</row>
    <row r="44" spans="1:38" ht="14.25" customHeight="1">
      <c r="A44" s="103"/>
      <c r="B44" s="103"/>
      <c r="C44" s="103"/>
      <c r="D44" s="103"/>
      <c r="E44" s="6"/>
      <c r="F44" s="6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</row>
    <row r="45" spans="1:38" ht="12.75" customHeight="1">
      <c r="A45" s="115" t="s">
        <v>558</v>
      </c>
      <c r="B45" s="115"/>
      <c r="C45" s="115"/>
      <c r="D45" s="115"/>
      <c r="E45" s="6"/>
      <c r="F45" s="6"/>
      <c r="G45" s="54"/>
      <c r="H45" s="54"/>
      <c r="I45" s="54"/>
      <c r="J45" s="54"/>
      <c r="K45" s="54"/>
      <c r="L45" s="54"/>
      <c r="M45" s="54"/>
      <c r="N45" s="54"/>
      <c r="O45" s="54"/>
      <c r="P45" s="54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</row>
    <row r="46" spans="1:38" ht="38.25" customHeight="1">
      <c r="A46" s="93" t="s">
        <v>16</v>
      </c>
      <c r="B46" s="93" t="s">
        <v>521</v>
      </c>
      <c r="C46" s="93"/>
      <c r="D46" s="94" t="s">
        <v>532</v>
      </c>
      <c r="E46" s="93" t="s">
        <v>533</v>
      </c>
      <c r="F46" s="93" t="s">
        <v>534</v>
      </c>
      <c r="G46" s="93" t="s">
        <v>554</v>
      </c>
      <c r="H46" s="93" t="s">
        <v>536</v>
      </c>
      <c r="I46" s="193" t="s">
        <v>537</v>
      </c>
      <c r="J46" s="195" t="s">
        <v>538</v>
      </c>
      <c r="K46" s="194" t="s">
        <v>559</v>
      </c>
      <c r="L46" s="95" t="s">
        <v>540</v>
      </c>
      <c r="M46" s="116" t="s">
        <v>560</v>
      </c>
      <c r="N46" s="93" t="s">
        <v>561</v>
      </c>
      <c r="O46" s="92" t="s">
        <v>542</v>
      </c>
      <c r="P46" s="260" t="s">
        <v>543</v>
      </c>
      <c r="Q46" s="230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</row>
    <row r="47" spans="1:38" ht="12.75" customHeight="1">
      <c r="A47" s="304">
        <v>1</v>
      </c>
      <c r="B47" s="305">
        <v>45446</v>
      </c>
      <c r="C47" s="306"/>
      <c r="D47" s="306" t="s">
        <v>897</v>
      </c>
      <c r="E47" s="304" t="s">
        <v>556</v>
      </c>
      <c r="F47" s="304">
        <v>12550</v>
      </c>
      <c r="G47" s="304">
        <v>12300</v>
      </c>
      <c r="H47" s="304">
        <v>12300</v>
      </c>
      <c r="I47" s="307" t="s">
        <v>917</v>
      </c>
      <c r="J47" s="298" t="s">
        <v>931</v>
      </c>
      <c r="K47" s="299">
        <f t="shared" ref="K47:K55" si="28">H47-F47</f>
        <v>-250</v>
      </c>
      <c r="L47" s="300">
        <f t="shared" ref="L47" si="29">(H47*N47)*0.03%</f>
        <v>184.49999999999997</v>
      </c>
      <c r="M47" s="301">
        <f t="shared" ref="M47" si="30">(K47*N47)-L47</f>
        <v>-12684.5</v>
      </c>
      <c r="N47" s="299">
        <v>50</v>
      </c>
      <c r="O47" s="302" t="s">
        <v>557</v>
      </c>
      <c r="P47" s="303">
        <v>45447</v>
      </c>
      <c r="Q47" s="226"/>
      <c r="R47" s="54" t="s">
        <v>855</v>
      </c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118"/>
      <c r="AK47" s="118"/>
      <c r="AL47" s="118"/>
    </row>
    <row r="48" spans="1:38" ht="12.75" customHeight="1">
      <c r="A48" s="304">
        <v>2</v>
      </c>
      <c r="B48" s="305">
        <v>45446</v>
      </c>
      <c r="C48" s="306"/>
      <c r="D48" s="306" t="s">
        <v>918</v>
      </c>
      <c r="E48" s="304" t="s">
        <v>556</v>
      </c>
      <c r="F48" s="304">
        <v>2381.5</v>
      </c>
      <c r="G48" s="304">
        <v>2355</v>
      </c>
      <c r="H48" s="304">
        <v>2355</v>
      </c>
      <c r="I48" s="307" t="s">
        <v>919</v>
      </c>
      <c r="J48" s="298" t="s">
        <v>930</v>
      </c>
      <c r="K48" s="299">
        <f t="shared" si="28"/>
        <v>-26.5</v>
      </c>
      <c r="L48" s="300">
        <f t="shared" ref="L48" si="31">(H48*N48)*0.03%</f>
        <v>337.00049999999999</v>
      </c>
      <c r="M48" s="301">
        <f t="shared" ref="M48" si="32">(K48*N48)-L48</f>
        <v>-12977.5005</v>
      </c>
      <c r="N48" s="299">
        <v>477</v>
      </c>
      <c r="O48" s="302" t="s">
        <v>557</v>
      </c>
      <c r="P48" s="303">
        <v>45447</v>
      </c>
      <c r="Q48" s="226"/>
      <c r="R48" s="54" t="s">
        <v>856</v>
      </c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118"/>
      <c r="AK48" s="118"/>
      <c r="AL48" s="118"/>
    </row>
    <row r="49" spans="1:38" ht="12.75" customHeight="1">
      <c r="A49" s="304">
        <v>3</v>
      </c>
      <c r="B49" s="305">
        <v>45446</v>
      </c>
      <c r="C49" s="306"/>
      <c r="D49" s="306" t="s">
        <v>920</v>
      </c>
      <c r="E49" s="304" t="s">
        <v>556</v>
      </c>
      <c r="F49" s="304">
        <v>3879.5</v>
      </c>
      <c r="G49" s="304">
        <v>3810</v>
      </c>
      <c r="H49" s="304">
        <v>3755</v>
      </c>
      <c r="I49" s="307" t="s">
        <v>921</v>
      </c>
      <c r="J49" s="298" t="s">
        <v>939</v>
      </c>
      <c r="K49" s="299">
        <f t="shared" si="28"/>
        <v>-124.5</v>
      </c>
      <c r="L49" s="300">
        <f t="shared" ref="L49" si="33">(H49*N49)*0.03%</f>
        <v>168.97499999999999</v>
      </c>
      <c r="M49" s="301">
        <f t="shared" ref="M49" si="34">(K49*N49)-L49</f>
        <v>-18843.974999999999</v>
      </c>
      <c r="N49" s="299">
        <v>150</v>
      </c>
      <c r="O49" s="302" t="s">
        <v>557</v>
      </c>
      <c r="P49" s="303">
        <v>45447</v>
      </c>
      <c r="Q49" s="226"/>
      <c r="R49" s="54" t="s">
        <v>854</v>
      </c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118"/>
      <c r="AK49" s="118"/>
      <c r="AL49" s="118"/>
    </row>
    <row r="50" spans="1:38" ht="12.75" customHeight="1">
      <c r="A50" s="323">
        <v>4</v>
      </c>
      <c r="B50" s="325">
        <v>45448</v>
      </c>
      <c r="C50" s="297"/>
      <c r="D50" s="297" t="s">
        <v>952</v>
      </c>
      <c r="E50" s="323" t="s">
        <v>556</v>
      </c>
      <c r="F50" s="323">
        <v>3260</v>
      </c>
      <c r="G50" s="323">
        <v>3195</v>
      </c>
      <c r="H50" s="323">
        <v>3322.5</v>
      </c>
      <c r="I50" s="323" t="s">
        <v>953</v>
      </c>
      <c r="J50" s="326" t="s">
        <v>954</v>
      </c>
      <c r="K50" s="327">
        <f t="shared" si="28"/>
        <v>62.5</v>
      </c>
      <c r="L50" s="328">
        <f t="shared" ref="L50" si="35">(H50*N50)*0.03%</f>
        <v>174.43124999999998</v>
      </c>
      <c r="M50" s="329">
        <f t="shared" ref="M50" si="36">(K50*N50)-L50</f>
        <v>10763.06875</v>
      </c>
      <c r="N50" s="327">
        <v>175</v>
      </c>
      <c r="O50" s="330" t="s">
        <v>547</v>
      </c>
      <c r="P50" s="331">
        <v>45448</v>
      </c>
      <c r="Q50" s="226"/>
      <c r="R50" s="54" t="s">
        <v>856</v>
      </c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118"/>
      <c r="AK50" s="118"/>
      <c r="AL50" s="118"/>
    </row>
    <row r="51" spans="1:38" ht="12.75" customHeight="1">
      <c r="A51" s="323">
        <v>5</v>
      </c>
      <c r="B51" s="325">
        <v>45448</v>
      </c>
      <c r="C51" s="297"/>
      <c r="D51" s="297" t="s">
        <v>960</v>
      </c>
      <c r="E51" s="323" t="s">
        <v>556</v>
      </c>
      <c r="F51" s="323">
        <v>5835</v>
      </c>
      <c r="G51" s="323">
        <v>5740</v>
      </c>
      <c r="H51" s="323">
        <v>5915</v>
      </c>
      <c r="I51" s="324" t="s">
        <v>961</v>
      </c>
      <c r="J51" s="326" t="s">
        <v>979</v>
      </c>
      <c r="K51" s="327">
        <f t="shared" si="28"/>
        <v>80</v>
      </c>
      <c r="L51" s="328">
        <f t="shared" ref="L51" si="37">(H51*N51)*0.03%</f>
        <v>221.81249999999997</v>
      </c>
      <c r="M51" s="329">
        <f t="shared" ref="M51" si="38">(K51*N51)-L51</f>
        <v>9778.1875</v>
      </c>
      <c r="N51" s="327">
        <v>125</v>
      </c>
      <c r="O51" s="330" t="s">
        <v>547</v>
      </c>
      <c r="P51" s="331">
        <v>45449</v>
      </c>
      <c r="Q51" s="226"/>
      <c r="R51" s="54" t="s">
        <v>856</v>
      </c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118"/>
      <c r="AK51" s="118"/>
      <c r="AL51" s="118"/>
    </row>
    <row r="52" spans="1:38" ht="12.75" customHeight="1">
      <c r="A52" s="323">
        <v>6</v>
      </c>
      <c r="B52" s="325">
        <v>45448</v>
      </c>
      <c r="C52" s="297"/>
      <c r="D52" s="297" t="s">
        <v>962</v>
      </c>
      <c r="E52" s="323" t="s">
        <v>556</v>
      </c>
      <c r="F52" s="323">
        <v>2067.5</v>
      </c>
      <c r="G52" s="323">
        <v>2035</v>
      </c>
      <c r="H52" s="323">
        <v>2093</v>
      </c>
      <c r="I52" s="324" t="s">
        <v>963</v>
      </c>
      <c r="J52" s="326" t="s">
        <v>966</v>
      </c>
      <c r="K52" s="327">
        <f t="shared" si="28"/>
        <v>25.5</v>
      </c>
      <c r="L52" s="328">
        <f t="shared" ref="L52" si="39">(H52*N52)*0.03%</f>
        <v>230.43929999999997</v>
      </c>
      <c r="M52" s="329">
        <f t="shared" ref="M52" si="40">(K52*N52)-L52</f>
        <v>9128.0607</v>
      </c>
      <c r="N52" s="327">
        <v>367</v>
      </c>
      <c r="O52" s="330" t="s">
        <v>547</v>
      </c>
      <c r="P52" s="331">
        <v>45448</v>
      </c>
      <c r="Q52" s="226"/>
      <c r="R52" s="54" t="s">
        <v>856</v>
      </c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118"/>
      <c r="AK52" s="118"/>
      <c r="AL52" s="118"/>
    </row>
    <row r="53" spans="1:38" ht="12.75" customHeight="1">
      <c r="A53" s="323">
        <v>7</v>
      </c>
      <c r="B53" s="325">
        <v>45448</v>
      </c>
      <c r="C53" s="297"/>
      <c r="D53" s="297" t="s">
        <v>967</v>
      </c>
      <c r="E53" s="323" t="s">
        <v>556</v>
      </c>
      <c r="F53" s="323">
        <v>1787.5</v>
      </c>
      <c r="G53" s="323">
        <v>1762</v>
      </c>
      <c r="H53" s="323">
        <v>1809.5</v>
      </c>
      <c r="I53" s="324" t="s">
        <v>968</v>
      </c>
      <c r="J53" s="326" t="s">
        <v>969</v>
      </c>
      <c r="K53" s="327">
        <f t="shared" si="28"/>
        <v>22</v>
      </c>
      <c r="L53" s="328">
        <f t="shared" ref="L53" si="41">(H53*N53)*0.03%</f>
        <v>271.42499999999995</v>
      </c>
      <c r="M53" s="329">
        <f t="shared" ref="M53" si="42">(K53*N53)-L53</f>
        <v>10728.575000000001</v>
      </c>
      <c r="N53" s="327">
        <v>500</v>
      </c>
      <c r="O53" s="330" t="s">
        <v>547</v>
      </c>
      <c r="P53" s="331">
        <v>45448</v>
      </c>
      <c r="Q53" s="226"/>
      <c r="R53" s="54" t="s">
        <v>856</v>
      </c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118"/>
      <c r="AK53" s="118"/>
      <c r="AL53" s="118"/>
    </row>
    <row r="54" spans="1:38" ht="12.75" customHeight="1">
      <c r="A54" s="323">
        <v>8</v>
      </c>
      <c r="B54" s="325">
        <v>45448</v>
      </c>
      <c r="C54" s="297"/>
      <c r="D54" s="297" t="s">
        <v>970</v>
      </c>
      <c r="E54" s="323" t="s">
        <v>556</v>
      </c>
      <c r="F54" s="323">
        <v>3755</v>
      </c>
      <c r="G54" s="323">
        <v>3690</v>
      </c>
      <c r="H54" s="323">
        <v>3802.5</v>
      </c>
      <c r="I54" s="324" t="s">
        <v>972</v>
      </c>
      <c r="J54" s="326" t="s">
        <v>566</v>
      </c>
      <c r="K54" s="327">
        <f t="shared" si="28"/>
        <v>47.5</v>
      </c>
      <c r="L54" s="328">
        <f t="shared" ref="L54" si="43">(H54*N54)*0.03%</f>
        <v>199.63124999999999</v>
      </c>
      <c r="M54" s="329">
        <f t="shared" ref="M54" si="44">(K54*N54)-L54</f>
        <v>8112.8687499999996</v>
      </c>
      <c r="N54" s="327">
        <v>175</v>
      </c>
      <c r="O54" s="330" t="s">
        <v>547</v>
      </c>
      <c r="P54" s="331">
        <v>45449</v>
      </c>
      <c r="Q54" s="226"/>
      <c r="R54" s="54" t="s">
        <v>856</v>
      </c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118"/>
      <c r="AK54" s="118"/>
      <c r="AL54" s="118"/>
    </row>
    <row r="55" spans="1:38" ht="12.75" customHeight="1">
      <c r="A55" s="304">
        <v>9</v>
      </c>
      <c r="B55" s="305">
        <v>45448</v>
      </c>
      <c r="C55" s="306"/>
      <c r="D55" s="306" t="s">
        <v>971</v>
      </c>
      <c r="E55" s="304" t="s">
        <v>556</v>
      </c>
      <c r="F55" s="304">
        <v>5500</v>
      </c>
      <c r="G55" s="304">
        <v>5440</v>
      </c>
      <c r="H55" s="304">
        <v>5440</v>
      </c>
      <c r="I55" s="307" t="s">
        <v>973</v>
      </c>
      <c r="J55" s="298" t="s">
        <v>976</v>
      </c>
      <c r="K55" s="299">
        <f t="shared" si="28"/>
        <v>-60</v>
      </c>
      <c r="L55" s="300">
        <f t="shared" ref="L55:L56" si="45">(H55*N55)*0.03%</f>
        <v>326.39999999999998</v>
      </c>
      <c r="M55" s="301">
        <f t="shared" ref="M55:M56" si="46">(K55*N55)-L55</f>
        <v>-12326.4</v>
      </c>
      <c r="N55" s="299">
        <v>200</v>
      </c>
      <c r="O55" s="302" t="s">
        <v>557</v>
      </c>
      <c r="P55" s="303">
        <v>45449</v>
      </c>
      <c r="Q55" s="226"/>
      <c r="R55" s="54" t="s">
        <v>856</v>
      </c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118"/>
      <c r="AK55" s="118"/>
      <c r="AL55" s="118"/>
    </row>
    <row r="56" spans="1:38" ht="12.75" customHeight="1">
      <c r="A56" s="323">
        <v>10</v>
      </c>
      <c r="B56" s="325">
        <v>45449</v>
      </c>
      <c r="C56" s="297"/>
      <c r="D56" s="297" t="s">
        <v>977</v>
      </c>
      <c r="E56" s="323" t="s">
        <v>556</v>
      </c>
      <c r="F56" s="323">
        <v>27200</v>
      </c>
      <c r="G56" s="323">
        <v>26700</v>
      </c>
      <c r="H56" s="323">
        <v>27590</v>
      </c>
      <c r="I56" s="324" t="s">
        <v>978</v>
      </c>
      <c r="J56" s="326" t="s">
        <v>1012</v>
      </c>
      <c r="K56" s="327">
        <f t="shared" ref="K56" si="47">H56-F56</f>
        <v>390</v>
      </c>
      <c r="L56" s="328">
        <f t="shared" si="45"/>
        <v>165.54</v>
      </c>
      <c r="M56" s="329">
        <f t="shared" si="46"/>
        <v>7634.46</v>
      </c>
      <c r="N56" s="327">
        <v>20</v>
      </c>
      <c r="O56" s="330" t="s">
        <v>547</v>
      </c>
      <c r="P56" s="331">
        <v>45450</v>
      </c>
      <c r="Q56" s="226"/>
      <c r="R56" s="54" t="s">
        <v>855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118"/>
      <c r="AK56" s="118"/>
      <c r="AL56" s="118"/>
    </row>
    <row r="57" spans="1:38" ht="12.75" customHeight="1">
      <c r="A57" s="323">
        <v>11</v>
      </c>
      <c r="B57" s="325">
        <v>45449</v>
      </c>
      <c r="C57" s="297"/>
      <c r="D57" s="297" t="s">
        <v>980</v>
      </c>
      <c r="E57" s="323" t="s">
        <v>556</v>
      </c>
      <c r="F57" s="323">
        <v>2795</v>
      </c>
      <c r="G57" s="323">
        <v>2748</v>
      </c>
      <c r="H57" s="323">
        <v>2830</v>
      </c>
      <c r="I57" s="324" t="s">
        <v>981</v>
      </c>
      <c r="J57" s="326" t="s">
        <v>988</v>
      </c>
      <c r="K57" s="327">
        <f t="shared" ref="K57" si="48">H57-F57</f>
        <v>35</v>
      </c>
      <c r="L57" s="328">
        <f t="shared" ref="L57" si="49">(H57*N57)*0.03%</f>
        <v>212.24999999999997</v>
      </c>
      <c r="M57" s="329">
        <f t="shared" ref="M57" si="50">(K57*N57)-L57</f>
        <v>8537.75</v>
      </c>
      <c r="N57" s="327">
        <v>250</v>
      </c>
      <c r="O57" s="330" t="s">
        <v>547</v>
      </c>
      <c r="P57" s="331">
        <v>45450</v>
      </c>
      <c r="Q57" s="226"/>
      <c r="R57" s="54" t="s">
        <v>856</v>
      </c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/>
      <c r="AJ57" s="118"/>
      <c r="AK57" s="118"/>
      <c r="AL57" s="118"/>
    </row>
    <row r="58" spans="1:38" ht="12.75" customHeight="1">
      <c r="A58" s="323">
        <v>12</v>
      </c>
      <c r="B58" s="325">
        <v>45449</v>
      </c>
      <c r="C58" s="297"/>
      <c r="D58" s="297" t="s">
        <v>982</v>
      </c>
      <c r="E58" s="323" t="s">
        <v>556</v>
      </c>
      <c r="F58" s="323">
        <v>4665</v>
      </c>
      <c r="G58" s="323">
        <v>4550</v>
      </c>
      <c r="H58" s="323">
        <v>4752.5</v>
      </c>
      <c r="I58" s="324" t="s">
        <v>983</v>
      </c>
      <c r="J58" s="326" t="s">
        <v>1001</v>
      </c>
      <c r="K58" s="327">
        <f t="shared" ref="K58" si="51">H58-F58</f>
        <v>87.5</v>
      </c>
      <c r="L58" s="328">
        <f t="shared" ref="L58" si="52">(H58*N58)*0.03%</f>
        <v>142.57499999999999</v>
      </c>
      <c r="M58" s="329">
        <f t="shared" ref="M58" si="53">(K58*N58)-L58</f>
        <v>8607.4249999999993</v>
      </c>
      <c r="N58" s="327">
        <v>100</v>
      </c>
      <c r="O58" s="330" t="s">
        <v>547</v>
      </c>
      <c r="P58" s="331">
        <v>45450</v>
      </c>
      <c r="Q58" s="226"/>
      <c r="R58" s="54" t="s">
        <v>856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118"/>
      <c r="AK58" s="118"/>
      <c r="AL58" s="118"/>
    </row>
    <row r="59" spans="1:38" ht="12.75" customHeight="1">
      <c r="A59" s="323">
        <v>13</v>
      </c>
      <c r="B59" s="325">
        <v>45450</v>
      </c>
      <c r="C59" s="297"/>
      <c r="D59" s="297" t="s">
        <v>1009</v>
      </c>
      <c r="E59" s="323" t="s">
        <v>818</v>
      </c>
      <c r="F59" s="323">
        <v>2034</v>
      </c>
      <c r="G59" s="323">
        <v>2060</v>
      </c>
      <c r="H59" s="323">
        <v>2014</v>
      </c>
      <c r="I59" s="324" t="s">
        <v>1010</v>
      </c>
      <c r="J59" s="326" t="s">
        <v>1011</v>
      </c>
      <c r="K59" s="327">
        <f>F59-H59</f>
        <v>20</v>
      </c>
      <c r="L59" s="328">
        <f t="shared" ref="L59:L61" si="54">(H59*N59)*0.03%</f>
        <v>241.67999999999998</v>
      </c>
      <c r="M59" s="329">
        <f t="shared" ref="M59:M61" si="55">(K59*N59)-L59</f>
        <v>7758.32</v>
      </c>
      <c r="N59" s="327">
        <v>400</v>
      </c>
      <c r="O59" s="330" t="s">
        <v>547</v>
      </c>
      <c r="P59" s="331">
        <v>45450</v>
      </c>
      <c r="Q59" s="226"/>
      <c r="R59" s="54" t="s">
        <v>855</v>
      </c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118"/>
      <c r="AK59" s="118"/>
      <c r="AL59" s="118"/>
    </row>
    <row r="60" spans="1:38" ht="12.75" customHeight="1">
      <c r="A60" s="323">
        <v>14</v>
      </c>
      <c r="B60" s="325">
        <v>45450</v>
      </c>
      <c r="C60" s="297"/>
      <c r="D60" s="297" t="s">
        <v>962</v>
      </c>
      <c r="E60" s="323" t="s">
        <v>556</v>
      </c>
      <c r="F60" s="323">
        <v>2165</v>
      </c>
      <c r="G60" s="323">
        <v>2135</v>
      </c>
      <c r="H60" s="323">
        <v>2175</v>
      </c>
      <c r="I60" s="324" t="s">
        <v>1013</v>
      </c>
      <c r="J60" s="326" t="s">
        <v>1035</v>
      </c>
      <c r="K60" s="327">
        <f t="shared" ref="K60:K61" si="56">H60-F60</f>
        <v>10</v>
      </c>
      <c r="L60" s="328">
        <f t="shared" si="54"/>
        <v>239.46749999999997</v>
      </c>
      <c r="M60" s="329">
        <f t="shared" si="55"/>
        <v>3430.5325000000003</v>
      </c>
      <c r="N60" s="327">
        <v>367</v>
      </c>
      <c r="O60" s="330" t="s">
        <v>547</v>
      </c>
      <c r="P60" s="331">
        <v>45453</v>
      </c>
      <c r="Q60" s="226"/>
      <c r="R60" s="54" t="s">
        <v>856</v>
      </c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118"/>
      <c r="AK60" s="118"/>
      <c r="AL60" s="118"/>
    </row>
    <row r="61" spans="1:38" ht="12.75" customHeight="1">
      <c r="A61" s="304">
        <v>15</v>
      </c>
      <c r="B61" s="305">
        <v>45450</v>
      </c>
      <c r="C61" s="306"/>
      <c r="D61" s="306" t="s">
        <v>1014</v>
      </c>
      <c r="E61" s="304" t="s">
        <v>556</v>
      </c>
      <c r="F61" s="304">
        <v>2470</v>
      </c>
      <c r="G61" s="304">
        <v>2430</v>
      </c>
      <c r="H61" s="304">
        <v>2450</v>
      </c>
      <c r="I61" s="307" t="s">
        <v>1015</v>
      </c>
      <c r="J61" s="298" t="s">
        <v>1039</v>
      </c>
      <c r="K61" s="299">
        <f t="shared" si="56"/>
        <v>-20</v>
      </c>
      <c r="L61" s="300">
        <f t="shared" si="54"/>
        <v>202.12499999999997</v>
      </c>
      <c r="M61" s="301">
        <f t="shared" si="55"/>
        <v>-5702.125</v>
      </c>
      <c r="N61" s="299">
        <v>275</v>
      </c>
      <c r="O61" s="302" t="s">
        <v>557</v>
      </c>
      <c r="P61" s="303">
        <v>45453</v>
      </c>
      <c r="Q61" s="226"/>
      <c r="R61" s="54" t="s">
        <v>856</v>
      </c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118"/>
      <c r="AK61" s="118"/>
      <c r="AL61" s="118"/>
    </row>
    <row r="62" spans="1:38" ht="12.75" customHeight="1">
      <c r="A62" s="304">
        <v>16</v>
      </c>
      <c r="B62" s="305">
        <v>45450</v>
      </c>
      <c r="C62" s="306"/>
      <c r="D62" s="306" t="s">
        <v>1016</v>
      </c>
      <c r="E62" s="304" t="s">
        <v>556</v>
      </c>
      <c r="F62" s="304">
        <v>484</v>
      </c>
      <c r="G62" s="304">
        <v>477</v>
      </c>
      <c r="H62" s="304">
        <v>477.5</v>
      </c>
      <c r="I62" s="307" t="s">
        <v>1017</v>
      </c>
      <c r="J62" s="298" t="s">
        <v>1036</v>
      </c>
      <c r="K62" s="299">
        <f t="shared" ref="K62:K64" si="57">H62-F62</f>
        <v>-6.5</v>
      </c>
      <c r="L62" s="300">
        <f t="shared" ref="L62:L64" si="58">(H62*N62)*0.03%</f>
        <v>214.87499999999997</v>
      </c>
      <c r="M62" s="301">
        <f t="shared" ref="M62:M64" si="59">(K62*N62)-L62</f>
        <v>-9964.875</v>
      </c>
      <c r="N62" s="299">
        <v>1500</v>
      </c>
      <c r="O62" s="302" t="s">
        <v>557</v>
      </c>
      <c r="P62" s="303">
        <v>45453</v>
      </c>
      <c r="Q62" s="226"/>
      <c r="R62" s="54" t="s">
        <v>854</v>
      </c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118"/>
      <c r="AK62" s="118"/>
      <c r="AL62" s="118"/>
    </row>
    <row r="63" spans="1:38" ht="12.75" customHeight="1">
      <c r="A63" s="248">
        <v>17</v>
      </c>
      <c r="B63" s="293">
        <v>45453</v>
      </c>
      <c r="C63" s="296"/>
      <c r="D63" s="296" t="s">
        <v>1037</v>
      </c>
      <c r="E63" s="248" t="s">
        <v>556</v>
      </c>
      <c r="F63" s="248">
        <v>3627.5</v>
      </c>
      <c r="G63" s="248">
        <v>3580</v>
      </c>
      <c r="H63" s="248">
        <v>3662.5</v>
      </c>
      <c r="I63" s="249" t="s">
        <v>1038</v>
      </c>
      <c r="J63" s="339" t="s">
        <v>988</v>
      </c>
      <c r="K63" s="327">
        <f t="shared" si="57"/>
        <v>35</v>
      </c>
      <c r="L63" s="328">
        <f t="shared" si="58"/>
        <v>274.6875</v>
      </c>
      <c r="M63" s="329">
        <f t="shared" si="59"/>
        <v>8475.3125</v>
      </c>
      <c r="N63" s="327">
        <v>250</v>
      </c>
      <c r="O63" s="330" t="s">
        <v>547</v>
      </c>
      <c r="P63" s="331">
        <v>45454</v>
      </c>
      <c r="Q63" s="226"/>
      <c r="R63" s="54" t="s">
        <v>856</v>
      </c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118"/>
      <c r="AK63" s="118"/>
      <c r="AL63" s="118"/>
    </row>
    <row r="64" spans="1:38" ht="12.75" customHeight="1">
      <c r="A64" s="248">
        <v>18</v>
      </c>
      <c r="B64" s="293">
        <v>45454</v>
      </c>
      <c r="C64" s="296"/>
      <c r="D64" s="296" t="s">
        <v>1037</v>
      </c>
      <c r="E64" s="248" t="s">
        <v>556</v>
      </c>
      <c r="F64" s="248">
        <v>3615.5</v>
      </c>
      <c r="G64" s="248">
        <v>3568</v>
      </c>
      <c r="H64" s="248">
        <v>3652.5</v>
      </c>
      <c r="I64" s="249" t="s">
        <v>1064</v>
      </c>
      <c r="J64" s="339" t="s">
        <v>1065</v>
      </c>
      <c r="K64" s="327">
        <f t="shared" si="57"/>
        <v>37</v>
      </c>
      <c r="L64" s="328">
        <f t="shared" si="58"/>
        <v>273.9375</v>
      </c>
      <c r="M64" s="329">
        <f t="shared" si="59"/>
        <v>8976.0625</v>
      </c>
      <c r="N64" s="327">
        <v>250</v>
      </c>
      <c r="O64" s="330" t="s">
        <v>547</v>
      </c>
      <c r="P64" s="331">
        <v>45454</v>
      </c>
      <c r="Q64" s="226"/>
      <c r="R64" s="54" t="s">
        <v>856</v>
      </c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118"/>
      <c r="AK64" s="118"/>
      <c r="AL64" s="118"/>
    </row>
    <row r="65" spans="1:38" ht="12.75" customHeight="1">
      <c r="A65" s="340">
        <v>19</v>
      </c>
      <c r="B65" s="341">
        <v>45454</v>
      </c>
      <c r="C65" s="306"/>
      <c r="D65" s="306" t="s">
        <v>1066</v>
      </c>
      <c r="E65" s="340" t="s">
        <v>556</v>
      </c>
      <c r="F65" s="340">
        <v>3182.5</v>
      </c>
      <c r="G65" s="340">
        <v>3135</v>
      </c>
      <c r="H65" s="340">
        <v>3135</v>
      </c>
      <c r="I65" s="342" t="s">
        <v>1067</v>
      </c>
      <c r="J65" s="298" t="s">
        <v>1120</v>
      </c>
      <c r="K65" s="299">
        <f t="shared" ref="K65" si="60">H65-F65</f>
        <v>-47.5</v>
      </c>
      <c r="L65" s="300">
        <f t="shared" ref="L65" si="61">(H65*N65)*0.03%</f>
        <v>235.12499999999997</v>
      </c>
      <c r="M65" s="301">
        <f t="shared" ref="M65" si="62">(K65*N65)-L65</f>
        <v>-12110.125</v>
      </c>
      <c r="N65" s="299">
        <v>250</v>
      </c>
      <c r="O65" s="302" t="s">
        <v>557</v>
      </c>
      <c r="P65" s="303">
        <v>45455</v>
      </c>
      <c r="Q65" s="226"/>
      <c r="R65" s="54" t="s">
        <v>856</v>
      </c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118"/>
      <c r="AK65" s="118"/>
      <c r="AL65" s="118"/>
    </row>
    <row r="66" spans="1:38" ht="12.75" customHeight="1">
      <c r="A66" s="333">
        <v>20</v>
      </c>
      <c r="B66" s="334">
        <v>45454</v>
      </c>
      <c r="C66" s="270"/>
      <c r="D66" s="270" t="s">
        <v>1068</v>
      </c>
      <c r="E66" s="333" t="s">
        <v>556</v>
      </c>
      <c r="F66" s="333" t="s">
        <v>1069</v>
      </c>
      <c r="G66" s="333">
        <v>2925</v>
      </c>
      <c r="H66" s="333"/>
      <c r="I66" s="332" t="s">
        <v>1070</v>
      </c>
      <c r="J66" s="185" t="s">
        <v>546</v>
      </c>
      <c r="K66" s="183"/>
      <c r="L66" s="186"/>
      <c r="M66" s="278"/>
      <c r="N66" s="183"/>
      <c r="O66" s="185"/>
      <c r="P66" s="231"/>
      <c r="Q66" s="226"/>
      <c r="R66" s="54" t="s">
        <v>856</v>
      </c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118"/>
      <c r="AK66" s="118"/>
      <c r="AL66" s="118"/>
    </row>
    <row r="67" spans="1:38" s="273" customFormat="1" ht="12.75" customHeight="1">
      <c r="A67" s="183"/>
      <c r="B67" s="231"/>
      <c r="C67" s="227"/>
      <c r="D67" s="227"/>
      <c r="E67" s="183"/>
      <c r="F67" s="183"/>
      <c r="G67" s="183"/>
      <c r="H67" s="183"/>
      <c r="I67" s="185"/>
      <c r="J67" s="185"/>
      <c r="K67" s="183"/>
      <c r="L67" s="186"/>
      <c r="M67" s="278"/>
      <c r="N67" s="183"/>
      <c r="O67" s="185"/>
      <c r="P67" s="231"/>
      <c r="Q67" s="226"/>
      <c r="R67" s="271"/>
      <c r="S67" s="271"/>
      <c r="T67" s="271"/>
      <c r="U67" s="271"/>
      <c r="V67" s="271"/>
      <c r="W67" s="271"/>
      <c r="X67" s="271"/>
      <c r="Y67" s="271"/>
      <c r="Z67" s="271"/>
      <c r="AA67" s="271"/>
      <c r="AB67" s="271"/>
      <c r="AC67" s="271"/>
      <c r="AD67" s="271"/>
      <c r="AE67" s="271"/>
      <c r="AF67" s="271"/>
      <c r="AG67" s="271"/>
      <c r="AH67" s="271"/>
      <c r="AI67" s="271"/>
      <c r="AJ67" s="272"/>
      <c r="AK67" s="272"/>
      <c r="AL67" s="272"/>
    </row>
    <row r="68" spans="1:38" s="273" customFormat="1" ht="15" customHeight="1">
      <c r="A68" s="272"/>
      <c r="B68" s="226"/>
      <c r="C68" s="274"/>
      <c r="D68" s="274"/>
      <c r="E68" s="272"/>
      <c r="F68" s="272"/>
      <c r="G68" s="272"/>
      <c r="H68" s="272"/>
      <c r="I68" s="275"/>
      <c r="J68" s="275"/>
      <c r="K68" s="272"/>
      <c r="L68" s="276"/>
      <c r="M68" s="277"/>
      <c r="N68" s="272"/>
      <c r="O68" s="275"/>
      <c r="P68" s="226"/>
      <c r="R68" s="271"/>
      <c r="S68" s="271"/>
      <c r="T68" s="271"/>
      <c r="U68" s="271"/>
      <c r="V68" s="271"/>
      <c r="W68" s="271"/>
      <c r="X68" s="271"/>
      <c r="Y68" s="271"/>
      <c r="Z68" s="271"/>
      <c r="AA68" s="271"/>
      <c r="AB68" s="271"/>
      <c r="AC68" s="271"/>
      <c r="AD68" s="271"/>
      <c r="AE68" s="271"/>
      <c r="AF68" s="271"/>
      <c r="AG68" s="271"/>
      <c r="AH68" s="271"/>
      <c r="AI68" s="271"/>
    </row>
    <row r="69" spans="1:38" ht="12.75" customHeight="1">
      <c r="A69" s="118"/>
      <c r="B69" s="120"/>
      <c r="C69" s="117"/>
      <c r="D69" s="117"/>
      <c r="E69" s="118"/>
      <c r="F69" s="118"/>
      <c r="G69" s="118"/>
      <c r="H69" s="121"/>
      <c r="I69" s="121"/>
      <c r="J69" s="121"/>
      <c r="K69" s="117"/>
      <c r="L69" s="118"/>
      <c r="M69" s="118"/>
      <c r="N69" s="118"/>
      <c r="O69" s="121"/>
      <c r="P69" s="121"/>
      <c r="Q69" s="121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118"/>
      <c r="AK69" s="118"/>
      <c r="AL69" s="118"/>
    </row>
    <row r="70" spans="1:38" ht="13.8">
      <c r="A70" s="122" t="s">
        <v>562</v>
      </c>
      <c r="B70" s="122"/>
      <c r="C70" s="122"/>
      <c r="D70" s="122"/>
      <c r="E70" s="123"/>
      <c r="F70" s="101"/>
      <c r="G70" s="101"/>
      <c r="H70" s="101"/>
      <c r="I70" s="101"/>
      <c r="J70" s="1"/>
      <c r="K70" s="6"/>
      <c r="L70" s="6"/>
      <c r="M70" s="6"/>
      <c r="N70" s="1"/>
      <c r="O70" s="1"/>
      <c r="P70" s="37"/>
      <c r="Q70" s="37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37"/>
      <c r="AK70" s="37"/>
      <c r="AL70" s="37"/>
    </row>
    <row r="71" spans="1:38" ht="39.6">
      <c r="A71" s="93" t="s">
        <v>16</v>
      </c>
      <c r="B71" s="93" t="s">
        <v>521</v>
      </c>
      <c r="C71" s="93"/>
      <c r="D71" s="94" t="s">
        <v>532</v>
      </c>
      <c r="E71" s="93" t="s">
        <v>533</v>
      </c>
      <c r="F71" s="93" t="s">
        <v>534</v>
      </c>
      <c r="G71" s="93" t="s">
        <v>554</v>
      </c>
      <c r="H71" s="93" t="s">
        <v>536</v>
      </c>
      <c r="I71" s="93" t="s">
        <v>537</v>
      </c>
      <c r="J71" s="92" t="s">
        <v>538</v>
      </c>
      <c r="K71" s="92" t="s">
        <v>563</v>
      </c>
      <c r="L71" s="95" t="s">
        <v>540</v>
      </c>
      <c r="M71" s="116" t="s">
        <v>560</v>
      </c>
      <c r="N71" s="93" t="s">
        <v>561</v>
      </c>
      <c r="O71" s="93" t="s">
        <v>542</v>
      </c>
      <c r="P71" s="94" t="s">
        <v>543</v>
      </c>
      <c r="Q71" s="229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37"/>
      <c r="AK71" s="37"/>
      <c r="AL71" s="37"/>
    </row>
    <row r="72" spans="1:38" ht="12.75" customHeight="1">
      <c r="A72" s="355">
        <v>1</v>
      </c>
      <c r="B72" s="357">
        <v>45443</v>
      </c>
      <c r="C72" s="296"/>
      <c r="D72" s="297" t="s">
        <v>902</v>
      </c>
      <c r="E72" s="248" t="s">
        <v>556</v>
      </c>
      <c r="F72" s="248">
        <v>335</v>
      </c>
      <c r="G72" s="248"/>
      <c r="H72" s="248">
        <v>535</v>
      </c>
      <c r="I72" s="249"/>
      <c r="J72" s="371" t="s">
        <v>941</v>
      </c>
      <c r="K72" s="248">
        <f>H72-F72</f>
        <v>200</v>
      </c>
      <c r="L72" s="264">
        <v>50</v>
      </c>
      <c r="M72" s="378">
        <f>(65*25)-100</f>
        <v>1525</v>
      </c>
      <c r="N72" s="355">
        <v>25</v>
      </c>
      <c r="O72" s="371" t="s">
        <v>547</v>
      </c>
      <c r="P72" s="357">
        <v>45447</v>
      </c>
      <c r="Q72" s="226"/>
      <c r="R72" s="54" t="s">
        <v>854</v>
      </c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  <c r="AE72" s="54"/>
      <c r="AF72" s="37"/>
      <c r="AG72" s="119"/>
      <c r="AH72" s="117"/>
      <c r="AI72" s="117"/>
      <c r="AJ72" s="118"/>
      <c r="AK72" s="118"/>
      <c r="AL72" s="118"/>
    </row>
    <row r="73" spans="1:38" ht="12.75" customHeight="1">
      <c r="A73" s="356"/>
      <c r="B73" s="358"/>
      <c r="C73" s="296"/>
      <c r="D73" s="297" t="s">
        <v>903</v>
      </c>
      <c r="E73" s="248" t="s">
        <v>818</v>
      </c>
      <c r="F73" s="248">
        <v>180</v>
      </c>
      <c r="G73" s="248"/>
      <c r="H73" s="248">
        <v>315</v>
      </c>
      <c r="I73" s="249"/>
      <c r="J73" s="372"/>
      <c r="K73" s="248">
        <f>F73-H73</f>
        <v>-135</v>
      </c>
      <c r="L73" s="264">
        <v>50</v>
      </c>
      <c r="M73" s="379"/>
      <c r="N73" s="356"/>
      <c r="O73" s="372"/>
      <c r="P73" s="358"/>
      <c r="Q73" s="226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  <c r="AE73" s="54"/>
      <c r="AF73" s="37"/>
      <c r="AG73" s="119"/>
      <c r="AH73" s="117"/>
      <c r="AI73" s="117"/>
      <c r="AJ73" s="118"/>
      <c r="AK73" s="118"/>
      <c r="AL73" s="118"/>
    </row>
    <row r="74" spans="1:38" ht="12.75" customHeight="1">
      <c r="A74" s="365">
        <v>2</v>
      </c>
      <c r="B74" s="367">
        <v>45443</v>
      </c>
      <c r="C74" s="308"/>
      <c r="D74" s="306" t="s">
        <v>904</v>
      </c>
      <c r="E74" s="309" t="s">
        <v>818</v>
      </c>
      <c r="F74" s="309">
        <v>325</v>
      </c>
      <c r="G74" s="309"/>
      <c r="H74" s="309">
        <v>205</v>
      </c>
      <c r="I74" s="310"/>
      <c r="J74" s="363" t="s">
        <v>932</v>
      </c>
      <c r="K74" s="311">
        <f>F74-H74</f>
        <v>120</v>
      </c>
      <c r="L74" s="312">
        <v>50</v>
      </c>
      <c r="M74" s="383">
        <v>-500</v>
      </c>
      <c r="N74" s="380">
        <v>40</v>
      </c>
      <c r="O74" s="363" t="s">
        <v>557</v>
      </c>
      <c r="P74" s="367">
        <v>45447</v>
      </c>
      <c r="Q74" s="226"/>
      <c r="R74" s="54" t="s">
        <v>856</v>
      </c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  <c r="AE74" s="54"/>
      <c r="AF74" s="37"/>
      <c r="AG74" s="119"/>
      <c r="AH74" s="117"/>
      <c r="AI74" s="117"/>
      <c r="AJ74" s="118"/>
      <c r="AK74" s="118"/>
      <c r="AL74" s="118"/>
    </row>
    <row r="75" spans="1:38" ht="12.75" customHeight="1">
      <c r="A75" s="375"/>
      <c r="B75" s="376"/>
      <c r="C75" s="308"/>
      <c r="D75" s="306" t="s">
        <v>906</v>
      </c>
      <c r="E75" s="309" t="s">
        <v>818</v>
      </c>
      <c r="F75" s="309">
        <v>360</v>
      </c>
      <c r="G75" s="309"/>
      <c r="H75" s="309">
        <v>500</v>
      </c>
      <c r="I75" s="310"/>
      <c r="J75" s="377"/>
      <c r="K75" s="311">
        <f>F75-H75</f>
        <v>-140</v>
      </c>
      <c r="L75" s="312">
        <v>50</v>
      </c>
      <c r="M75" s="384"/>
      <c r="N75" s="381"/>
      <c r="O75" s="377"/>
      <c r="P75" s="376"/>
      <c r="Q75" s="226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  <c r="AE75" s="54"/>
      <c r="AF75" s="37"/>
      <c r="AG75" s="119"/>
      <c r="AH75" s="117"/>
      <c r="AI75" s="117"/>
      <c r="AJ75" s="118"/>
      <c r="AK75" s="118"/>
      <c r="AL75" s="118"/>
    </row>
    <row r="76" spans="1:38" ht="12.75" customHeight="1">
      <c r="A76" s="375"/>
      <c r="B76" s="376"/>
      <c r="C76" s="308"/>
      <c r="D76" s="306" t="s">
        <v>905</v>
      </c>
      <c r="E76" s="309" t="s">
        <v>556</v>
      </c>
      <c r="F76" s="309">
        <v>202.5</v>
      </c>
      <c r="G76" s="309"/>
      <c r="H76" s="309">
        <v>125</v>
      </c>
      <c r="I76" s="310"/>
      <c r="J76" s="377"/>
      <c r="K76" s="311">
        <f>H76-F76</f>
        <v>-77.5</v>
      </c>
      <c r="L76" s="312">
        <v>50</v>
      </c>
      <c r="M76" s="384"/>
      <c r="N76" s="381"/>
      <c r="O76" s="377"/>
      <c r="P76" s="376"/>
      <c r="Q76" s="226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  <c r="AE76" s="54"/>
      <c r="AF76" s="37"/>
      <c r="AG76" s="119"/>
      <c r="AH76" s="117"/>
      <c r="AI76" s="117"/>
      <c r="AJ76" s="118"/>
      <c r="AK76" s="118"/>
      <c r="AL76" s="118"/>
    </row>
    <row r="77" spans="1:38" ht="12.75" customHeight="1">
      <c r="A77" s="366"/>
      <c r="B77" s="368"/>
      <c r="C77" s="308"/>
      <c r="D77" s="306" t="s">
        <v>907</v>
      </c>
      <c r="E77" s="309" t="s">
        <v>556</v>
      </c>
      <c r="F77" s="309">
        <v>232.5</v>
      </c>
      <c r="G77" s="309"/>
      <c r="H77" s="309">
        <v>322.5</v>
      </c>
      <c r="I77" s="310"/>
      <c r="J77" s="364"/>
      <c r="K77" s="311">
        <f>H77-F77</f>
        <v>90</v>
      </c>
      <c r="L77" s="312">
        <v>50</v>
      </c>
      <c r="M77" s="385"/>
      <c r="N77" s="382"/>
      <c r="O77" s="364"/>
      <c r="P77" s="368"/>
      <c r="Q77" s="226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  <c r="AE77" s="54"/>
      <c r="AF77" s="37"/>
      <c r="AG77" s="119"/>
      <c r="AH77" s="117"/>
      <c r="AI77" s="117"/>
      <c r="AJ77" s="118"/>
      <c r="AK77" s="118"/>
      <c r="AL77" s="118"/>
    </row>
    <row r="78" spans="1:38" ht="12.75" customHeight="1">
      <c r="A78" s="355">
        <v>3</v>
      </c>
      <c r="B78" s="357">
        <v>45443</v>
      </c>
      <c r="C78" s="296"/>
      <c r="D78" s="297" t="s">
        <v>908</v>
      </c>
      <c r="E78" s="248" t="s">
        <v>556</v>
      </c>
      <c r="F78" s="248">
        <v>29.5</v>
      </c>
      <c r="G78" s="248"/>
      <c r="H78" s="248">
        <v>31.5</v>
      </c>
      <c r="I78" s="249"/>
      <c r="J78" s="371" t="s">
        <v>940</v>
      </c>
      <c r="K78" s="248">
        <f>H78-F78</f>
        <v>2</v>
      </c>
      <c r="L78" s="264">
        <v>50</v>
      </c>
      <c r="M78" s="378">
        <f>(2.25*450)-100</f>
        <v>912.5</v>
      </c>
      <c r="N78" s="355">
        <v>450</v>
      </c>
      <c r="O78" s="371" t="s">
        <v>547</v>
      </c>
      <c r="P78" s="357">
        <v>45447</v>
      </c>
      <c r="Q78" s="226"/>
      <c r="R78" s="54" t="s">
        <v>854</v>
      </c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  <c r="AE78" s="54"/>
      <c r="AF78" s="37"/>
      <c r="AG78" s="119"/>
      <c r="AH78" s="117"/>
      <c r="AI78" s="117"/>
      <c r="AJ78" s="118"/>
      <c r="AK78" s="118"/>
      <c r="AL78" s="118"/>
    </row>
    <row r="79" spans="1:38" ht="12.75" customHeight="1">
      <c r="A79" s="356"/>
      <c r="B79" s="358"/>
      <c r="C79" s="296"/>
      <c r="D79" s="297" t="s">
        <v>909</v>
      </c>
      <c r="E79" s="248" t="s">
        <v>818</v>
      </c>
      <c r="F79" s="248">
        <v>15.25</v>
      </c>
      <c r="G79" s="248"/>
      <c r="H79" s="248">
        <v>15</v>
      </c>
      <c r="I79" s="249"/>
      <c r="J79" s="372"/>
      <c r="K79" s="248">
        <f>F79-H79</f>
        <v>0.25</v>
      </c>
      <c r="L79" s="264">
        <v>50</v>
      </c>
      <c r="M79" s="379"/>
      <c r="N79" s="356"/>
      <c r="O79" s="372"/>
      <c r="P79" s="358"/>
      <c r="Q79" s="226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  <c r="AE79" s="54"/>
      <c r="AF79" s="37"/>
      <c r="AG79" s="119"/>
      <c r="AH79" s="117"/>
      <c r="AI79" s="117"/>
      <c r="AJ79" s="118"/>
      <c r="AK79" s="118"/>
      <c r="AL79" s="118"/>
    </row>
    <row r="80" spans="1:38" ht="12.75" customHeight="1">
      <c r="A80" s="365">
        <v>4</v>
      </c>
      <c r="B80" s="367">
        <v>45443</v>
      </c>
      <c r="C80" s="308"/>
      <c r="D80" s="306" t="s">
        <v>910</v>
      </c>
      <c r="E80" s="309" t="s">
        <v>556</v>
      </c>
      <c r="F80" s="309">
        <v>147.5</v>
      </c>
      <c r="G80" s="309"/>
      <c r="H80" s="309">
        <v>0</v>
      </c>
      <c r="I80" s="310"/>
      <c r="J80" s="369" t="s">
        <v>933</v>
      </c>
      <c r="K80" s="309">
        <f>H80-F80</f>
        <v>-147.5</v>
      </c>
      <c r="L80" s="314">
        <v>50</v>
      </c>
      <c r="M80" s="373">
        <f>-(45*75)-100</f>
        <v>-3475</v>
      </c>
      <c r="N80" s="365">
        <v>75</v>
      </c>
      <c r="O80" s="369" t="s">
        <v>557</v>
      </c>
      <c r="P80" s="367">
        <v>45446</v>
      </c>
      <c r="Q80" s="226"/>
      <c r="R80" s="54" t="s">
        <v>856</v>
      </c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  <c r="AE80" s="54"/>
      <c r="AF80" s="37"/>
      <c r="AG80" s="119"/>
      <c r="AH80" s="117"/>
      <c r="AI80" s="117"/>
      <c r="AJ80" s="118"/>
      <c r="AK80" s="118"/>
      <c r="AL80" s="118"/>
    </row>
    <row r="81" spans="1:38" ht="12.75" customHeight="1">
      <c r="A81" s="366"/>
      <c r="B81" s="368"/>
      <c r="C81" s="308"/>
      <c r="D81" s="306" t="s">
        <v>911</v>
      </c>
      <c r="E81" s="309" t="s">
        <v>818</v>
      </c>
      <c r="F81" s="309">
        <v>102.5</v>
      </c>
      <c r="G81" s="309"/>
      <c r="H81" s="309">
        <v>0</v>
      </c>
      <c r="I81" s="310"/>
      <c r="J81" s="370"/>
      <c r="K81" s="309">
        <f>F81-H81</f>
        <v>102.5</v>
      </c>
      <c r="L81" s="314">
        <v>50</v>
      </c>
      <c r="M81" s="374"/>
      <c r="N81" s="366"/>
      <c r="O81" s="370"/>
      <c r="P81" s="368"/>
      <c r="Q81" s="226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  <c r="AE81" s="54"/>
      <c r="AF81" s="37"/>
      <c r="AG81" s="119"/>
      <c r="AH81" s="117"/>
      <c r="AI81" s="117"/>
      <c r="AJ81" s="118"/>
      <c r="AK81" s="118"/>
      <c r="AL81" s="118"/>
    </row>
    <row r="82" spans="1:38" ht="12.75" customHeight="1">
      <c r="A82" s="365">
        <v>5</v>
      </c>
      <c r="B82" s="367">
        <v>45446</v>
      </c>
      <c r="C82" s="308"/>
      <c r="D82" s="306" t="s">
        <v>922</v>
      </c>
      <c r="E82" s="309" t="s">
        <v>556</v>
      </c>
      <c r="F82" s="309">
        <v>96</v>
      </c>
      <c r="G82" s="309"/>
      <c r="H82" s="309">
        <v>21</v>
      </c>
      <c r="I82" s="310"/>
      <c r="J82" s="363" t="s">
        <v>1003</v>
      </c>
      <c r="K82" s="311">
        <f>H82-F82</f>
        <v>-75</v>
      </c>
      <c r="L82" s="312">
        <v>50</v>
      </c>
      <c r="M82" s="383">
        <v>-7600</v>
      </c>
      <c r="N82" s="311">
        <v>250</v>
      </c>
      <c r="O82" s="369" t="s">
        <v>557</v>
      </c>
      <c r="P82" s="367">
        <v>45450</v>
      </c>
      <c r="Q82" s="226"/>
      <c r="R82" s="54" t="s">
        <v>854</v>
      </c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  <c r="AE82" s="54"/>
      <c r="AF82" s="37"/>
      <c r="AG82" s="119"/>
      <c r="AH82" s="117"/>
      <c r="AI82" s="117"/>
      <c r="AJ82" s="118"/>
      <c r="AK82" s="118"/>
      <c r="AL82" s="118"/>
    </row>
    <row r="83" spans="1:38" ht="12.75" customHeight="1">
      <c r="A83" s="366"/>
      <c r="B83" s="368"/>
      <c r="C83" s="308"/>
      <c r="D83" s="306" t="s">
        <v>923</v>
      </c>
      <c r="E83" s="309" t="s">
        <v>818</v>
      </c>
      <c r="F83" s="309">
        <v>64</v>
      </c>
      <c r="G83" s="309"/>
      <c r="H83" s="309">
        <v>19</v>
      </c>
      <c r="I83" s="310"/>
      <c r="J83" s="364"/>
      <c r="K83" s="311">
        <f>F83-H83</f>
        <v>45</v>
      </c>
      <c r="L83" s="312">
        <v>50</v>
      </c>
      <c r="M83" s="385"/>
      <c r="N83" s="311">
        <v>250</v>
      </c>
      <c r="O83" s="370"/>
      <c r="P83" s="368"/>
      <c r="Q83" s="226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  <c r="AE83" s="54"/>
      <c r="AF83" s="37"/>
      <c r="AG83" s="119"/>
      <c r="AH83" s="117"/>
      <c r="AI83" s="117"/>
      <c r="AJ83" s="118"/>
      <c r="AK83" s="118"/>
      <c r="AL83" s="118"/>
    </row>
    <row r="84" spans="1:38" ht="12.75" customHeight="1">
      <c r="A84" s="294">
        <v>6</v>
      </c>
      <c r="B84" s="295">
        <v>45446</v>
      </c>
      <c r="C84" s="296"/>
      <c r="D84" s="297" t="s">
        <v>924</v>
      </c>
      <c r="E84" s="248" t="s">
        <v>818</v>
      </c>
      <c r="F84" s="248">
        <v>165</v>
      </c>
      <c r="G84" s="248">
        <v>265</v>
      </c>
      <c r="H84" s="248">
        <v>55</v>
      </c>
      <c r="I84" s="249" t="s">
        <v>925</v>
      </c>
      <c r="J84" s="290" t="s">
        <v>927</v>
      </c>
      <c r="K84" s="247">
        <f>F84-H84</f>
        <v>110</v>
      </c>
      <c r="L84" s="291">
        <v>50</v>
      </c>
      <c r="M84" s="292">
        <f>(K84*N84)-L84</f>
        <v>2700</v>
      </c>
      <c r="N84" s="247">
        <v>25</v>
      </c>
      <c r="O84" s="290" t="s">
        <v>547</v>
      </c>
      <c r="P84" s="293">
        <v>45447</v>
      </c>
      <c r="Q84" s="226"/>
      <c r="R84" s="54" t="s">
        <v>854</v>
      </c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  <c r="AE84" s="54"/>
      <c r="AF84" s="37"/>
      <c r="AG84" s="119"/>
      <c r="AH84" s="117"/>
      <c r="AI84" s="117"/>
      <c r="AJ84" s="118"/>
      <c r="AK84" s="118"/>
      <c r="AL84" s="118"/>
    </row>
    <row r="85" spans="1:38" ht="12.75" customHeight="1">
      <c r="A85" s="365">
        <v>7</v>
      </c>
      <c r="B85" s="367">
        <v>45447</v>
      </c>
      <c r="C85" s="308"/>
      <c r="D85" s="306" t="s">
        <v>942</v>
      </c>
      <c r="E85" s="309" t="s">
        <v>556</v>
      </c>
      <c r="F85" s="309">
        <v>285</v>
      </c>
      <c r="G85" s="309"/>
      <c r="H85" s="309">
        <v>0</v>
      </c>
      <c r="I85" s="310"/>
      <c r="J85" s="369" t="s">
        <v>944</v>
      </c>
      <c r="K85" s="309">
        <v>-285</v>
      </c>
      <c r="L85" s="314">
        <v>25</v>
      </c>
      <c r="M85" s="383">
        <v>-6375</v>
      </c>
      <c r="N85" s="311">
        <v>40</v>
      </c>
      <c r="O85" s="369" t="s">
        <v>557</v>
      </c>
      <c r="P85" s="367">
        <v>45447</v>
      </c>
      <c r="Q85" s="226"/>
      <c r="R85" s="54" t="s">
        <v>856</v>
      </c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  <c r="AE85" s="54"/>
      <c r="AF85" s="37"/>
      <c r="AG85" s="119"/>
      <c r="AH85" s="117"/>
      <c r="AI85" s="117"/>
      <c r="AJ85" s="118"/>
      <c r="AK85" s="118"/>
      <c r="AL85" s="118"/>
    </row>
    <row r="86" spans="1:38" ht="12.75" customHeight="1">
      <c r="A86" s="366"/>
      <c r="B86" s="368"/>
      <c r="C86" s="308"/>
      <c r="D86" s="308" t="s">
        <v>943</v>
      </c>
      <c r="E86" s="309" t="s">
        <v>818</v>
      </c>
      <c r="F86" s="309">
        <v>140</v>
      </c>
      <c r="G86" s="309"/>
      <c r="H86" s="309">
        <v>12.5</v>
      </c>
      <c r="I86" s="310"/>
      <c r="J86" s="370"/>
      <c r="K86" s="311">
        <f>F86-H86</f>
        <v>127.5</v>
      </c>
      <c r="L86" s="312">
        <v>50</v>
      </c>
      <c r="M86" s="385"/>
      <c r="N86" s="311">
        <v>40</v>
      </c>
      <c r="O86" s="370"/>
      <c r="P86" s="368"/>
      <c r="Q86" s="226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  <c r="AE86" s="54"/>
      <c r="AF86" s="37"/>
      <c r="AG86" s="119"/>
      <c r="AH86" s="117"/>
      <c r="AI86" s="117"/>
      <c r="AJ86" s="118"/>
      <c r="AK86" s="118"/>
      <c r="AL86" s="118"/>
    </row>
    <row r="87" spans="1:38" ht="12.75" customHeight="1">
      <c r="A87" s="355">
        <v>8</v>
      </c>
      <c r="B87" s="357">
        <v>45417</v>
      </c>
      <c r="C87" s="296"/>
      <c r="D87" s="296" t="s">
        <v>956</v>
      </c>
      <c r="E87" s="248" t="s">
        <v>556</v>
      </c>
      <c r="F87" s="248">
        <v>270</v>
      </c>
      <c r="G87" s="248"/>
      <c r="H87" s="248">
        <v>332.5</v>
      </c>
      <c r="I87" s="249"/>
      <c r="J87" s="359" t="s">
        <v>1002</v>
      </c>
      <c r="K87" s="247">
        <f>H87-F87</f>
        <v>62.5</v>
      </c>
      <c r="L87" s="291">
        <v>50</v>
      </c>
      <c r="M87" s="361">
        <v>2525</v>
      </c>
      <c r="N87" s="247">
        <v>50</v>
      </c>
      <c r="O87" s="359" t="s">
        <v>547</v>
      </c>
      <c r="P87" s="357">
        <v>45450</v>
      </c>
      <c r="Q87" s="226"/>
      <c r="R87" s="54" t="s">
        <v>854</v>
      </c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  <c r="AE87" s="54"/>
      <c r="AF87" s="37"/>
      <c r="AG87" s="119"/>
      <c r="AH87" s="117"/>
      <c r="AI87" s="117"/>
      <c r="AJ87" s="118"/>
      <c r="AK87" s="118"/>
      <c r="AL87" s="118"/>
    </row>
    <row r="88" spans="1:38" ht="12.75" customHeight="1">
      <c r="A88" s="356"/>
      <c r="B88" s="358"/>
      <c r="C88" s="296"/>
      <c r="D88" s="296" t="s">
        <v>957</v>
      </c>
      <c r="E88" s="248" t="s">
        <v>818</v>
      </c>
      <c r="F88" s="248">
        <v>130</v>
      </c>
      <c r="G88" s="248"/>
      <c r="H88" s="248">
        <v>140</v>
      </c>
      <c r="I88" s="249"/>
      <c r="J88" s="360"/>
      <c r="K88" s="247">
        <f>F88-H88</f>
        <v>-10</v>
      </c>
      <c r="L88" s="291">
        <v>50</v>
      </c>
      <c r="M88" s="362"/>
      <c r="N88" s="247">
        <v>50</v>
      </c>
      <c r="O88" s="360"/>
      <c r="P88" s="358"/>
      <c r="Q88" s="226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  <c r="AE88" s="54"/>
      <c r="AF88" s="37"/>
      <c r="AG88" s="119"/>
      <c r="AH88" s="117"/>
      <c r="AI88" s="117"/>
      <c r="AJ88" s="118"/>
      <c r="AK88" s="118"/>
      <c r="AL88" s="118"/>
    </row>
    <row r="89" spans="1:38" ht="12.75" customHeight="1">
      <c r="A89" s="355">
        <v>9</v>
      </c>
      <c r="B89" s="357">
        <v>45449</v>
      </c>
      <c r="C89" s="296"/>
      <c r="D89" s="296" t="s">
        <v>984</v>
      </c>
      <c r="E89" s="248" t="s">
        <v>556</v>
      </c>
      <c r="F89" s="248">
        <v>255</v>
      </c>
      <c r="G89" s="248"/>
      <c r="H89" s="248">
        <v>262.5</v>
      </c>
      <c r="I89" s="249"/>
      <c r="J89" s="359" t="s">
        <v>991</v>
      </c>
      <c r="K89" s="247">
        <f>H89-F89</f>
        <v>7.5</v>
      </c>
      <c r="L89" s="291">
        <v>50</v>
      </c>
      <c r="M89" s="361">
        <v>1085</v>
      </c>
      <c r="N89" s="247">
        <v>25</v>
      </c>
      <c r="O89" s="359" t="s">
        <v>547</v>
      </c>
      <c r="P89" s="357">
        <v>45449</v>
      </c>
      <c r="Q89" s="226"/>
      <c r="R89" s="54" t="s">
        <v>854</v>
      </c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  <c r="AE89" s="54"/>
      <c r="AF89" s="37"/>
      <c r="AG89" s="119"/>
      <c r="AH89" s="117"/>
      <c r="AI89" s="117"/>
      <c r="AJ89" s="118"/>
      <c r="AK89" s="118"/>
      <c r="AL89" s="118"/>
    </row>
    <row r="90" spans="1:38" ht="12.75" customHeight="1">
      <c r="A90" s="356"/>
      <c r="B90" s="358"/>
      <c r="C90" s="296"/>
      <c r="D90" s="296" t="s">
        <v>985</v>
      </c>
      <c r="E90" s="248" t="s">
        <v>818</v>
      </c>
      <c r="F90" s="248">
        <v>40</v>
      </c>
      <c r="G90" s="248"/>
      <c r="H90" s="248">
        <v>0.1</v>
      </c>
      <c r="I90" s="249"/>
      <c r="J90" s="360"/>
      <c r="K90" s="247">
        <f>F90-H90</f>
        <v>39.9</v>
      </c>
      <c r="L90" s="291">
        <v>50</v>
      </c>
      <c r="M90" s="362"/>
      <c r="N90" s="247">
        <v>25</v>
      </c>
      <c r="O90" s="360"/>
      <c r="P90" s="358"/>
      <c r="Q90" s="226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  <c r="AE90" s="54"/>
      <c r="AF90" s="37"/>
      <c r="AG90" s="119"/>
      <c r="AH90" s="117"/>
      <c r="AI90" s="117"/>
      <c r="AJ90" s="118"/>
      <c r="AK90" s="118"/>
      <c r="AL90" s="118"/>
    </row>
    <row r="91" spans="1:38" ht="12.75" customHeight="1">
      <c r="A91" s="248">
        <v>10</v>
      </c>
      <c r="B91" s="293">
        <v>45449</v>
      </c>
      <c r="C91" s="296"/>
      <c r="D91" s="296" t="s">
        <v>986</v>
      </c>
      <c r="E91" s="248" t="s">
        <v>556</v>
      </c>
      <c r="F91" s="248">
        <v>47.5</v>
      </c>
      <c r="G91" s="248">
        <v>0</v>
      </c>
      <c r="H91" s="248">
        <v>82.5</v>
      </c>
      <c r="I91" s="249" t="s">
        <v>987</v>
      </c>
      <c r="J91" s="290" t="s">
        <v>988</v>
      </c>
      <c r="K91" s="247">
        <f>H91-F91</f>
        <v>35</v>
      </c>
      <c r="L91" s="291">
        <v>50</v>
      </c>
      <c r="M91" s="292">
        <f>(K91*N91)-L91</f>
        <v>825</v>
      </c>
      <c r="N91" s="247">
        <v>25</v>
      </c>
      <c r="O91" s="290" t="s">
        <v>547</v>
      </c>
      <c r="P91" s="293">
        <v>45449</v>
      </c>
      <c r="Q91" s="226"/>
      <c r="R91" s="54" t="s">
        <v>856</v>
      </c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  <c r="AE91" s="54"/>
      <c r="AF91" s="37"/>
      <c r="AG91" s="119"/>
      <c r="AH91" s="117"/>
      <c r="AI91" s="117"/>
      <c r="AJ91" s="118"/>
      <c r="AK91" s="118"/>
      <c r="AL91" s="118"/>
    </row>
    <row r="92" spans="1:38" ht="12.75" customHeight="1">
      <c r="A92" s="248">
        <v>11</v>
      </c>
      <c r="B92" s="293">
        <v>45449</v>
      </c>
      <c r="C92" s="296"/>
      <c r="D92" s="296" t="s">
        <v>986</v>
      </c>
      <c r="E92" s="248" t="s">
        <v>556</v>
      </c>
      <c r="F92" s="248">
        <v>32</v>
      </c>
      <c r="G92" s="248">
        <v>0</v>
      </c>
      <c r="H92" s="248">
        <v>56</v>
      </c>
      <c r="I92" s="249" t="s">
        <v>989</v>
      </c>
      <c r="J92" s="290" t="s">
        <v>990</v>
      </c>
      <c r="K92" s="247">
        <f>H92-F92</f>
        <v>24</v>
      </c>
      <c r="L92" s="291">
        <v>50</v>
      </c>
      <c r="M92" s="292">
        <f>(K92*N92)-L92</f>
        <v>550</v>
      </c>
      <c r="N92" s="247">
        <v>25</v>
      </c>
      <c r="O92" s="290" t="s">
        <v>547</v>
      </c>
      <c r="P92" s="293">
        <v>45449</v>
      </c>
      <c r="Q92" s="226"/>
      <c r="R92" s="54" t="s">
        <v>856</v>
      </c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  <c r="AE92" s="54"/>
      <c r="AF92" s="37"/>
      <c r="AG92" s="119"/>
      <c r="AH92" s="117"/>
      <c r="AI92" s="117"/>
      <c r="AJ92" s="118"/>
      <c r="AK92" s="118"/>
      <c r="AL92" s="118"/>
    </row>
    <row r="93" spans="1:38" ht="12.75" customHeight="1">
      <c r="A93" s="386">
        <v>12</v>
      </c>
      <c r="B93" s="388">
        <v>45450</v>
      </c>
      <c r="C93" s="227"/>
      <c r="D93" s="227" t="s">
        <v>1004</v>
      </c>
      <c r="E93" s="183" t="s">
        <v>556</v>
      </c>
      <c r="F93" s="183">
        <v>332.5</v>
      </c>
      <c r="G93" s="183"/>
      <c r="H93" s="183"/>
      <c r="I93" s="185"/>
      <c r="J93" s="185"/>
      <c r="K93" s="183"/>
      <c r="L93" s="186"/>
      <c r="M93" s="278"/>
      <c r="N93" s="183"/>
      <c r="O93" s="185"/>
      <c r="P93" s="231"/>
      <c r="Q93" s="226"/>
      <c r="R93" s="54" t="s">
        <v>854</v>
      </c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  <c r="AE93" s="54"/>
      <c r="AF93" s="37"/>
      <c r="AG93" s="119"/>
      <c r="AH93" s="117"/>
      <c r="AI93" s="117"/>
      <c r="AJ93" s="118"/>
      <c r="AK93" s="118"/>
      <c r="AL93" s="118"/>
    </row>
    <row r="94" spans="1:38" ht="12.75" customHeight="1">
      <c r="A94" s="387"/>
      <c r="B94" s="389"/>
      <c r="C94" s="227"/>
      <c r="D94" s="227" t="s">
        <v>1005</v>
      </c>
      <c r="E94" s="183" t="s">
        <v>818</v>
      </c>
      <c r="F94" s="183">
        <v>170</v>
      </c>
      <c r="G94" s="183"/>
      <c r="H94" s="183"/>
      <c r="I94" s="185"/>
      <c r="J94" s="185"/>
      <c r="K94" s="183"/>
      <c r="L94" s="186"/>
      <c r="M94" s="278"/>
      <c r="N94" s="183"/>
      <c r="O94" s="185"/>
      <c r="P94" s="231"/>
      <c r="Q94" s="226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  <c r="AE94" s="54"/>
      <c r="AF94" s="37"/>
      <c r="AG94" s="119"/>
      <c r="AH94" s="117"/>
      <c r="AI94" s="117"/>
      <c r="AJ94" s="118"/>
      <c r="AK94" s="118"/>
      <c r="AL94" s="118"/>
    </row>
    <row r="95" spans="1:38" ht="12.75" customHeight="1">
      <c r="A95" s="309">
        <v>13</v>
      </c>
      <c r="B95" s="335">
        <v>45450</v>
      </c>
      <c r="C95" s="308"/>
      <c r="D95" s="308" t="s">
        <v>1006</v>
      </c>
      <c r="E95" s="309" t="s">
        <v>556</v>
      </c>
      <c r="F95" s="309">
        <v>222.5</v>
      </c>
      <c r="G95" s="309">
        <v>120</v>
      </c>
      <c r="H95" s="309">
        <v>172.5</v>
      </c>
      <c r="I95" s="310" t="s">
        <v>1007</v>
      </c>
      <c r="J95" s="336" t="s">
        <v>1008</v>
      </c>
      <c r="K95" s="311">
        <f>H95-F95</f>
        <v>-50</v>
      </c>
      <c r="L95" s="312">
        <v>50</v>
      </c>
      <c r="M95" s="313">
        <f>(K95*N95)-L95</f>
        <v>-1300</v>
      </c>
      <c r="N95" s="311">
        <v>25</v>
      </c>
      <c r="O95" s="336" t="s">
        <v>557</v>
      </c>
      <c r="P95" s="335">
        <v>45450</v>
      </c>
      <c r="Q95" s="226"/>
      <c r="R95" s="54" t="s">
        <v>856</v>
      </c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  <c r="AE95" s="54"/>
      <c r="AF95" s="37"/>
      <c r="AG95" s="119"/>
      <c r="AH95" s="117"/>
      <c r="AI95" s="117"/>
      <c r="AJ95" s="118"/>
      <c r="AK95" s="118"/>
      <c r="AL95" s="118"/>
    </row>
    <row r="96" spans="1:38" ht="12.75" customHeight="1">
      <c r="A96" s="355">
        <v>14</v>
      </c>
      <c r="B96" s="357">
        <v>45453</v>
      </c>
      <c r="C96" s="296"/>
      <c r="D96" s="296" t="s">
        <v>1040</v>
      </c>
      <c r="E96" s="248" t="s">
        <v>556</v>
      </c>
      <c r="F96" s="248">
        <v>440</v>
      </c>
      <c r="G96" s="248"/>
      <c r="H96" s="248">
        <v>495</v>
      </c>
      <c r="I96" s="249"/>
      <c r="J96" s="359" t="s">
        <v>979</v>
      </c>
      <c r="K96" s="247">
        <f>H96-F96</f>
        <v>55</v>
      </c>
      <c r="L96" s="291">
        <v>50</v>
      </c>
      <c r="M96" s="361">
        <f>(80*15)-100</f>
        <v>1100</v>
      </c>
      <c r="N96" s="247">
        <v>15</v>
      </c>
      <c r="O96" s="359" t="s">
        <v>547</v>
      </c>
      <c r="P96" s="357">
        <v>45453</v>
      </c>
      <c r="Q96" s="226"/>
      <c r="R96" s="54" t="s">
        <v>854</v>
      </c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  <c r="AE96" s="54"/>
      <c r="AF96" s="37"/>
      <c r="AG96" s="119"/>
      <c r="AH96" s="117"/>
      <c r="AI96" s="117"/>
      <c r="AJ96" s="118"/>
      <c r="AK96" s="118"/>
      <c r="AL96" s="118"/>
    </row>
    <row r="97" spans="1:38" ht="12.75" customHeight="1">
      <c r="A97" s="356"/>
      <c r="B97" s="358"/>
      <c r="C97" s="296"/>
      <c r="D97" s="296" t="s">
        <v>1041</v>
      </c>
      <c r="E97" s="248" t="s">
        <v>818</v>
      </c>
      <c r="F97" s="248">
        <v>80</v>
      </c>
      <c r="G97" s="248"/>
      <c r="H97" s="248">
        <v>55</v>
      </c>
      <c r="I97" s="249"/>
      <c r="J97" s="360"/>
      <c r="K97" s="247">
        <f>F97-H97</f>
        <v>25</v>
      </c>
      <c r="L97" s="291">
        <v>50</v>
      </c>
      <c r="M97" s="362"/>
      <c r="N97" s="247">
        <v>15</v>
      </c>
      <c r="O97" s="360"/>
      <c r="P97" s="358"/>
      <c r="Q97" s="226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  <c r="AE97" s="54"/>
      <c r="AF97" s="37"/>
      <c r="AG97" s="119"/>
      <c r="AH97" s="117"/>
      <c r="AI97" s="117"/>
      <c r="AJ97" s="118"/>
      <c r="AK97" s="118"/>
      <c r="AL97" s="118"/>
    </row>
    <row r="98" spans="1:38" ht="12.75" customHeight="1">
      <c r="A98" s="183"/>
      <c r="B98" s="231"/>
      <c r="C98" s="227"/>
      <c r="D98" s="227"/>
      <c r="E98" s="183"/>
      <c r="F98" s="183"/>
      <c r="G98" s="183"/>
      <c r="H98" s="183"/>
      <c r="I98" s="185"/>
      <c r="J98" s="185"/>
      <c r="K98" s="183"/>
      <c r="L98" s="186"/>
      <c r="M98" s="278"/>
      <c r="N98" s="183"/>
      <c r="O98" s="185"/>
      <c r="P98" s="231"/>
      <c r="Q98" s="226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  <c r="AE98" s="54"/>
      <c r="AF98" s="37"/>
      <c r="AG98" s="119"/>
      <c r="AH98" s="117"/>
      <c r="AI98" s="117"/>
      <c r="AJ98" s="118"/>
      <c r="AK98" s="118"/>
      <c r="AL98" s="118"/>
    </row>
    <row r="99" spans="1:38" s="243" customFormat="1" ht="12.75" customHeight="1">
      <c r="A99" s="286"/>
      <c r="B99" s="286"/>
      <c r="C99" s="286"/>
      <c r="D99" s="286"/>
      <c r="E99" s="286"/>
      <c r="F99" s="286"/>
      <c r="G99" s="286"/>
      <c r="H99" s="286"/>
      <c r="I99" s="286"/>
      <c r="J99" s="286"/>
      <c r="K99" s="286"/>
      <c r="L99" s="286"/>
      <c r="M99" s="286"/>
      <c r="N99" s="286"/>
      <c r="O99" s="286"/>
      <c r="P99" s="286"/>
      <c r="Q99" s="239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  <c r="AE99" s="54"/>
      <c r="AF99" s="37"/>
      <c r="AG99" s="242"/>
      <c r="AH99" s="240"/>
      <c r="AI99" s="240"/>
      <c r="AJ99" s="241"/>
      <c r="AK99" s="241"/>
      <c r="AL99" s="241"/>
    </row>
    <row r="100" spans="1:38" ht="38.25" customHeight="1">
      <c r="A100" s="91" t="s">
        <v>568</v>
      </c>
      <c r="B100" s="124"/>
      <c r="C100" s="124"/>
      <c r="D100" s="125"/>
      <c r="E100" s="109"/>
      <c r="F100" s="6"/>
      <c r="G100" s="6"/>
      <c r="H100" s="110"/>
      <c r="I100" s="126"/>
      <c r="J100" s="1"/>
      <c r="K100" s="6"/>
      <c r="L100" s="6"/>
      <c r="M100" s="6"/>
      <c r="N100" s="1"/>
      <c r="O100" s="1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  <c r="AE100" s="54"/>
      <c r="AF100" s="37"/>
      <c r="AG100" s="1"/>
      <c r="AH100" s="1"/>
      <c r="AI100" s="1"/>
      <c r="AJ100" s="6"/>
      <c r="AK100" s="1"/>
    </row>
    <row r="101" spans="1:38" ht="39.6">
      <c r="A101" s="92" t="s">
        <v>16</v>
      </c>
      <c r="B101" s="93" t="s">
        <v>521</v>
      </c>
      <c r="C101" s="93"/>
      <c r="D101" s="94" t="s">
        <v>532</v>
      </c>
      <c r="E101" s="93" t="s">
        <v>533</v>
      </c>
      <c r="F101" s="93" t="s">
        <v>534</v>
      </c>
      <c r="G101" s="93" t="s">
        <v>535</v>
      </c>
      <c r="H101" s="93" t="s">
        <v>536</v>
      </c>
      <c r="I101" s="93" t="s">
        <v>537</v>
      </c>
      <c r="J101" s="92" t="s">
        <v>538</v>
      </c>
      <c r="K101" s="113" t="s">
        <v>555</v>
      </c>
      <c r="L101" s="114" t="s">
        <v>540</v>
      </c>
      <c r="M101" s="95" t="s">
        <v>541</v>
      </c>
      <c r="N101" s="93" t="s">
        <v>542</v>
      </c>
      <c r="O101" s="94" t="s">
        <v>543</v>
      </c>
      <c r="P101" s="193" t="s">
        <v>544</v>
      </c>
      <c r="Q101" s="195" t="s">
        <v>812</v>
      </c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  <c r="AE101" s="54"/>
      <c r="AF101" s="37"/>
      <c r="AG101" s="37"/>
      <c r="AH101" s="37"/>
      <c r="AI101" s="37"/>
      <c r="AJ101" s="37"/>
      <c r="AK101" s="37"/>
      <c r="AL101" s="37"/>
    </row>
    <row r="102" spans="1:38" ht="12.75" customHeight="1">
      <c r="A102" s="183">
        <v>1</v>
      </c>
      <c r="B102" s="184">
        <v>45356</v>
      </c>
      <c r="C102" s="227"/>
      <c r="D102" s="227" t="s">
        <v>295</v>
      </c>
      <c r="E102" s="183" t="s">
        <v>850</v>
      </c>
      <c r="F102" s="289">
        <v>38.94</v>
      </c>
      <c r="G102" s="183">
        <v>34.64</v>
      </c>
      <c r="H102" s="183"/>
      <c r="I102" s="183" t="s">
        <v>898</v>
      </c>
      <c r="J102" s="183" t="s">
        <v>546</v>
      </c>
      <c r="K102" s="183"/>
      <c r="L102" s="245"/>
      <c r="M102" s="246"/>
      <c r="N102" s="183"/>
      <c r="O102" s="231"/>
      <c r="P102" s="186">
        <f>VLOOKUP(D102,'MidCap Intra'!$B$11:$C$571,2,0)</f>
        <v>40.479999999999997</v>
      </c>
      <c r="Q102" s="244"/>
      <c r="R102" s="54" t="s">
        <v>854</v>
      </c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  <c r="AE102" s="54"/>
      <c r="AF102" s="37"/>
    </row>
    <row r="103" spans="1:38" ht="12.75" customHeight="1">
      <c r="A103" s="309">
        <v>2</v>
      </c>
      <c r="B103" s="316">
        <v>45390</v>
      </c>
      <c r="C103" s="308"/>
      <c r="D103" s="308" t="s">
        <v>843</v>
      </c>
      <c r="E103" s="309" t="s">
        <v>545</v>
      </c>
      <c r="F103" s="309">
        <v>1880</v>
      </c>
      <c r="G103" s="309">
        <v>1770</v>
      </c>
      <c r="H103" s="309">
        <v>1770</v>
      </c>
      <c r="I103" s="309" t="s">
        <v>841</v>
      </c>
      <c r="J103" s="311" t="s">
        <v>951</v>
      </c>
      <c r="K103" s="311">
        <f t="shared" ref="K103" si="63">H103-F103</f>
        <v>-110</v>
      </c>
      <c r="L103" s="320">
        <f t="shared" ref="L103" si="64">(F103*-0.3)/100</f>
        <v>-5.64</v>
      </c>
      <c r="M103" s="321">
        <f t="shared" ref="M103" si="65">(K103+L103)/F103</f>
        <v>-6.1510638297872337E-2</v>
      </c>
      <c r="N103" s="311" t="s">
        <v>557</v>
      </c>
      <c r="O103" s="322">
        <v>45448</v>
      </c>
      <c r="P103" s="314"/>
      <c r="Q103" s="244"/>
      <c r="R103" s="54" t="s">
        <v>854</v>
      </c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  <c r="AE103" s="54"/>
      <c r="AF103" s="37"/>
    </row>
    <row r="104" spans="1:38" ht="12.75" customHeight="1">
      <c r="A104" s="183">
        <v>3</v>
      </c>
      <c r="B104" s="184">
        <v>45436</v>
      </c>
      <c r="C104" s="227"/>
      <c r="D104" s="227" t="s">
        <v>148</v>
      </c>
      <c r="E104" s="183" t="s">
        <v>545</v>
      </c>
      <c r="F104" s="183" t="s">
        <v>934</v>
      </c>
      <c r="G104" s="183">
        <v>290</v>
      </c>
      <c r="H104" s="183"/>
      <c r="I104" s="183" t="s">
        <v>896</v>
      </c>
      <c r="J104" s="183" t="s">
        <v>546</v>
      </c>
      <c r="K104" s="183"/>
      <c r="L104" s="245"/>
      <c r="M104" s="246"/>
      <c r="N104" s="183"/>
      <c r="O104" s="231"/>
      <c r="P104" s="186">
        <f>VLOOKUP(D104,'MidCap Intra'!$B$11:$C$571,2,0)</f>
        <v>342.15</v>
      </c>
      <c r="Q104" s="244"/>
      <c r="R104" s="54" t="s">
        <v>854</v>
      </c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  <c r="AE104" s="54"/>
      <c r="AF104" s="37"/>
    </row>
    <row r="105" spans="1:38" ht="12.75" customHeight="1">
      <c r="A105" s="183"/>
      <c r="B105" s="184"/>
      <c r="C105" s="227"/>
      <c r="D105" s="227"/>
      <c r="E105" s="183"/>
      <c r="F105" s="183"/>
      <c r="G105" s="183"/>
      <c r="H105" s="183"/>
      <c r="I105" s="183"/>
      <c r="J105" s="183"/>
      <c r="K105" s="183"/>
      <c r="L105" s="245"/>
      <c r="M105" s="246"/>
      <c r="N105" s="183"/>
      <c r="O105" s="231"/>
      <c r="P105" s="186"/>
      <c r="Q105" s="244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  <c r="AE105" s="54"/>
      <c r="AF105" s="37"/>
    </row>
    <row r="106" spans="1:38" ht="12.75" customHeight="1">
      <c r="A106" s="183"/>
      <c r="B106" s="184"/>
      <c r="C106" s="227"/>
      <c r="D106" s="227"/>
      <c r="E106" s="183"/>
      <c r="F106" s="183"/>
      <c r="G106" s="183"/>
      <c r="H106" s="183"/>
      <c r="I106" s="183"/>
      <c r="J106" s="183"/>
      <c r="K106" s="183"/>
      <c r="L106" s="245"/>
      <c r="M106" s="246"/>
      <c r="N106" s="183"/>
      <c r="O106" s="231"/>
      <c r="P106" s="184"/>
      <c r="Q106" s="244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  <c r="AE106" s="54"/>
      <c r="AF106" s="37"/>
    </row>
    <row r="107" spans="1:38" ht="12.75" customHeight="1">
      <c r="A107" s="103" t="s">
        <v>548</v>
      </c>
      <c r="B107" s="103"/>
      <c r="C107" s="103"/>
      <c r="D107" s="54"/>
      <c r="E107" s="37"/>
      <c r="F107" s="108" t="s">
        <v>550</v>
      </c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  <c r="AE107" s="54"/>
      <c r="AF107" s="37"/>
    </row>
    <row r="108" spans="1:38" ht="12.75" customHeight="1">
      <c r="A108" s="107" t="s">
        <v>549</v>
      </c>
      <c r="B108" s="103"/>
      <c r="C108" s="103"/>
      <c r="D108" s="54"/>
      <c r="E108" s="37"/>
      <c r="F108" s="108" t="s">
        <v>553</v>
      </c>
      <c r="G108" s="54"/>
      <c r="H108" s="54" t="s">
        <v>570</v>
      </c>
      <c r="I108" s="54"/>
      <c r="J108" s="54"/>
      <c r="K108" s="54"/>
      <c r="L108" s="54"/>
      <c r="M108" s="54"/>
      <c r="N108" s="54"/>
      <c r="O108" s="54"/>
      <c r="P108" s="54"/>
      <c r="Q108" s="54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  <c r="AE108" s="54"/>
      <c r="AF108" s="37"/>
    </row>
    <row r="109" spans="1:38" ht="12.75" customHeight="1">
      <c r="A109" s="54"/>
      <c r="B109" s="54"/>
      <c r="C109" s="103"/>
      <c r="D109" s="54"/>
      <c r="E109" s="37"/>
      <c r="F109" s="108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  <c r="AE109" s="54"/>
      <c r="AF109" s="37"/>
    </row>
    <row r="110" spans="1:38" ht="12.75" customHeight="1">
      <c r="A110" s="54"/>
      <c r="B110" s="54"/>
      <c r="C110" s="103"/>
      <c r="D110" s="54"/>
      <c r="E110" s="37"/>
      <c r="F110" s="108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8" ht="12.75" customHeight="1">
      <c r="A111" s="54"/>
      <c r="B111" s="54"/>
      <c r="C111" s="103"/>
      <c r="D111" s="54"/>
      <c r="E111" s="37"/>
      <c r="F111" s="108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8" ht="12.75" customHeight="1">
      <c r="A112" s="54"/>
      <c r="B112" s="54"/>
      <c r="C112" s="103"/>
      <c r="D112" s="54"/>
      <c r="E112" s="37"/>
      <c r="F112" s="108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54"/>
      <c r="B113" s="54"/>
      <c r="C113" s="103"/>
      <c r="D113" s="54"/>
      <c r="E113" s="37"/>
      <c r="F113" s="108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54"/>
      <c r="B114" s="54"/>
      <c r="C114" s="103"/>
      <c r="D114" s="54"/>
      <c r="E114" s="37"/>
      <c r="F114" s="108"/>
      <c r="G114" s="54"/>
      <c r="H114" s="37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54"/>
      <c r="B115" s="54"/>
      <c r="C115" s="103"/>
      <c r="D115" s="54"/>
      <c r="E115" s="37"/>
      <c r="F115" s="108"/>
      <c r="G115" s="54"/>
      <c r="H115" s="37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54"/>
      <c r="B116" s="54"/>
      <c r="C116" s="97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38.25" customHeight="1">
      <c r="A117" s="37"/>
      <c r="B117" s="127" t="s">
        <v>571</v>
      </c>
      <c r="C117" s="127"/>
      <c r="D117" s="54"/>
      <c r="E117" s="127"/>
      <c r="F117" s="6"/>
      <c r="G117" s="6"/>
      <c r="H117" s="111"/>
      <c r="I117" s="6"/>
      <c r="J117" s="111"/>
      <c r="K117" s="112"/>
      <c r="L117" s="6"/>
      <c r="M117" s="6"/>
      <c r="N117" s="1"/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92" t="s">
        <v>16</v>
      </c>
      <c r="B118" s="93" t="s">
        <v>521</v>
      </c>
      <c r="C118" s="93"/>
      <c r="D118" s="94" t="s">
        <v>532</v>
      </c>
      <c r="E118" s="93" t="s">
        <v>533</v>
      </c>
      <c r="F118" s="93" t="s">
        <v>534</v>
      </c>
      <c r="G118" s="93" t="s">
        <v>572</v>
      </c>
      <c r="H118" s="93" t="s">
        <v>573</v>
      </c>
      <c r="I118" s="93" t="s">
        <v>537</v>
      </c>
      <c r="J118" s="128" t="s">
        <v>538</v>
      </c>
      <c r="K118" s="93" t="s">
        <v>539</v>
      </c>
      <c r="L118" s="93" t="s">
        <v>574</v>
      </c>
      <c r="M118" s="93" t="s">
        <v>542</v>
      </c>
      <c r="N118" s="94" t="s">
        <v>543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1</v>
      </c>
      <c r="B119" s="130">
        <v>41579</v>
      </c>
      <c r="C119" s="130"/>
      <c r="D119" s="131" t="s">
        <v>575</v>
      </c>
      <c r="E119" s="132" t="s">
        <v>545</v>
      </c>
      <c r="F119" s="133">
        <v>82</v>
      </c>
      <c r="G119" s="132" t="s">
        <v>576</v>
      </c>
      <c r="H119" s="132">
        <v>100</v>
      </c>
      <c r="I119" s="134">
        <v>100</v>
      </c>
      <c r="J119" s="135" t="s">
        <v>577</v>
      </c>
      <c r="K119" s="136">
        <f t="shared" ref="K119:K150" si="66">H119-F119</f>
        <v>18</v>
      </c>
      <c r="L119" s="137">
        <f t="shared" ref="L119:L150" si="67">K119/F119</f>
        <v>0.21951219512195122</v>
      </c>
      <c r="M119" s="132" t="s">
        <v>547</v>
      </c>
      <c r="N119" s="138">
        <v>42657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2</v>
      </c>
      <c r="B120" s="130">
        <v>41794</v>
      </c>
      <c r="C120" s="130"/>
      <c r="D120" s="131" t="s">
        <v>578</v>
      </c>
      <c r="E120" s="132" t="s">
        <v>556</v>
      </c>
      <c r="F120" s="133">
        <v>257</v>
      </c>
      <c r="G120" s="132" t="s">
        <v>576</v>
      </c>
      <c r="H120" s="132">
        <v>300</v>
      </c>
      <c r="I120" s="134">
        <v>300</v>
      </c>
      <c r="J120" s="135" t="s">
        <v>577</v>
      </c>
      <c r="K120" s="136">
        <f t="shared" si="66"/>
        <v>43</v>
      </c>
      <c r="L120" s="137">
        <f t="shared" si="67"/>
        <v>0.16731517509727625</v>
      </c>
      <c r="M120" s="132" t="s">
        <v>547</v>
      </c>
      <c r="N120" s="138">
        <v>41822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9">
        <v>3</v>
      </c>
      <c r="B121" s="130">
        <v>41828</v>
      </c>
      <c r="C121" s="130"/>
      <c r="D121" s="131" t="s">
        <v>579</v>
      </c>
      <c r="E121" s="132" t="s">
        <v>556</v>
      </c>
      <c r="F121" s="133">
        <v>393</v>
      </c>
      <c r="G121" s="132" t="s">
        <v>576</v>
      </c>
      <c r="H121" s="132">
        <v>468</v>
      </c>
      <c r="I121" s="134">
        <v>468</v>
      </c>
      <c r="J121" s="135" t="s">
        <v>577</v>
      </c>
      <c r="K121" s="136">
        <f t="shared" si="66"/>
        <v>75</v>
      </c>
      <c r="L121" s="137">
        <f t="shared" si="67"/>
        <v>0.19083969465648856</v>
      </c>
      <c r="M121" s="132" t="s">
        <v>547</v>
      </c>
      <c r="N121" s="138">
        <v>41863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4</v>
      </c>
      <c r="B122" s="130">
        <v>41857</v>
      </c>
      <c r="C122" s="130"/>
      <c r="D122" s="131" t="s">
        <v>580</v>
      </c>
      <c r="E122" s="132" t="s">
        <v>556</v>
      </c>
      <c r="F122" s="133">
        <v>205</v>
      </c>
      <c r="G122" s="132" t="s">
        <v>576</v>
      </c>
      <c r="H122" s="132">
        <v>275</v>
      </c>
      <c r="I122" s="134">
        <v>250</v>
      </c>
      <c r="J122" s="135" t="s">
        <v>577</v>
      </c>
      <c r="K122" s="136">
        <f t="shared" si="66"/>
        <v>70</v>
      </c>
      <c r="L122" s="137">
        <f t="shared" si="67"/>
        <v>0.34146341463414637</v>
      </c>
      <c r="M122" s="132" t="s">
        <v>547</v>
      </c>
      <c r="N122" s="138">
        <v>41962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5</v>
      </c>
      <c r="B123" s="130">
        <v>41886</v>
      </c>
      <c r="C123" s="130"/>
      <c r="D123" s="131" t="s">
        <v>581</v>
      </c>
      <c r="E123" s="132" t="s">
        <v>556</v>
      </c>
      <c r="F123" s="133">
        <v>162</v>
      </c>
      <c r="G123" s="132" t="s">
        <v>576</v>
      </c>
      <c r="H123" s="132">
        <v>190</v>
      </c>
      <c r="I123" s="134">
        <v>190</v>
      </c>
      <c r="J123" s="135" t="s">
        <v>577</v>
      </c>
      <c r="K123" s="136">
        <f t="shared" si="66"/>
        <v>28</v>
      </c>
      <c r="L123" s="137">
        <f t="shared" si="67"/>
        <v>0.1728395061728395</v>
      </c>
      <c r="M123" s="132" t="s">
        <v>547</v>
      </c>
      <c r="N123" s="138">
        <v>42006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6</v>
      </c>
      <c r="B124" s="130">
        <v>41886</v>
      </c>
      <c r="C124" s="130"/>
      <c r="D124" s="131" t="s">
        <v>582</v>
      </c>
      <c r="E124" s="132" t="s">
        <v>556</v>
      </c>
      <c r="F124" s="133">
        <v>75</v>
      </c>
      <c r="G124" s="132" t="s">
        <v>576</v>
      </c>
      <c r="H124" s="132">
        <v>91.5</v>
      </c>
      <c r="I124" s="134" t="s">
        <v>569</v>
      </c>
      <c r="J124" s="135" t="s">
        <v>583</v>
      </c>
      <c r="K124" s="136">
        <f t="shared" si="66"/>
        <v>16.5</v>
      </c>
      <c r="L124" s="137">
        <f t="shared" si="67"/>
        <v>0.22</v>
      </c>
      <c r="M124" s="132" t="s">
        <v>547</v>
      </c>
      <c r="N124" s="138">
        <v>41954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7</v>
      </c>
      <c r="B125" s="130">
        <v>41913</v>
      </c>
      <c r="C125" s="130"/>
      <c r="D125" s="131" t="s">
        <v>584</v>
      </c>
      <c r="E125" s="132" t="s">
        <v>556</v>
      </c>
      <c r="F125" s="133">
        <v>850</v>
      </c>
      <c r="G125" s="132" t="s">
        <v>576</v>
      </c>
      <c r="H125" s="132">
        <v>982.5</v>
      </c>
      <c r="I125" s="134">
        <v>1050</v>
      </c>
      <c r="J125" s="135" t="s">
        <v>585</v>
      </c>
      <c r="K125" s="136">
        <f t="shared" si="66"/>
        <v>132.5</v>
      </c>
      <c r="L125" s="137">
        <f t="shared" si="67"/>
        <v>0.15588235294117647</v>
      </c>
      <c r="M125" s="132" t="s">
        <v>547</v>
      </c>
      <c r="N125" s="138">
        <v>42039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8</v>
      </c>
      <c r="B126" s="130">
        <v>41913</v>
      </c>
      <c r="C126" s="130"/>
      <c r="D126" s="131" t="s">
        <v>586</v>
      </c>
      <c r="E126" s="132" t="s">
        <v>556</v>
      </c>
      <c r="F126" s="133">
        <v>475</v>
      </c>
      <c r="G126" s="132" t="s">
        <v>576</v>
      </c>
      <c r="H126" s="132">
        <v>515</v>
      </c>
      <c r="I126" s="134">
        <v>600</v>
      </c>
      <c r="J126" s="135" t="s">
        <v>587</v>
      </c>
      <c r="K126" s="136">
        <f t="shared" si="66"/>
        <v>40</v>
      </c>
      <c r="L126" s="137">
        <f t="shared" si="67"/>
        <v>8.4210526315789472E-2</v>
      </c>
      <c r="M126" s="132" t="s">
        <v>547</v>
      </c>
      <c r="N126" s="138">
        <v>41939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9</v>
      </c>
      <c r="B127" s="130">
        <v>41913</v>
      </c>
      <c r="C127" s="130"/>
      <c r="D127" s="131" t="s">
        <v>588</v>
      </c>
      <c r="E127" s="132" t="s">
        <v>556</v>
      </c>
      <c r="F127" s="133">
        <v>86</v>
      </c>
      <c r="G127" s="132" t="s">
        <v>576</v>
      </c>
      <c r="H127" s="132">
        <v>99</v>
      </c>
      <c r="I127" s="134">
        <v>140</v>
      </c>
      <c r="J127" s="135" t="s">
        <v>589</v>
      </c>
      <c r="K127" s="136">
        <f t="shared" si="66"/>
        <v>13</v>
      </c>
      <c r="L127" s="137">
        <f t="shared" si="67"/>
        <v>0.15116279069767441</v>
      </c>
      <c r="M127" s="132" t="s">
        <v>547</v>
      </c>
      <c r="N127" s="138">
        <v>41939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9">
        <v>10</v>
      </c>
      <c r="B128" s="130">
        <v>41926</v>
      </c>
      <c r="C128" s="130"/>
      <c r="D128" s="131" t="s">
        <v>590</v>
      </c>
      <c r="E128" s="132" t="s">
        <v>556</v>
      </c>
      <c r="F128" s="133">
        <v>496.6</v>
      </c>
      <c r="G128" s="132" t="s">
        <v>576</v>
      </c>
      <c r="H128" s="132">
        <v>621</v>
      </c>
      <c r="I128" s="134">
        <v>580</v>
      </c>
      <c r="J128" s="135" t="s">
        <v>577</v>
      </c>
      <c r="K128" s="136">
        <f t="shared" si="66"/>
        <v>124.39999999999998</v>
      </c>
      <c r="L128" s="137">
        <f t="shared" si="67"/>
        <v>0.25050342327829234</v>
      </c>
      <c r="M128" s="132" t="s">
        <v>547</v>
      </c>
      <c r="N128" s="138">
        <v>42605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11</v>
      </c>
      <c r="B129" s="130">
        <v>41926</v>
      </c>
      <c r="C129" s="130"/>
      <c r="D129" s="131" t="s">
        <v>591</v>
      </c>
      <c r="E129" s="132" t="s">
        <v>556</v>
      </c>
      <c r="F129" s="133">
        <v>2481.9</v>
      </c>
      <c r="G129" s="132" t="s">
        <v>576</v>
      </c>
      <c r="H129" s="132">
        <v>2840</v>
      </c>
      <c r="I129" s="134">
        <v>2870</v>
      </c>
      <c r="J129" s="135" t="s">
        <v>592</v>
      </c>
      <c r="K129" s="136">
        <f t="shared" si="66"/>
        <v>358.09999999999991</v>
      </c>
      <c r="L129" s="137">
        <f t="shared" si="67"/>
        <v>0.14428462065353154</v>
      </c>
      <c r="M129" s="132" t="s">
        <v>547</v>
      </c>
      <c r="N129" s="138">
        <v>42017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12</v>
      </c>
      <c r="B130" s="130">
        <v>41928</v>
      </c>
      <c r="C130" s="130"/>
      <c r="D130" s="131" t="s">
        <v>593</v>
      </c>
      <c r="E130" s="132" t="s">
        <v>556</v>
      </c>
      <c r="F130" s="133">
        <v>84.5</v>
      </c>
      <c r="G130" s="132" t="s">
        <v>576</v>
      </c>
      <c r="H130" s="132">
        <v>93</v>
      </c>
      <c r="I130" s="134">
        <v>110</v>
      </c>
      <c r="J130" s="135" t="s">
        <v>594</v>
      </c>
      <c r="K130" s="136">
        <f t="shared" si="66"/>
        <v>8.5</v>
      </c>
      <c r="L130" s="137">
        <f t="shared" si="67"/>
        <v>0.10059171597633136</v>
      </c>
      <c r="M130" s="132" t="s">
        <v>547</v>
      </c>
      <c r="N130" s="138">
        <v>41939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13</v>
      </c>
      <c r="B131" s="130">
        <v>41928</v>
      </c>
      <c r="C131" s="130"/>
      <c r="D131" s="131" t="s">
        <v>595</v>
      </c>
      <c r="E131" s="132" t="s">
        <v>556</v>
      </c>
      <c r="F131" s="133">
        <v>401</v>
      </c>
      <c r="G131" s="132" t="s">
        <v>576</v>
      </c>
      <c r="H131" s="132">
        <v>428</v>
      </c>
      <c r="I131" s="134">
        <v>450</v>
      </c>
      <c r="J131" s="135" t="s">
        <v>596</v>
      </c>
      <c r="K131" s="136">
        <f t="shared" si="66"/>
        <v>27</v>
      </c>
      <c r="L131" s="137">
        <f t="shared" si="67"/>
        <v>6.7331670822942641E-2</v>
      </c>
      <c r="M131" s="132" t="s">
        <v>547</v>
      </c>
      <c r="N131" s="138">
        <v>42020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14</v>
      </c>
      <c r="B132" s="130">
        <v>41928</v>
      </c>
      <c r="C132" s="130"/>
      <c r="D132" s="131" t="s">
        <v>597</v>
      </c>
      <c r="E132" s="132" t="s">
        <v>556</v>
      </c>
      <c r="F132" s="133">
        <v>101</v>
      </c>
      <c r="G132" s="132" t="s">
        <v>576</v>
      </c>
      <c r="H132" s="132">
        <v>112</v>
      </c>
      <c r="I132" s="134">
        <v>120</v>
      </c>
      <c r="J132" s="135" t="s">
        <v>598</v>
      </c>
      <c r="K132" s="136">
        <f t="shared" si="66"/>
        <v>11</v>
      </c>
      <c r="L132" s="137">
        <f t="shared" si="67"/>
        <v>0.10891089108910891</v>
      </c>
      <c r="M132" s="132" t="s">
        <v>547</v>
      </c>
      <c r="N132" s="138">
        <v>41939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15</v>
      </c>
      <c r="B133" s="130">
        <v>41954</v>
      </c>
      <c r="C133" s="130"/>
      <c r="D133" s="131" t="s">
        <v>599</v>
      </c>
      <c r="E133" s="132" t="s">
        <v>556</v>
      </c>
      <c r="F133" s="133">
        <v>59</v>
      </c>
      <c r="G133" s="132" t="s">
        <v>576</v>
      </c>
      <c r="H133" s="132">
        <v>76</v>
      </c>
      <c r="I133" s="134">
        <v>76</v>
      </c>
      <c r="J133" s="135" t="s">
        <v>577</v>
      </c>
      <c r="K133" s="136">
        <f t="shared" si="66"/>
        <v>17</v>
      </c>
      <c r="L133" s="137">
        <f t="shared" si="67"/>
        <v>0.28813559322033899</v>
      </c>
      <c r="M133" s="132" t="s">
        <v>547</v>
      </c>
      <c r="N133" s="138">
        <v>43032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16</v>
      </c>
      <c r="B134" s="130">
        <v>41954</v>
      </c>
      <c r="C134" s="130"/>
      <c r="D134" s="131" t="s">
        <v>588</v>
      </c>
      <c r="E134" s="132" t="s">
        <v>556</v>
      </c>
      <c r="F134" s="133">
        <v>99</v>
      </c>
      <c r="G134" s="132" t="s">
        <v>576</v>
      </c>
      <c r="H134" s="132">
        <v>120</v>
      </c>
      <c r="I134" s="134">
        <v>120</v>
      </c>
      <c r="J134" s="135" t="s">
        <v>565</v>
      </c>
      <c r="K134" s="136">
        <f t="shared" si="66"/>
        <v>21</v>
      </c>
      <c r="L134" s="137">
        <f t="shared" si="67"/>
        <v>0.21212121212121213</v>
      </c>
      <c r="M134" s="132" t="s">
        <v>547</v>
      </c>
      <c r="N134" s="138">
        <v>41960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17</v>
      </c>
      <c r="B135" s="130">
        <v>41956</v>
      </c>
      <c r="C135" s="130"/>
      <c r="D135" s="131" t="s">
        <v>600</v>
      </c>
      <c r="E135" s="132" t="s">
        <v>556</v>
      </c>
      <c r="F135" s="133">
        <v>22</v>
      </c>
      <c r="G135" s="132" t="s">
        <v>576</v>
      </c>
      <c r="H135" s="132">
        <v>33.549999999999997</v>
      </c>
      <c r="I135" s="134">
        <v>32</v>
      </c>
      <c r="J135" s="135" t="s">
        <v>601</v>
      </c>
      <c r="K135" s="136">
        <f t="shared" si="66"/>
        <v>11.549999999999997</v>
      </c>
      <c r="L135" s="137">
        <f t="shared" si="67"/>
        <v>0.52499999999999991</v>
      </c>
      <c r="M135" s="132" t="s">
        <v>547</v>
      </c>
      <c r="N135" s="138">
        <v>42188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18</v>
      </c>
      <c r="B136" s="130">
        <v>41976</v>
      </c>
      <c r="C136" s="130"/>
      <c r="D136" s="131" t="s">
        <v>602</v>
      </c>
      <c r="E136" s="132" t="s">
        <v>556</v>
      </c>
      <c r="F136" s="133">
        <v>440</v>
      </c>
      <c r="G136" s="132" t="s">
        <v>576</v>
      </c>
      <c r="H136" s="132">
        <v>520</v>
      </c>
      <c r="I136" s="134">
        <v>520</v>
      </c>
      <c r="J136" s="135" t="s">
        <v>603</v>
      </c>
      <c r="K136" s="136">
        <f t="shared" si="66"/>
        <v>80</v>
      </c>
      <c r="L136" s="137">
        <f t="shared" si="67"/>
        <v>0.18181818181818182</v>
      </c>
      <c r="M136" s="132" t="s">
        <v>547</v>
      </c>
      <c r="N136" s="138">
        <v>42208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19</v>
      </c>
      <c r="B137" s="130">
        <v>41976</v>
      </c>
      <c r="C137" s="130"/>
      <c r="D137" s="131" t="s">
        <v>604</v>
      </c>
      <c r="E137" s="132" t="s">
        <v>556</v>
      </c>
      <c r="F137" s="133">
        <v>360</v>
      </c>
      <c r="G137" s="132" t="s">
        <v>576</v>
      </c>
      <c r="H137" s="132">
        <v>427</v>
      </c>
      <c r="I137" s="134">
        <v>425</v>
      </c>
      <c r="J137" s="135" t="s">
        <v>605</v>
      </c>
      <c r="K137" s="136">
        <f t="shared" si="66"/>
        <v>67</v>
      </c>
      <c r="L137" s="137">
        <f t="shared" si="67"/>
        <v>0.18611111111111112</v>
      </c>
      <c r="M137" s="132" t="s">
        <v>547</v>
      </c>
      <c r="N137" s="138">
        <v>42058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20</v>
      </c>
      <c r="B138" s="130">
        <v>42012</v>
      </c>
      <c r="C138" s="130"/>
      <c r="D138" s="131" t="s">
        <v>606</v>
      </c>
      <c r="E138" s="132" t="s">
        <v>556</v>
      </c>
      <c r="F138" s="133">
        <v>360</v>
      </c>
      <c r="G138" s="132" t="s">
        <v>576</v>
      </c>
      <c r="H138" s="132">
        <v>455</v>
      </c>
      <c r="I138" s="134">
        <v>420</v>
      </c>
      <c r="J138" s="135" t="s">
        <v>607</v>
      </c>
      <c r="K138" s="136">
        <f t="shared" si="66"/>
        <v>95</v>
      </c>
      <c r="L138" s="137">
        <f t="shared" si="67"/>
        <v>0.2638888888888889</v>
      </c>
      <c r="M138" s="132" t="s">
        <v>547</v>
      </c>
      <c r="N138" s="138">
        <v>42024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21</v>
      </c>
      <c r="B139" s="130">
        <v>42012</v>
      </c>
      <c r="C139" s="130"/>
      <c r="D139" s="131" t="s">
        <v>608</v>
      </c>
      <c r="E139" s="132" t="s">
        <v>556</v>
      </c>
      <c r="F139" s="133">
        <v>130</v>
      </c>
      <c r="G139" s="132"/>
      <c r="H139" s="132">
        <v>175.5</v>
      </c>
      <c r="I139" s="134">
        <v>165</v>
      </c>
      <c r="J139" s="135" t="s">
        <v>609</v>
      </c>
      <c r="K139" s="136">
        <f t="shared" si="66"/>
        <v>45.5</v>
      </c>
      <c r="L139" s="137">
        <f t="shared" si="67"/>
        <v>0.35</v>
      </c>
      <c r="M139" s="132" t="s">
        <v>547</v>
      </c>
      <c r="N139" s="138">
        <v>43088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22</v>
      </c>
      <c r="B140" s="130">
        <v>42040</v>
      </c>
      <c r="C140" s="130"/>
      <c r="D140" s="131" t="s">
        <v>387</v>
      </c>
      <c r="E140" s="132" t="s">
        <v>545</v>
      </c>
      <c r="F140" s="133">
        <v>98</v>
      </c>
      <c r="G140" s="132"/>
      <c r="H140" s="132">
        <v>120</v>
      </c>
      <c r="I140" s="134">
        <v>120</v>
      </c>
      <c r="J140" s="135" t="s">
        <v>577</v>
      </c>
      <c r="K140" s="136">
        <f t="shared" si="66"/>
        <v>22</v>
      </c>
      <c r="L140" s="137">
        <f t="shared" si="67"/>
        <v>0.22448979591836735</v>
      </c>
      <c r="M140" s="132" t="s">
        <v>547</v>
      </c>
      <c r="N140" s="138">
        <v>42753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23</v>
      </c>
      <c r="B141" s="130">
        <v>42040</v>
      </c>
      <c r="C141" s="130"/>
      <c r="D141" s="131" t="s">
        <v>610</v>
      </c>
      <c r="E141" s="132" t="s">
        <v>545</v>
      </c>
      <c r="F141" s="133">
        <v>196</v>
      </c>
      <c r="G141" s="132"/>
      <c r="H141" s="132">
        <v>262</v>
      </c>
      <c r="I141" s="134">
        <v>255</v>
      </c>
      <c r="J141" s="135" t="s">
        <v>577</v>
      </c>
      <c r="K141" s="136">
        <f t="shared" si="66"/>
        <v>66</v>
      </c>
      <c r="L141" s="137">
        <f t="shared" si="67"/>
        <v>0.33673469387755101</v>
      </c>
      <c r="M141" s="132" t="s">
        <v>547</v>
      </c>
      <c r="N141" s="138">
        <v>42599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9">
        <v>24</v>
      </c>
      <c r="B142" s="140">
        <v>42067</v>
      </c>
      <c r="C142" s="140"/>
      <c r="D142" s="141" t="s">
        <v>386</v>
      </c>
      <c r="E142" s="142" t="s">
        <v>545</v>
      </c>
      <c r="F142" s="143">
        <v>235</v>
      </c>
      <c r="G142" s="143"/>
      <c r="H142" s="144">
        <v>77</v>
      </c>
      <c r="I142" s="144" t="s">
        <v>611</v>
      </c>
      <c r="J142" s="145" t="s">
        <v>612</v>
      </c>
      <c r="K142" s="146">
        <f t="shared" si="66"/>
        <v>-158</v>
      </c>
      <c r="L142" s="147">
        <f t="shared" si="67"/>
        <v>-0.67234042553191486</v>
      </c>
      <c r="M142" s="143" t="s">
        <v>557</v>
      </c>
      <c r="N142" s="140">
        <v>43522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25</v>
      </c>
      <c r="B143" s="130">
        <v>42067</v>
      </c>
      <c r="C143" s="130"/>
      <c r="D143" s="131" t="s">
        <v>613</v>
      </c>
      <c r="E143" s="132" t="s">
        <v>545</v>
      </c>
      <c r="F143" s="133">
        <v>185</v>
      </c>
      <c r="G143" s="132"/>
      <c r="H143" s="132">
        <v>224</v>
      </c>
      <c r="I143" s="134" t="s">
        <v>614</v>
      </c>
      <c r="J143" s="135" t="s">
        <v>577</v>
      </c>
      <c r="K143" s="136">
        <f t="shared" si="66"/>
        <v>39</v>
      </c>
      <c r="L143" s="137">
        <f t="shared" si="67"/>
        <v>0.21081081081081082</v>
      </c>
      <c r="M143" s="132" t="s">
        <v>547</v>
      </c>
      <c r="N143" s="138">
        <v>42647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39">
        <v>26</v>
      </c>
      <c r="B144" s="140">
        <v>42090</v>
      </c>
      <c r="C144" s="140"/>
      <c r="D144" s="148" t="s">
        <v>615</v>
      </c>
      <c r="E144" s="143" t="s">
        <v>545</v>
      </c>
      <c r="F144" s="143">
        <v>49.5</v>
      </c>
      <c r="G144" s="144"/>
      <c r="H144" s="144">
        <v>15.85</v>
      </c>
      <c r="I144" s="144">
        <v>67</v>
      </c>
      <c r="J144" s="145" t="s">
        <v>616</v>
      </c>
      <c r="K144" s="144">
        <f t="shared" si="66"/>
        <v>-33.65</v>
      </c>
      <c r="L144" s="149">
        <f t="shared" si="67"/>
        <v>-0.67979797979797973</v>
      </c>
      <c r="M144" s="143" t="s">
        <v>557</v>
      </c>
      <c r="N144" s="150">
        <v>43627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27</v>
      </c>
      <c r="B145" s="130">
        <v>42093</v>
      </c>
      <c r="C145" s="130"/>
      <c r="D145" s="131" t="s">
        <v>617</v>
      </c>
      <c r="E145" s="132" t="s">
        <v>545</v>
      </c>
      <c r="F145" s="133">
        <v>183.5</v>
      </c>
      <c r="G145" s="132"/>
      <c r="H145" s="132">
        <v>219</v>
      </c>
      <c r="I145" s="134">
        <v>218</v>
      </c>
      <c r="J145" s="135" t="s">
        <v>618</v>
      </c>
      <c r="K145" s="136">
        <f t="shared" si="66"/>
        <v>35.5</v>
      </c>
      <c r="L145" s="137">
        <f t="shared" si="67"/>
        <v>0.19346049046321526</v>
      </c>
      <c r="M145" s="132" t="s">
        <v>547</v>
      </c>
      <c r="N145" s="138">
        <v>42103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28</v>
      </c>
      <c r="B146" s="130">
        <v>42114</v>
      </c>
      <c r="C146" s="130"/>
      <c r="D146" s="131" t="s">
        <v>619</v>
      </c>
      <c r="E146" s="132" t="s">
        <v>545</v>
      </c>
      <c r="F146" s="133">
        <f>(227+237)/2</f>
        <v>232</v>
      </c>
      <c r="G146" s="132"/>
      <c r="H146" s="132">
        <v>298</v>
      </c>
      <c r="I146" s="134">
        <v>298</v>
      </c>
      <c r="J146" s="135" t="s">
        <v>577</v>
      </c>
      <c r="K146" s="136">
        <f t="shared" si="66"/>
        <v>66</v>
      </c>
      <c r="L146" s="137">
        <f t="shared" si="67"/>
        <v>0.28448275862068967</v>
      </c>
      <c r="M146" s="132" t="s">
        <v>547</v>
      </c>
      <c r="N146" s="138">
        <v>42823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29</v>
      </c>
      <c r="B147" s="130">
        <v>42128</v>
      </c>
      <c r="C147" s="130"/>
      <c r="D147" s="131" t="s">
        <v>620</v>
      </c>
      <c r="E147" s="132" t="s">
        <v>556</v>
      </c>
      <c r="F147" s="133">
        <v>385</v>
      </c>
      <c r="G147" s="132"/>
      <c r="H147" s="132">
        <f>212.5+331</f>
        <v>543.5</v>
      </c>
      <c r="I147" s="134">
        <v>510</v>
      </c>
      <c r="J147" s="135" t="s">
        <v>621</v>
      </c>
      <c r="K147" s="136">
        <f t="shared" si="66"/>
        <v>158.5</v>
      </c>
      <c r="L147" s="137">
        <f t="shared" si="67"/>
        <v>0.41168831168831171</v>
      </c>
      <c r="M147" s="132" t="s">
        <v>547</v>
      </c>
      <c r="N147" s="138">
        <v>42235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30</v>
      </c>
      <c r="B148" s="130">
        <v>42128</v>
      </c>
      <c r="C148" s="130"/>
      <c r="D148" s="131" t="s">
        <v>622</v>
      </c>
      <c r="E148" s="132" t="s">
        <v>556</v>
      </c>
      <c r="F148" s="133">
        <v>115.5</v>
      </c>
      <c r="G148" s="132"/>
      <c r="H148" s="132">
        <v>146</v>
      </c>
      <c r="I148" s="134">
        <v>142</v>
      </c>
      <c r="J148" s="135" t="s">
        <v>623</v>
      </c>
      <c r="K148" s="136">
        <f t="shared" si="66"/>
        <v>30.5</v>
      </c>
      <c r="L148" s="137">
        <f t="shared" si="67"/>
        <v>0.26406926406926406</v>
      </c>
      <c r="M148" s="132" t="s">
        <v>547</v>
      </c>
      <c r="N148" s="138">
        <v>42202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31</v>
      </c>
      <c r="B149" s="130">
        <v>42151</v>
      </c>
      <c r="C149" s="130"/>
      <c r="D149" s="131" t="s">
        <v>501</v>
      </c>
      <c r="E149" s="132" t="s">
        <v>556</v>
      </c>
      <c r="F149" s="133">
        <v>237.5</v>
      </c>
      <c r="G149" s="132"/>
      <c r="H149" s="132">
        <v>279.5</v>
      </c>
      <c r="I149" s="134">
        <v>278</v>
      </c>
      <c r="J149" s="135" t="s">
        <v>577</v>
      </c>
      <c r="K149" s="136">
        <f t="shared" si="66"/>
        <v>42</v>
      </c>
      <c r="L149" s="137">
        <f t="shared" si="67"/>
        <v>0.17684210526315788</v>
      </c>
      <c r="M149" s="132" t="s">
        <v>547</v>
      </c>
      <c r="N149" s="138">
        <v>42222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32</v>
      </c>
      <c r="B150" s="130">
        <v>42174</v>
      </c>
      <c r="C150" s="130"/>
      <c r="D150" s="131" t="s">
        <v>595</v>
      </c>
      <c r="E150" s="132" t="s">
        <v>545</v>
      </c>
      <c r="F150" s="133">
        <v>340</v>
      </c>
      <c r="G150" s="132"/>
      <c r="H150" s="132">
        <v>448</v>
      </c>
      <c r="I150" s="134">
        <v>448</v>
      </c>
      <c r="J150" s="135" t="s">
        <v>577</v>
      </c>
      <c r="K150" s="136">
        <f t="shared" si="66"/>
        <v>108</v>
      </c>
      <c r="L150" s="137">
        <f t="shared" si="67"/>
        <v>0.31764705882352939</v>
      </c>
      <c r="M150" s="132" t="s">
        <v>547</v>
      </c>
      <c r="N150" s="138">
        <v>43018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33</v>
      </c>
      <c r="B151" s="130">
        <v>42191</v>
      </c>
      <c r="C151" s="130"/>
      <c r="D151" s="131" t="s">
        <v>624</v>
      </c>
      <c r="E151" s="132" t="s">
        <v>545</v>
      </c>
      <c r="F151" s="133">
        <v>390</v>
      </c>
      <c r="G151" s="132"/>
      <c r="H151" s="132">
        <v>460</v>
      </c>
      <c r="I151" s="134">
        <v>460</v>
      </c>
      <c r="J151" s="135" t="s">
        <v>577</v>
      </c>
      <c r="K151" s="136">
        <f t="shared" ref="K151:K171" si="68">H151-F151</f>
        <v>70</v>
      </c>
      <c r="L151" s="137">
        <f t="shared" ref="L151:L171" si="69">K151/F151</f>
        <v>0.17948717948717949</v>
      </c>
      <c r="M151" s="132" t="s">
        <v>547</v>
      </c>
      <c r="N151" s="138">
        <v>42478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39">
        <v>34</v>
      </c>
      <c r="B152" s="140">
        <v>42195</v>
      </c>
      <c r="C152" s="140"/>
      <c r="D152" s="141" t="s">
        <v>625</v>
      </c>
      <c r="E152" s="142" t="s">
        <v>545</v>
      </c>
      <c r="F152" s="143">
        <v>122.5</v>
      </c>
      <c r="G152" s="143"/>
      <c r="H152" s="144">
        <v>61</v>
      </c>
      <c r="I152" s="144">
        <v>172</v>
      </c>
      <c r="J152" s="145" t="s">
        <v>626</v>
      </c>
      <c r="K152" s="146">
        <f t="shared" si="68"/>
        <v>-61.5</v>
      </c>
      <c r="L152" s="147">
        <f t="shared" si="69"/>
        <v>-0.50204081632653064</v>
      </c>
      <c r="M152" s="143" t="s">
        <v>557</v>
      </c>
      <c r="N152" s="140">
        <v>43333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35</v>
      </c>
      <c r="B153" s="130">
        <v>42219</v>
      </c>
      <c r="C153" s="130"/>
      <c r="D153" s="131" t="s">
        <v>627</v>
      </c>
      <c r="E153" s="132" t="s">
        <v>545</v>
      </c>
      <c r="F153" s="133">
        <v>297.5</v>
      </c>
      <c r="G153" s="132"/>
      <c r="H153" s="132">
        <v>350</v>
      </c>
      <c r="I153" s="134">
        <v>360</v>
      </c>
      <c r="J153" s="135" t="s">
        <v>628</v>
      </c>
      <c r="K153" s="136">
        <f t="shared" si="68"/>
        <v>52.5</v>
      </c>
      <c r="L153" s="137">
        <f t="shared" si="69"/>
        <v>0.17647058823529413</v>
      </c>
      <c r="M153" s="132" t="s">
        <v>547</v>
      </c>
      <c r="N153" s="138">
        <v>42232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36</v>
      </c>
      <c r="B154" s="130">
        <v>42219</v>
      </c>
      <c r="C154" s="130"/>
      <c r="D154" s="131" t="s">
        <v>629</v>
      </c>
      <c r="E154" s="132" t="s">
        <v>545</v>
      </c>
      <c r="F154" s="133">
        <v>115.5</v>
      </c>
      <c r="G154" s="132"/>
      <c r="H154" s="132">
        <v>149</v>
      </c>
      <c r="I154" s="134">
        <v>140</v>
      </c>
      <c r="J154" s="135" t="s">
        <v>630</v>
      </c>
      <c r="K154" s="136">
        <f t="shared" si="68"/>
        <v>33.5</v>
      </c>
      <c r="L154" s="137">
        <f t="shared" si="69"/>
        <v>0.29004329004329005</v>
      </c>
      <c r="M154" s="132" t="s">
        <v>547</v>
      </c>
      <c r="N154" s="138">
        <v>42740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37</v>
      </c>
      <c r="B155" s="130">
        <v>42251</v>
      </c>
      <c r="C155" s="130"/>
      <c r="D155" s="131" t="s">
        <v>501</v>
      </c>
      <c r="E155" s="132" t="s">
        <v>545</v>
      </c>
      <c r="F155" s="133">
        <v>226</v>
      </c>
      <c r="G155" s="132"/>
      <c r="H155" s="132">
        <v>292</v>
      </c>
      <c r="I155" s="134">
        <v>292</v>
      </c>
      <c r="J155" s="135" t="s">
        <v>631</v>
      </c>
      <c r="K155" s="136">
        <f t="shared" si="68"/>
        <v>66</v>
      </c>
      <c r="L155" s="137">
        <f t="shared" si="69"/>
        <v>0.29203539823008851</v>
      </c>
      <c r="M155" s="132" t="s">
        <v>547</v>
      </c>
      <c r="N155" s="138">
        <v>42286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38</v>
      </c>
      <c r="B156" s="130">
        <v>42254</v>
      </c>
      <c r="C156" s="130"/>
      <c r="D156" s="131" t="s">
        <v>619</v>
      </c>
      <c r="E156" s="132" t="s">
        <v>545</v>
      </c>
      <c r="F156" s="133">
        <v>232.5</v>
      </c>
      <c r="G156" s="132"/>
      <c r="H156" s="132">
        <v>312.5</v>
      </c>
      <c r="I156" s="134">
        <v>310</v>
      </c>
      <c r="J156" s="135" t="s">
        <v>577</v>
      </c>
      <c r="K156" s="136">
        <f t="shared" si="68"/>
        <v>80</v>
      </c>
      <c r="L156" s="137">
        <f t="shared" si="69"/>
        <v>0.34408602150537637</v>
      </c>
      <c r="M156" s="132" t="s">
        <v>547</v>
      </c>
      <c r="N156" s="138">
        <v>42823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39</v>
      </c>
      <c r="B157" s="130">
        <v>42268</v>
      </c>
      <c r="C157" s="130"/>
      <c r="D157" s="131" t="s">
        <v>632</v>
      </c>
      <c r="E157" s="132" t="s">
        <v>545</v>
      </c>
      <c r="F157" s="133">
        <v>196.5</v>
      </c>
      <c r="G157" s="132"/>
      <c r="H157" s="132">
        <v>238</v>
      </c>
      <c r="I157" s="134">
        <v>238</v>
      </c>
      <c r="J157" s="135" t="s">
        <v>631</v>
      </c>
      <c r="K157" s="136">
        <f t="shared" si="68"/>
        <v>41.5</v>
      </c>
      <c r="L157" s="137">
        <f t="shared" si="69"/>
        <v>0.21119592875318066</v>
      </c>
      <c r="M157" s="132" t="s">
        <v>547</v>
      </c>
      <c r="N157" s="138">
        <v>42291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40</v>
      </c>
      <c r="B158" s="130">
        <v>42271</v>
      </c>
      <c r="C158" s="130"/>
      <c r="D158" s="131" t="s">
        <v>575</v>
      </c>
      <c r="E158" s="132" t="s">
        <v>545</v>
      </c>
      <c r="F158" s="133">
        <v>65</v>
      </c>
      <c r="G158" s="132"/>
      <c r="H158" s="132">
        <v>82</v>
      </c>
      <c r="I158" s="134">
        <v>82</v>
      </c>
      <c r="J158" s="135" t="s">
        <v>631</v>
      </c>
      <c r="K158" s="136">
        <f t="shared" si="68"/>
        <v>17</v>
      </c>
      <c r="L158" s="137">
        <f t="shared" si="69"/>
        <v>0.26153846153846155</v>
      </c>
      <c r="M158" s="132" t="s">
        <v>547</v>
      </c>
      <c r="N158" s="138">
        <v>42578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41</v>
      </c>
      <c r="B159" s="130">
        <v>42291</v>
      </c>
      <c r="C159" s="130"/>
      <c r="D159" s="131" t="s">
        <v>633</v>
      </c>
      <c r="E159" s="132" t="s">
        <v>545</v>
      </c>
      <c r="F159" s="133">
        <v>144</v>
      </c>
      <c r="G159" s="132"/>
      <c r="H159" s="132">
        <v>182.5</v>
      </c>
      <c r="I159" s="134">
        <v>181</v>
      </c>
      <c r="J159" s="135" t="s">
        <v>631</v>
      </c>
      <c r="K159" s="136">
        <f t="shared" si="68"/>
        <v>38.5</v>
      </c>
      <c r="L159" s="137">
        <f t="shared" si="69"/>
        <v>0.2673611111111111</v>
      </c>
      <c r="M159" s="132" t="s">
        <v>547</v>
      </c>
      <c r="N159" s="138">
        <v>42817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42</v>
      </c>
      <c r="B160" s="130">
        <v>42291</v>
      </c>
      <c r="C160" s="130"/>
      <c r="D160" s="131" t="s">
        <v>634</v>
      </c>
      <c r="E160" s="132" t="s">
        <v>545</v>
      </c>
      <c r="F160" s="133">
        <v>264</v>
      </c>
      <c r="G160" s="132"/>
      <c r="H160" s="132">
        <v>311</v>
      </c>
      <c r="I160" s="134">
        <v>311</v>
      </c>
      <c r="J160" s="135" t="s">
        <v>631</v>
      </c>
      <c r="K160" s="136">
        <f t="shared" si="68"/>
        <v>47</v>
      </c>
      <c r="L160" s="137">
        <f t="shared" si="69"/>
        <v>0.17803030303030304</v>
      </c>
      <c r="M160" s="132" t="s">
        <v>547</v>
      </c>
      <c r="N160" s="138">
        <v>42604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43</v>
      </c>
      <c r="B161" s="130">
        <v>42318</v>
      </c>
      <c r="C161" s="130"/>
      <c r="D161" s="131" t="s">
        <v>635</v>
      </c>
      <c r="E161" s="132" t="s">
        <v>556</v>
      </c>
      <c r="F161" s="133">
        <v>549.5</v>
      </c>
      <c r="G161" s="132"/>
      <c r="H161" s="132">
        <v>630</v>
      </c>
      <c r="I161" s="134">
        <v>630</v>
      </c>
      <c r="J161" s="135" t="s">
        <v>631</v>
      </c>
      <c r="K161" s="136">
        <f t="shared" si="68"/>
        <v>80.5</v>
      </c>
      <c r="L161" s="137">
        <f t="shared" si="69"/>
        <v>0.1464968152866242</v>
      </c>
      <c r="M161" s="132" t="s">
        <v>547</v>
      </c>
      <c r="N161" s="138">
        <v>42419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9">
        <v>44</v>
      </c>
      <c r="B162" s="130">
        <v>42342</v>
      </c>
      <c r="C162" s="130"/>
      <c r="D162" s="131" t="s">
        <v>636</v>
      </c>
      <c r="E162" s="132" t="s">
        <v>545</v>
      </c>
      <c r="F162" s="133">
        <v>1027.5</v>
      </c>
      <c r="G162" s="132"/>
      <c r="H162" s="132">
        <v>1315</v>
      </c>
      <c r="I162" s="134">
        <v>1250</v>
      </c>
      <c r="J162" s="135" t="s">
        <v>631</v>
      </c>
      <c r="K162" s="136">
        <f t="shared" si="68"/>
        <v>287.5</v>
      </c>
      <c r="L162" s="137">
        <f t="shared" si="69"/>
        <v>0.27980535279805352</v>
      </c>
      <c r="M162" s="132" t="s">
        <v>547</v>
      </c>
      <c r="N162" s="138">
        <v>43244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29">
        <v>45</v>
      </c>
      <c r="B163" s="130">
        <v>42367</v>
      </c>
      <c r="C163" s="130"/>
      <c r="D163" s="131" t="s">
        <v>637</v>
      </c>
      <c r="E163" s="132" t="s">
        <v>545</v>
      </c>
      <c r="F163" s="133">
        <v>465</v>
      </c>
      <c r="G163" s="132"/>
      <c r="H163" s="132">
        <v>540</v>
      </c>
      <c r="I163" s="134">
        <v>540</v>
      </c>
      <c r="J163" s="135" t="s">
        <v>631</v>
      </c>
      <c r="K163" s="136">
        <f t="shared" si="68"/>
        <v>75</v>
      </c>
      <c r="L163" s="137">
        <f t="shared" si="69"/>
        <v>0.16129032258064516</v>
      </c>
      <c r="M163" s="132" t="s">
        <v>547</v>
      </c>
      <c r="N163" s="138">
        <v>42530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46</v>
      </c>
      <c r="B164" s="130">
        <v>42380</v>
      </c>
      <c r="C164" s="130"/>
      <c r="D164" s="131" t="s">
        <v>387</v>
      </c>
      <c r="E164" s="132" t="s">
        <v>556</v>
      </c>
      <c r="F164" s="133">
        <v>81</v>
      </c>
      <c r="G164" s="132"/>
      <c r="H164" s="132">
        <v>110</v>
      </c>
      <c r="I164" s="134">
        <v>110</v>
      </c>
      <c r="J164" s="135" t="s">
        <v>631</v>
      </c>
      <c r="K164" s="136">
        <f t="shared" si="68"/>
        <v>29</v>
      </c>
      <c r="L164" s="137">
        <f t="shared" si="69"/>
        <v>0.35802469135802467</v>
      </c>
      <c r="M164" s="132" t="s">
        <v>547</v>
      </c>
      <c r="N164" s="138">
        <v>42745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9">
        <v>47</v>
      </c>
      <c r="B165" s="130">
        <v>42382</v>
      </c>
      <c r="C165" s="130"/>
      <c r="D165" s="131" t="s">
        <v>638</v>
      </c>
      <c r="E165" s="132" t="s">
        <v>556</v>
      </c>
      <c r="F165" s="133">
        <v>417.5</v>
      </c>
      <c r="G165" s="132"/>
      <c r="H165" s="132">
        <v>547</v>
      </c>
      <c r="I165" s="134">
        <v>535</v>
      </c>
      <c r="J165" s="135" t="s">
        <v>631</v>
      </c>
      <c r="K165" s="136">
        <f t="shared" si="68"/>
        <v>129.5</v>
      </c>
      <c r="L165" s="137">
        <f t="shared" si="69"/>
        <v>0.31017964071856285</v>
      </c>
      <c r="M165" s="132" t="s">
        <v>547</v>
      </c>
      <c r="N165" s="138">
        <v>42578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48</v>
      </c>
      <c r="B166" s="130">
        <v>42408</v>
      </c>
      <c r="C166" s="130"/>
      <c r="D166" s="131" t="s">
        <v>639</v>
      </c>
      <c r="E166" s="132" t="s">
        <v>545</v>
      </c>
      <c r="F166" s="133">
        <v>650</v>
      </c>
      <c r="G166" s="132"/>
      <c r="H166" s="132">
        <v>800</v>
      </c>
      <c r="I166" s="134">
        <v>800</v>
      </c>
      <c r="J166" s="135" t="s">
        <v>631</v>
      </c>
      <c r="K166" s="136">
        <f t="shared" si="68"/>
        <v>150</v>
      </c>
      <c r="L166" s="137">
        <f t="shared" si="69"/>
        <v>0.23076923076923078</v>
      </c>
      <c r="M166" s="132" t="s">
        <v>547</v>
      </c>
      <c r="N166" s="138">
        <v>43154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49</v>
      </c>
      <c r="B167" s="130">
        <v>42433</v>
      </c>
      <c r="C167" s="130"/>
      <c r="D167" s="131" t="s">
        <v>232</v>
      </c>
      <c r="E167" s="132" t="s">
        <v>545</v>
      </c>
      <c r="F167" s="133">
        <v>437.5</v>
      </c>
      <c r="G167" s="132"/>
      <c r="H167" s="132">
        <v>504.5</v>
      </c>
      <c r="I167" s="134">
        <v>522</v>
      </c>
      <c r="J167" s="135" t="s">
        <v>640</v>
      </c>
      <c r="K167" s="136">
        <f t="shared" si="68"/>
        <v>67</v>
      </c>
      <c r="L167" s="137">
        <f t="shared" si="69"/>
        <v>0.15314285714285714</v>
      </c>
      <c r="M167" s="132" t="s">
        <v>547</v>
      </c>
      <c r="N167" s="138">
        <v>42480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29">
        <v>50</v>
      </c>
      <c r="B168" s="130">
        <v>42438</v>
      </c>
      <c r="C168" s="130"/>
      <c r="D168" s="131" t="s">
        <v>641</v>
      </c>
      <c r="E168" s="132" t="s">
        <v>545</v>
      </c>
      <c r="F168" s="133">
        <v>189.5</v>
      </c>
      <c r="G168" s="132"/>
      <c r="H168" s="132">
        <v>218</v>
      </c>
      <c r="I168" s="134">
        <v>218</v>
      </c>
      <c r="J168" s="135" t="s">
        <v>631</v>
      </c>
      <c r="K168" s="136">
        <f t="shared" si="68"/>
        <v>28.5</v>
      </c>
      <c r="L168" s="137">
        <f t="shared" si="69"/>
        <v>0.15039577836411611</v>
      </c>
      <c r="M168" s="132" t="s">
        <v>547</v>
      </c>
      <c r="N168" s="138">
        <v>43034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39">
        <v>51</v>
      </c>
      <c r="B169" s="140">
        <v>42471</v>
      </c>
      <c r="C169" s="140"/>
      <c r="D169" s="148" t="s">
        <v>642</v>
      </c>
      <c r="E169" s="143" t="s">
        <v>545</v>
      </c>
      <c r="F169" s="143">
        <v>36.5</v>
      </c>
      <c r="G169" s="144"/>
      <c r="H169" s="144">
        <v>15.85</v>
      </c>
      <c r="I169" s="144">
        <v>60</v>
      </c>
      <c r="J169" s="145" t="s">
        <v>643</v>
      </c>
      <c r="K169" s="146">
        <f t="shared" si="68"/>
        <v>-20.65</v>
      </c>
      <c r="L169" s="147">
        <f t="shared" si="69"/>
        <v>-0.5657534246575342</v>
      </c>
      <c r="M169" s="143" t="s">
        <v>557</v>
      </c>
      <c r="N169" s="151">
        <v>43627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52</v>
      </c>
      <c r="B170" s="130">
        <v>42472</v>
      </c>
      <c r="C170" s="130"/>
      <c r="D170" s="131" t="s">
        <v>644</v>
      </c>
      <c r="E170" s="132" t="s">
        <v>545</v>
      </c>
      <c r="F170" s="133">
        <v>93</v>
      </c>
      <c r="G170" s="132"/>
      <c r="H170" s="132">
        <v>149</v>
      </c>
      <c r="I170" s="134">
        <v>140</v>
      </c>
      <c r="J170" s="135" t="s">
        <v>645</v>
      </c>
      <c r="K170" s="136">
        <f t="shared" si="68"/>
        <v>56</v>
      </c>
      <c r="L170" s="137">
        <f t="shared" si="69"/>
        <v>0.60215053763440862</v>
      </c>
      <c r="M170" s="132" t="s">
        <v>547</v>
      </c>
      <c r="N170" s="138">
        <v>42740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29">
        <v>53</v>
      </c>
      <c r="B171" s="130">
        <v>42472</v>
      </c>
      <c r="C171" s="130"/>
      <c r="D171" s="131" t="s">
        <v>646</v>
      </c>
      <c r="E171" s="132" t="s">
        <v>545</v>
      </c>
      <c r="F171" s="133">
        <v>130</v>
      </c>
      <c r="G171" s="132"/>
      <c r="H171" s="132">
        <v>150</v>
      </c>
      <c r="I171" s="134" t="s">
        <v>647</v>
      </c>
      <c r="J171" s="135" t="s">
        <v>631</v>
      </c>
      <c r="K171" s="136">
        <f t="shared" si="68"/>
        <v>20</v>
      </c>
      <c r="L171" s="137">
        <f t="shared" si="69"/>
        <v>0.15384615384615385</v>
      </c>
      <c r="M171" s="132" t="s">
        <v>547</v>
      </c>
      <c r="N171" s="138">
        <v>42564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54</v>
      </c>
      <c r="B172" s="130">
        <v>42473</v>
      </c>
      <c r="C172" s="130"/>
      <c r="D172" s="131" t="s">
        <v>648</v>
      </c>
      <c r="E172" s="132" t="s">
        <v>545</v>
      </c>
      <c r="F172" s="133">
        <v>196</v>
      </c>
      <c r="G172" s="132"/>
      <c r="H172" s="132">
        <v>299</v>
      </c>
      <c r="I172" s="134">
        <v>299</v>
      </c>
      <c r="J172" s="135" t="s">
        <v>631</v>
      </c>
      <c r="K172" s="136">
        <v>103</v>
      </c>
      <c r="L172" s="137">
        <v>0.52551020408163296</v>
      </c>
      <c r="M172" s="132" t="s">
        <v>547</v>
      </c>
      <c r="N172" s="138">
        <v>42620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55</v>
      </c>
      <c r="B173" s="130">
        <v>42473</v>
      </c>
      <c r="C173" s="130"/>
      <c r="D173" s="131" t="s">
        <v>649</v>
      </c>
      <c r="E173" s="132" t="s">
        <v>545</v>
      </c>
      <c r="F173" s="133">
        <v>88</v>
      </c>
      <c r="G173" s="132"/>
      <c r="H173" s="132">
        <v>103</v>
      </c>
      <c r="I173" s="134">
        <v>103</v>
      </c>
      <c r="J173" s="135" t="s">
        <v>631</v>
      </c>
      <c r="K173" s="136">
        <v>15</v>
      </c>
      <c r="L173" s="137">
        <v>0.170454545454545</v>
      </c>
      <c r="M173" s="132" t="s">
        <v>547</v>
      </c>
      <c r="N173" s="138">
        <v>42530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9">
        <v>56</v>
      </c>
      <c r="B174" s="130">
        <v>42492</v>
      </c>
      <c r="C174" s="130"/>
      <c r="D174" s="131" t="s">
        <v>650</v>
      </c>
      <c r="E174" s="132" t="s">
        <v>545</v>
      </c>
      <c r="F174" s="133">
        <v>127.5</v>
      </c>
      <c r="G174" s="132"/>
      <c r="H174" s="132">
        <v>148</v>
      </c>
      <c r="I174" s="134" t="s">
        <v>651</v>
      </c>
      <c r="J174" s="135" t="s">
        <v>631</v>
      </c>
      <c r="K174" s="136">
        <f>H174-F174</f>
        <v>20.5</v>
      </c>
      <c r="L174" s="137">
        <f>K174/F174</f>
        <v>0.16078431372549021</v>
      </c>
      <c r="M174" s="132" t="s">
        <v>547</v>
      </c>
      <c r="N174" s="138">
        <v>42564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29">
        <v>57</v>
      </c>
      <c r="B175" s="130">
        <v>42493</v>
      </c>
      <c r="C175" s="130"/>
      <c r="D175" s="131" t="s">
        <v>652</v>
      </c>
      <c r="E175" s="132" t="s">
        <v>545</v>
      </c>
      <c r="F175" s="133">
        <v>675</v>
      </c>
      <c r="G175" s="132"/>
      <c r="H175" s="132">
        <v>815</v>
      </c>
      <c r="I175" s="134" t="s">
        <v>653</v>
      </c>
      <c r="J175" s="135" t="s">
        <v>631</v>
      </c>
      <c r="K175" s="136">
        <f>H175-F175</f>
        <v>140</v>
      </c>
      <c r="L175" s="137">
        <f>K175/F175</f>
        <v>0.2074074074074074</v>
      </c>
      <c r="M175" s="132" t="s">
        <v>547</v>
      </c>
      <c r="N175" s="138">
        <v>43154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58</v>
      </c>
      <c r="B176" s="140">
        <v>42522</v>
      </c>
      <c r="C176" s="140"/>
      <c r="D176" s="141" t="s">
        <v>654</v>
      </c>
      <c r="E176" s="142" t="s">
        <v>545</v>
      </c>
      <c r="F176" s="143">
        <v>500</v>
      </c>
      <c r="G176" s="143"/>
      <c r="H176" s="144">
        <v>232.5</v>
      </c>
      <c r="I176" s="144" t="s">
        <v>655</v>
      </c>
      <c r="J176" s="145" t="s">
        <v>656</v>
      </c>
      <c r="K176" s="146">
        <f>H176-F176</f>
        <v>-267.5</v>
      </c>
      <c r="L176" s="147">
        <f>K176/F176</f>
        <v>-0.53500000000000003</v>
      </c>
      <c r="M176" s="143" t="s">
        <v>557</v>
      </c>
      <c r="N176" s="140">
        <v>43735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59</v>
      </c>
      <c r="B177" s="130">
        <v>42527</v>
      </c>
      <c r="C177" s="130"/>
      <c r="D177" s="131" t="s">
        <v>503</v>
      </c>
      <c r="E177" s="132" t="s">
        <v>545</v>
      </c>
      <c r="F177" s="133">
        <v>110</v>
      </c>
      <c r="G177" s="132"/>
      <c r="H177" s="132">
        <v>126.5</v>
      </c>
      <c r="I177" s="134">
        <v>125</v>
      </c>
      <c r="J177" s="135" t="s">
        <v>583</v>
      </c>
      <c r="K177" s="136">
        <f>H177-F177</f>
        <v>16.5</v>
      </c>
      <c r="L177" s="137">
        <f>K177/F177</f>
        <v>0.15</v>
      </c>
      <c r="M177" s="132" t="s">
        <v>547</v>
      </c>
      <c r="N177" s="138">
        <v>42552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9">
        <v>60</v>
      </c>
      <c r="B178" s="130">
        <v>42538</v>
      </c>
      <c r="C178" s="130"/>
      <c r="D178" s="131" t="s">
        <v>657</v>
      </c>
      <c r="E178" s="132" t="s">
        <v>545</v>
      </c>
      <c r="F178" s="133">
        <v>44</v>
      </c>
      <c r="G178" s="132"/>
      <c r="H178" s="132">
        <v>69.5</v>
      </c>
      <c r="I178" s="134">
        <v>69.5</v>
      </c>
      <c r="J178" s="135" t="s">
        <v>658</v>
      </c>
      <c r="K178" s="136">
        <f>H178-F178</f>
        <v>25.5</v>
      </c>
      <c r="L178" s="137">
        <f>K178/F178</f>
        <v>0.57954545454545459</v>
      </c>
      <c r="M178" s="132" t="s">
        <v>547</v>
      </c>
      <c r="N178" s="138">
        <v>42977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61</v>
      </c>
      <c r="B179" s="130">
        <v>42549</v>
      </c>
      <c r="C179" s="130"/>
      <c r="D179" s="131" t="s">
        <v>659</v>
      </c>
      <c r="E179" s="132" t="s">
        <v>545</v>
      </c>
      <c r="F179" s="133">
        <v>262.5</v>
      </c>
      <c r="G179" s="132"/>
      <c r="H179" s="132">
        <v>340</v>
      </c>
      <c r="I179" s="134">
        <v>333</v>
      </c>
      <c r="J179" s="135" t="s">
        <v>660</v>
      </c>
      <c r="K179" s="136">
        <v>77.5</v>
      </c>
      <c r="L179" s="137">
        <v>0.29523809523809502</v>
      </c>
      <c r="M179" s="132" t="s">
        <v>547</v>
      </c>
      <c r="N179" s="138">
        <v>43017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62</v>
      </c>
      <c r="B180" s="130">
        <v>42549</v>
      </c>
      <c r="C180" s="130"/>
      <c r="D180" s="131" t="s">
        <v>661</v>
      </c>
      <c r="E180" s="132" t="s">
        <v>545</v>
      </c>
      <c r="F180" s="133">
        <v>840</v>
      </c>
      <c r="G180" s="132"/>
      <c r="H180" s="132">
        <v>1230</v>
      </c>
      <c r="I180" s="134">
        <v>1230</v>
      </c>
      <c r="J180" s="135" t="s">
        <v>631</v>
      </c>
      <c r="K180" s="136">
        <v>390</v>
      </c>
      <c r="L180" s="137">
        <v>0.46428571428571402</v>
      </c>
      <c r="M180" s="132" t="s">
        <v>547</v>
      </c>
      <c r="N180" s="138">
        <v>42649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52">
        <v>63</v>
      </c>
      <c r="B181" s="153">
        <v>42556</v>
      </c>
      <c r="C181" s="153"/>
      <c r="D181" s="154" t="s">
        <v>662</v>
      </c>
      <c r="E181" s="155" t="s">
        <v>545</v>
      </c>
      <c r="F181" s="155">
        <v>395</v>
      </c>
      <c r="G181" s="156"/>
      <c r="H181" s="156">
        <f>(468.5+342.5)/2</f>
        <v>405.5</v>
      </c>
      <c r="I181" s="156">
        <v>510</v>
      </c>
      <c r="J181" s="157" t="s">
        <v>663</v>
      </c>
      <c r="K181" s="158">
        <f t="shared" ref="K181:K187" si="70">H181-F181</f>
        <v>10.5</v>
      </c>
      <c r="L181" s="159">
        <f t="shared" ref="L181:L187" si="71">K181/F181</f>
        <v>2.6582278481012658E-2</v>
      </c>
      <c r="M181" s="155" t="s">
        <v>564</v>
      </c>
      <c r="N181" s="153">
        <v>43606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9">
        <v>64</v>
      </c>
      <c r="B182" s="140">
        <v>42584</v>
      </c>
      <c r="C182" s="140"/>
      <c r="D182" s="141" t="s">
        <v>664</v>
      </c>
      <c r="E182" s="142" t="s">
        <v>556</v>
      </c>
      <c r="F182" s="143">
        <f>169.5-12.8</f>
        <v>156.69999999999999</v>
      </c>
      <c r="G182" s="143"/>
      <c r="H182" s="144">
        <v>77</v>
      </c>
      <c r="I182" s="144" t="s">
        <v>665</v>
      </c>
      <c r="J182" s="145" t="s">
        <v>666</v>
      </c>
      <c r="K182" s="146">
        <f t="shared" si="70"/>
        <v>-79.699999999999989</v>
      </c>
      <c r="L182" s="147">
        <f t="shared" si="71"/>
        <v>-0.50861518825781749</v>
      </c>
      <c r="M182" s="143" t="s">
        <v>557</v>
      </c>
      <c r="N182" s="140">
        <v>43522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9">
        <v>65</v>
      </c>
      <c r="B183" s="140">
        <v>42586</v>
      </c>
      <c r="C183" s="140"/>
      <c r="D183" s="141" t="s">
        <v>667</v>
      </c>
      <c r="E183" s="142" t="s">
        <v>545</v>
      </c>
      <c r="F183" s="143">
        <v>400</v>
      </c>
      <c r="G183" s="143"/>
      <c r="H183" s="144">
        <v>305</v>
      </c>
      <c r="I183" s="144">
        <v>475</v>
      </c>
      <c r="J183" s="145" t="s">
        <v>668</v>
      </c>
      <c r="K183" s="146">
        <f t="shared" si="70"/>
        <v>-95</v>
      </c>
      <c r="L183" s="147">
        <f t="shared" si="71"/>
        <v>-0.23749999999999999</v>
      </c>
      <c r="M183" s="143" t="s">
        <v>557</v>
      </c>
      <c r="N183" s="140">
        <v>43606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29">
        <v>66</v>
      </c>
      <c r="B184" s="130">
        <v>42593</v>
      </c>
      <c r="C184" s="130"/>
      <c r="D184" s="131" t="s">
        <v>669</v>
      </c>
      <c r="E184" s="132" t="s">
        <v>545</v>
      </c>
      <c r="F184" s="133">
        <v>86.5</v>
      </c>
      <c r="G184" s="132"/>
      <c r="H184" s="132">
        <v>130</v>
      </c>
      <c r="I184" s="134">
        <v>130</v>
      </c>
      <c r="J184" s="135" t="s">
        <v>670</v>
      </c>
      <c r="K184" s="136">
        <f t="shared" si="70"/>
        <v>43.5</v>
      </c>
      <c r="L184" s="137">
        <f t="shared" si="71"/>
        <v>0.50289017341040465</v>
      </c>
      <c r="M184" s="132" t="s">
        <v>547</v>
      </c>
      <c r="N184" s="138">
        <v>43091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67</v>
      </c>
      <c r="B185" s="140">
        <v>42600</v>
      </c>
      <c r="C185" s="140"/>
      <c r="D185" s="141" t="s">
        <v>119</v>
      </c>
      <c r="E185" s="142" t="s">
        <v>545</v>
      </c>
      <c r="F185" s="143">
        <v>133.5</v>
      </c>
      <c r="G185" s="143"/>
      <c r="H185" s="144">
        <v>126.5</v>
      </c>
      <c r="I185" s="144">
        <v>178</v>
      </c>
      <c r="J185" s="145" t="s">
        <v>671</v>
      </c>
      <c r="K185" s="146">
        <f t="shared" si="70"/>
        <v>-7</v>
      </c>
      <c r="L185" s="147">
        <f t="shared" si="71"/>
        <v>-5.2434456928838954E-2</v>
      </c>
      <c r="M185" s="143" t="s">
        <v>557</v>
      </c>
      <c r="N185" s="140">
        <v>42615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68</v>
      </c>
      <c r="B186" s="130">
        <v>42613</v>
      </c>
      <c r="C186" s="130"/>
      <c r="D186" s="131" t="s">
        <v>672</v>
      </c>
      <c r="E186" s="132" t="s">
        <v>545</v>
      </c>
      <c r="F186" s="133">
        <v>560</v>
      </c>
      <c r="G186" s="132"/>
      <c r="H186" s="132">
        <v>725</v>
      </c>
      <c r="I186" s="134">
        <v>725</v>
      </c>
      <c r="J186" s="135" t="s">
        <v>577</v>
      </c>
      <c r="K186" s="136">
        <f t="shared" si="70"/>
        <v>165</v>
      </c>
      <c r="L186" s="137">
        <f t="shared" si="71"/>
        <v>0.29464285714285715</v>
      </c>
      <c r="M186" s="132" t="s">
        <v>547</v>
      </c>
      <c r="N186" s="138">
        <v>42456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69</v>
      </c>
      <c r="B187" s="130">
        <v>42614</v>
      </c>
      <c r="C187" s="130"/>
      <c r="D187" s="131" t="s">
        <v>673</v>
      </c>
      <c r="E187" s="132" t="s">
        <v>545</v>
      </c>
      <c r="F187" s="133">
        <v>160.5</v>
      </c>
      <c r="G187" s="132"/>
      <c r="H187" s="132">
        <v>210</v>
      </c>
      <c r="I187" s="134">
        <v>210</v>
      </c>
      <c r="J187" s="135" t="s">
        <v>577</v>
      </c>
      <c r="K187" s="136">
        <f t="shared" si="70"/>
        <v>49.5</v>
      </c>
      <c r="L187" s="137">
        <f t="shared" si="71"/>
        <v>0.30841121495327101</v>
      </c>
      <c r="M187" s="132" t="s">
        <v>547</v>
      </c>
      <c r="N187" s="138">
        <v>42871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70</v>
      </c>
      <c r="B188" s="130">
        <v>42646</v>
      </c>
      <c r="C188" s="130"/>
      <c r="D188" s="131" t="s">
        <v>396</v>
      </c>
      <c r="E188" s="132" t="s">
        <v>545</v>
      </c>
      <c r="F188" s="133">
        <v>430</v>
      </c>
      <c r="G188" s="132"/>
      <c r="H188" s="132">
        <v>596</v>
      </c>
      <c r="I188" s="134">
        <v>575</v>
      </c>
      <c r="J188" s="135" t="s">
        <v>674</v>
      </c>
      <c r="K188" s="136">
        <v>166</v>
      </c>
      <c r="L188" s="137">
        <v>0.38604651162790699</v>
      </c>
      <c r="M188" s="132" t="s">
        <v>547</v>
      </c>
      <c r="N188" s="138">
        <v>42769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71</v>
      </c>
      <c r="B189" s="130">
        <v>42657</v>
      </c>
      <c r="C189" s="130"/>
      <c r="D189" s="131" t="s">
        <v>675</v>
      </c>
      <c r="E189" s="132" t="s">
        <v>545</v>
      </c>
      <c r="F189" s="133">
        <v>280</v>
      </c>
      <c r="G189" s="132"/>
      <c r="H189" s="132">
        <v>345</v>
      </c>
      <c r="I189" s="134">
        <v>345</v>
      </c>
      <c r="J189" s="135" t="s">
        <v>577</v>
      </c>
      <c r="K189" s="136">
        <f t="shared" ref="K189:K194" si="72">H189-F189</f>
        <v>65</v>
      </c>
      <c r="L189" s="137">
        <f>K189/F189</f>
        <v>0.23214285714285715</v>
      </c>
      <c r="M189" s="132" t="s">
        <v>547</v>
      </c>
      <c r="N189" s="138">
        <v>42814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29">
        <v>72</v>
      </c>
      <c r="B190" s="130">
        <v>42657</v>
      </c>
      <c r="C190" s="130"/>
      <c r="D190" s="131" t="s">
        <v>676</v>
      </c>
      <c r="E190" s="132" t="s">
        <v>545</v>
      </c>
      <c r="F190" s="133">
        <v>245</v>
      </c>
      <c r="G190" s="132"/>
      <c r="H190" s="132">
        <v>325.5</v>
      </c>
      <c r="I190" s="134">
        <v>330</v>
      </c>
      <c r="J190" s="135" t="s">
        <v>677</v>
      </c>
      <c r="K190" s="136">
        <f t="shared" si="72"/>
        <v>80.5</v>
      </c>
      <c r="L190" s="137">
        <f>K190/F190</f>
        <v>0.32857142857142857</v>
      </c>
      <c r="M190" s="132" t="s">
        <v>547</v>
      </c>
      <c r="N190" s="138">
        <v>42769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29">
        <v>73</v>
      </c>
      <c r="B191" s="130">
        <v>42660</v>
      </c>
      <c r="C191" s="130"/>
      <c r="D191" s="131" t="s">
        <v>678</v>
      </c>
      <c r="E191" s="132" t="s">
        <v>545</v>
      </c>
      <c r="F191" s="133">
        <v>125</v>
      </c>
      <c r="G191" s="132"/>
      <c r="H191" s="132">
        <v>160</v>
      </c>
      <c r="I191" s="134">
        <v>160</v>
      </c>
      <c r="J191" s="135" t="s">
        <v>631</v>
      </c>
      <c r="K191" s="136">
        <f t="shared" si="72"/>
        <v>35</v>
      </c>
      <c r="L191" s="137">
        <v>0.28000000000000003</v>
      </c>
      <c r="M191" s="132" t="s">
        <v>547</v>
      </c>
      <c r="N191" s="138">
        <v>42803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29">
        <v>74</v>
      </c>
      <c r="B192" s="130">
        <v>42660</v>
      </c>
      <c r="C192" s="130"/>
      <c r="D192" s="131" t="s">
        <v>679</v>
      </c>
      <c r="E192" s="132" t="s">
        <v>545</v>
      </c>
      <c r="F192" s="133">
        <v>114</v>
      </c>
      <c r="G192" s="132"/>
      <c r="H192" s="132">
        <v>145</v>
      </c>
      <c r="I192" s="134">
        <v>145</v>
      </c>
      <c r="J192" s="135" t="s">
        <v>631</v>
      </c>
      <c r="K192" s="136">
        <f t="shared" si="72"/>
        <v>31</v>
      </c>
      <c r="L192" s="137">
        <f>K192/F192</f>
        <v>0.27192982456140352</v>
      </c>
      <c r="M192" s="132" t="s">
        <v>547</v>
      </c>
      <c r="N192" s="138">
        <v>42859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75</v>
      </c>
      <c r="B193" s="130">
        <v>42660</v>
      </c>
      <c r="C193" s="130"/>
      <c r="D193" s="131" t="s">
        <v>680</v>
      </c>
      <c r="E193" s="132" t="s">
        <v>545</v>
      </c>
      <c r="F193" s="133">
        <v>212</v>
      </c>
      <c r="G193" s="132"/>
      <c r="H193" s="132">
        <v>280</v>
      </c>
      <c r="I193" s="134">
        <v>276</v>
      </c>
      <c r="J193" s="135" t="s">
        <v>681</v>
      </c>
      <c r="K193" s="136">
        <f t="shared" si="72"/>
        <v>68</v>
      </c>
      <c r="L193" s="137">
        <f>K193/F193</f>
        <v>0.32075471698113206</v>
      </c>
      <c r="M193" s="132" t="s">
        <v>547</v>
      </c>
      <c r="N193" s="138">
        <v>42858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29">
        <v>76</v>
      </c>
      <c r="B194" s="130">
        <v>42678</v>
      </c>
      <c r="C194" s="130"/>
      <c r="D194" s="131" t="s">
        <v>439</v>
      </c>
      <c r="E194" s="132" t="s">
        <v>545</v>
      </c>
      <c r="F194" s="133">
        <v>155</v>
      </c>
      <c r="G194" s="132"/>
      <c r="H194" s="132">
        <v>210</v>
      </c>
      <c r="I194" s="134">
        <v>210</v>
      </c>
      <c r="J194" s="135" t="s">
        <v>682</v>
      </c>
      <c r="K194" s="136">
        <f t="shared" si="72"/>
        <v>55</v>
      </c>
      <c r="L194" s="137">
        <f>K194/F194</f>
        <v>0.35483870967741937</v>
      </c>
      <c r="M194" s="132" t="s">
        <v>547</v>
      </c>
      <c r="N194" s="138">
        <v>42944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39">
        <v>77</v>
      </c>
      <c r="B195" s="140">
        <v>42710</v>
      </c>
      <c r="C195" s="140"/>
      <c r="D195" s="141" t="s">
        <v>683</v>
      </c>
      <c r="E195" s="142" t="s">
        <v>545</v>
      </c>
      <c r="F195" s="143">
        <v>150.5</v>
      </c>
      <c r="G195" s="143"/>
      <c r="H195" s="144">
        <v>72.5</v>
      </c>
      <c r="I195" s="144">
        <v>174</v>
      </c>
      <c r="J195" s="145" t="s">
        <v>684</v>
      </c>
      <c r="K195" s="146">
        <v>-78</v>
      </c>
      <c r="L195" s="147">
        <v>-0.51827242524916906</v>
      </c>
      <c r="M195" s="143" t="s">
        <v>557</v>
      </c>
      <c r="N195" s="140">
        <v>43333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29">
        <v>78</v>
      </c>
      <c r="B196" s="130">
        <v>42712</v>
      </c>
      <c r="C196" s="130"/>
      <c r="D196" s="131" t="s">
        <v>685</v>
      </c>
      <c r="E196" s="132" t="s">
        <v>545</v>
      </c>
      <c r="F196" s="133">
        <v>380</v>
      </c>
      <c r="G196" s="132"/>
      <c r="H196" s="132">
        <v>478</v>
      </c>
      <c r="I196" s="134">
        <v>468</v>
      </c>
      <c r="J196" s="135" t="s">
        <v>631</v>
      </c>
      <c r="K196" s="136">
        <f>H196-F196</f>
        <v>98</v>
      </c>
      <c r="L196" s="137">
        <f>K196/F196</f>
        <v>0.25789473684210529</v>
      </c>
      <c r="M196" s="132" t="s">
        <v>547</v>
      </c>
      <c r="N196" s="138">
        <v>43025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29">
        <v>79</v>
      </c>
      <c r="B197" s="130">
        <v>42734</v>
      </c>
      <c r="C197" s="130"/>
      <c r="D197" s="131" t="s">
        <v>118</v>
      </c>
      <c r="E197" s="132" t="s">
        <v>545</v>
      </c>
      <c r="F197" s="133">
        <v>305</v>
      </c>
      <c r="G197" s="132"/>
      <c r="H197" s="132">
        <v>375</v>
      </c>
      <c r="I197" s="134">
        <v>375</v>
      </c>
      <c r="J197" s="135" t="s">
        <v>631</v>
      </c>
      <c r="K197" s="136">
        <f>H197-F197</f>
        <v>70</v>
      </c>
      <c r="L197" s="137">
        <f>K197/F197</f>
        <v>0.22950819672131148</v>
      </c>
      <c r="M197" s="132" t="s">
        <v>547</v>
      </c>
      <c r="N197" s="138">
        <v>42768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29">
        <v>80</v>
      </c>
      <c r="B198" s="130">
        <v>42739</v>
      </c>
      <c r="C198" s="130"/>
      <c r="D198" s="131" t="s">
        <v>102</v>
      </c>
      <c r="E198" s="132" t="s">
        <v>545</v>
      </c>
      <c r="F198" s="133">
        <v>99.5</v>
      </c>
      <c r="G198" s="132"/>
      <c r="H198" s="132">
        <v>158</v>
      </c>
      <c r="I198" s="134">
        <v>158</v>
      </c>
      <c r="J198" s="135" t="s">
        <v>631</v>
      </c>
      <c r="K198" s="136">
        <f>H198-F198</f>
        <v>58.5</v>
      </c>
      <c r="L198" s="137">
        <f>K198/F198</f>
        <v>0.5879396984924623</v>
      </c>
      <c r="M198" s="132" t="s">
        <v>547</v>
      </c>
      <c r="N198" s="138">
        <v>42898</v>
      </c>
      <c r="O198" s="54"/>
      <c r="P198" s="54"/>
      <c r="Q198" s="198"/>
      <c r="R198" s="54"/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29">
        <v>81</v>
      </c>
      <c r="B199" s="130">
        <v>42739</v>
      </c>
      <c r="C199" s="130"/>
      <c r="D199" s="131" t="s">
        <v>102</v>
      </c>
      <c r="E199" s="132" t="s">
        <v>545</v>
      </c>
      <c r="F199" s="133">
        <v>99.5</v>
      </c>
      <c r="G199" s="132"/>
      <c r="H199" s="132">
        <v>158</v>
      </c>
      <c r="I199" s="134">
        <v>158</v>
      </c>
      <c r="J199" s="135" t="s">
        <v>631</v>
      </c>
      <c r="K199" s="136">
        <v>58.5</v>
      </c>
      <c r="L199" s="137">
        <v>0.58793969849246197</v>
      </c>
      <c r="M199" s="132" t="s">
        <v>547</v>
      </c>
      <c r="N199" s="138">
        <v>42898</v>
      </c>
      <c r="O199" s="54"/>
      <c r="P199" s="54"/>
      <c r="Q199" s="198"/>
      <c r="R199" s="54"/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29">
        <v>82</v>
      </c>
      <c r="B200" s="130">
        <v>42786</v>
      </c>
      <c r="C200" s="130"/>
      <c r="D200" s="131" t="s">
        <v>205</v>
      </c>
      <c r="E200" s="132" t="s">
        <v>545</v>
      </c>
      <c r="F200" s="133">
        <v>140.5</v>
      </c>
      <c r="G200" s="132"/>
      <c r="H200" s="132">
        <v>220</v>
      </c>
      <c r="I200" s="134">
        <v>220</v>
      </c>
      <c r="J200" s="135" t="s">
        <v>631</v>
      </c>
      <c r="K200" s="136">
        <f>H200-F200</f>
        <v>79.5</v>
      </c>
      <c r="L200" s="137">
        <f>K200/F200</f>
        <v>0.5658362989323843</v>
      </c>
      <c r="M200" s="132" t="s">
        <v>547</v>
      </c>
      <c r="N200" s="138">
        <v>42864</v>
      </c>
      <c r="O200" s="54"/>
      <c r="P200" s="54"/>
      <c r="Q200" s="198"/>
      <c r="R200" s="54"/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29">
        <v>83</v>
      </c>
      <c r="B201" s="130">
        <v>42786</v>
      </c>
      <c r="C201" s="130"/>
      <c r="D201" s="131" t="s">
        <v>686</v>
      </c>
      <c r="E201" s="132" t="s">
        <v>545</v>
      </c>
      <c r="F201" s="133">
        <v>202.5</v>
      </c>
      <c r="G201" s="132"/>
      <c r="H201" s="132">
        <v>234</v>
      </c>
      <c r="I201" s="134">
        <v>234</v>
      </c>
      <c r="J201" s="135" t="s">
        <v>631</v>
      </c>
      <c r="K201" s="136">
        <v>31.5</v>
      </c>
      <c r="L201" s="137">
        <v>0.155555555555556</v>
      </c>
      <c r="M201" s="132" t="s">
        <v>547</v>
      </c>
      <c r="N201" s="138">
        <v>42836</v>
      </c>
      <c r="O201" s="54"/>
      <c r="P201" s="54"/>
      <c r="Q201" s="198"/>
      <c r="R201" s="54"/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29">
        <v>84</v>
      </c>
      <c r="B202" s="130">
        <v>42818</v>
      </c>
      <c r="C202" s="130"/>
      <c r="D202" s="131" t="s">
        <v>687</v>
      </c>
      <c r="E202" s="132" t="s">
        <v>545</v>
      </c>
      <c r="F202" s="133">
        <v>300.5</v>
      </c>
      <c r="G202" s="132"/>
      <c r="H202" s="132">
        <v>417.5</v>
      </c>
      <c r="I202" s="134">
        <v>420</v>
      </c>
      <c r="J202" s="135" t="s">
        <v>688</v>
      </c>
      <c r="K202" s="136">
        <f>H202-F202</f>
        <v>117</v>
      </c>
      <c r="L202" s="137">
        <f>K202/F202</f>
        <v>0.38935108153078202</v>
      </c>
      <c r="M202" s="132" t="s">
        <v>547</v>
      </c>
      <c r="N202" s="138">
        <v>43070</v>
      </c>
      <c r="O202" s="54"/>
      <c r="P202" s="54"/>
      <c r="Q202" s="198"/>
      <c r="R202" s="54"/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29">
        <v>85</v>
      </c>
      <c r="B203" s="130">
        <v>42818</v>
      </c>
      <c r="C203" s="130"/>
      <c r="D203" s="131" t="s">
        <v>661</v>
      </c>
      <c r="E203" s="132" t="s">
        <v>545</v>
      </c>
      <c r="F203" s="133">
        <v>850</v>
      </c>
      <c r="G203" s="132"/>
      <c r="H203" s="132">
        <v>1042.5</v>
      </c>
      <c r="I203" s="134">
        <v>1023</v>
      </c>
      <c r="J203" s="135" t="s">
        <v>689</v>
      </c>
      <c r="K203" s="136">
        <v>192.5</v>
      </c>
      <c r="L203" s="137">
        <v>0.22647058823529401</v>
      </c>
      <c r="M203" s="132" t="s">
        <v>547</v>
      </c>
      <c r="N203" s="138">
        <v>42830</v>
      </c>
      <c r="O203" s="54"/>
      <c r="P203" s="54"/>
      <c r="Q203" s="198"/>
      <c r="R203" s="54"/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29">
        <v>86</v>
      </c>
      <c r="B204" s="130">
        <v>42830</v>
      </c>
      <c r="C204" s="130"/>
      <c r="D204" s="131" t="s">
        <v>465</v>
      </c>
      <c r="E204" s="132" t="s">
        <v>545</v>
      </c>
      <c r="F204" s="133">
        <v>785</v>
      </c>
      <c r="G204" s="132"/>
      <c r="H204" s="132">
        <v>930</v>
      </c>
      <c r="I204" s="134">
        <v>920</v>
      </c>
      <c r="J204" s="135" t="s">
        <v>690</v>
      </c>
      <c r="K204" s="136">
        <f>H204-F204</f>
        <v>145</v>
      </c>
      <c r="L204" s="137">
        <f>K204/F204</f>
        <v>0.18471337579617833</v>
      </c>
      <c r="M204" s="132" t="s">
        <v>547</v>
      </c>
      <c r="N204" s="138">
        <v>42976</v>
      </c>
      <c r="O204" s="54"/>
      <c r="P204" s="54"/>
      <c r="Q204" s="198"/>
      <c r="R204" s="54"/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39">
        <v>87</v>
      </c>
      <c r="B205" s="140">
        <v>42831</v>
      </c>
      <c r="C205" s="140"/>
      <c r="D205" s="141" t="s">
        <v>691</v>
      </c>
      <c r="E205" s="142" t="s">
        <v>545</v>
      </c>
      <c r="F205" s="143">
        <v>40</v>
      </c>
      <c r="G205" s="143"/>
      <c r="H205" s="144">
        <v>13.1</v>
      </c>
      <c r="I205" s="144">
        <v>60</v>
      </c>
      <c r="J205" s="145" t="s">
        <v>692</v>
      </c>
      <c r="K205" s="146">
        <v>-26.9</v>
      </c>
      <c r="L205" s="147">
        <v>-0.67249999999999999</v>
      </c>
      <c r="M205" s="143" t="s">
        <v>557</v>
      </c>
      <c r="N205" s="140">
        <v>43138</v>
      </c>
      <c r="O205" s="54"/>
      <c r="P205" s="54"/>
      <c r="Q205" s="198"/>
      <c r="R205" s="54"/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29">
        <v>88</v>
      </c>
      <c r="B206" s="130">
        <v>42837</v>
      </c>
      <c r="C206" s="130"/>
      <c r="D206" s="131" t="s">
        <v>100</v>
      </c>
      <c r="E206" s="132" t="s">
        <v>545</v>
      </c>
      <c r="F206" s="133">
        <v>289.5</v>
      </c>
      <c r="G206" s="132"/>
      <c r="H206" s="132">
        <v>354</v>
      </c>
      <c r="I206" s="134">
        <v>360</v>
      </c>
      <c r="J206" s="135" t="s">
        <v>693</v>
      </c>
      <c r="K206" s="136">
        <f t="shared" ref="K206:K214" si="73">H206-F206</f>
        <v>64.5</v>
      </c>
      <c r="L206" s="137">
        <f t="shared" ref="L206:L214" si="74">K206/F206</f>
        <v>0.22279792746113988</v>
      </c>
      <c r="M206" s="132" t="s">
        <v>547</v>
      </c>
      <c r="N206" s="138">
        <v>43040</v>
      </c>
      <c r="O206" s="54"/>
      <c r="P206" s="54"/>
      <c r="Q206" s="198"/>
      <c r="R206" s="54"/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29">
        <v>89</v>
      </c>
      <c r="B207" s="130">
        <v>42845</v>
      </c>
      <c r="C207" s="130"/>
      <c r="D207" s="131" t="s">
        <v>413</v>
      </c>
      <c r="E207" s="132" t="s">
        <v>545</v>
      </c>
      <c r="F207" s="133">
        <v>700</v>
      </c>
      <c r="G207" s="132"/>
      <c r="H207" s="132">
        <v>840</v>
      </c>
      <c r="I207" s="134">
        <v>840</v>
      </c>
      <c r="J207" s="135" t="s">
        <v>694</v>
      </c>
      <c r="K207" s="136">
        <f t="shared" si="73"/>
        <v>140</v>
      </c>
      <c r="L207" s="137">
        <f t="shared" si="74"/>
        <v>0.2</v>
      </c>
      <c r="M207" s="132" t="s">
        <v>547</v>
      </c>
      <c r="N207" s="138">
        <v>42893</v>
      </c>
      <c r="O207" s="54"/>
      <c r="P207" s="54"/>
      <c r="Q207" s="198"/>
      <c r="R207" s="54"/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29">
        <v>90</v>
      </c>
      <c r="B208" s="130">
        <v>42887</v>
      </c>
      <c r="C208" s="130"/>
      <c r="D208" s="131" t="s">
        <v>695</v>
      </c>
      <c r="E208" s="132" t="s">
        <v>545</v>
      </c>
      <c r="F208" s="133">
        <v>130</v>
      </c>
      <c r="G208" s="132"/>
      <c r="H208" s="132">
        <v>144.25</v>
      </c>
      <c r="I208" s="134">
        <v>170</v>
      </c>
      <c r="J208" s="135" t="s">
        <v>696</v>
      </c>
      <c r="K208" s="136">
        <f t="shared" si="73"/>
        <v>14.25</v>
      </c>
      <c r="L208" s="137">
        <f t="shared" si="74"/>
        <v>0.10961538461538461</v>
      </c>
      <c r="M208" s="132" t="s">
        <v>547</v>
      </c>
      <c r="N208" s="138">
        <v>43675</v>
      </c>
      <c r="O208" s="54"/>
      <c r="P208" s="54"/>
      <c r="Q208" s="198"/>
      <c r="R208" s="54"/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29">
        <v>91</v>
      </c>
      <c r="B209" s="130">
        <v>42901</v>
      </c>
      <c r="C209" s="130"/>
      <c r="D209" s="131" t="s">
        <v>697</v>
      </c>
      <c r="E209" s="132" t="s">
        <v>545</v>
      </c>
      <c r="F209" s="133">
        <v>214.5</v>
      </c>
      <c r="G209" s="132"/>
      <c r="H209" s="132">
        <v>262</v>
      </c>
      <c r="I209" s="134">
        <v>262</v>
      </c>
      <c r="J209" s="135" t="s">
        <v>566</v>
      </c>
      <c r="K209" s="136">
        <f t="shared" si="73"/>
        <v>47.5</v>
      </c>
      <c r="L209" s="137">
        <f t="shared" si="74"/>
        <v>0.22144522144522144</v>
      </c>
      <c r="M209" s="132" t="s">
        <v>547</v>
      </c>
      <c r="N209" s="138">
        <v>42977</v>
      </c>
      <c r="O209" s="54"/>
      <c r="P209" s="54"/>
      <c r="Q209" s="198"/>
      <c r="R209" s="54"/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92</v>
      </c>
      <c r="B210" s="161">
        <v>42933</v>
      </c>
      <c r="C210" s="161"/>
      <c r="D210" s="162" t="s">
        <v>698</v>
      </c>
      <c r="E210" s="163" t="s">
        <v>545</v>
      </c>
      <c r="F210" s="164">
        <v>370</v>
      </c>
      <c r="G210" s="163"/>
      <c r="H210" s="163">
        <v>447.5</v>
      </c>
      <c r="I210" s="165">
        <v>450</v>
      </c>
      <c r="J210" s="166" t="s">
        <v>631</v>
      </c>
      <c r="K210" s="136">
        <f t="shared" si="73"/>
        <v>77.5</v>
      </c>
      <c r="L210" s="167">
        <f t="shared" si="74"/>
        <v>0.20945945945945946</v>
      </c>
      <c r="M210" s="163" t="s">
        <v>547</v>
      </c>
      <c r="N210" s="168">
        <v>43035</v>
      </c>
      <c r="O210" s="54"/>
      <c r="P210" s="54"/>
      <c r="Q210" s="198"/>
      <c r="R210" s="54"/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93</v>
      </c>
      <c r="B211" s="161">
        <v>42943</v>
      </c>
      <c r="C211" s="161"/>
      <c r="D211" s="162" t="s">
        <v>203</v>
      </c>
      <c r="E211" s="163" t="s">
        <v>545</v>
      </c>
      <c r="F211" s="164">
        <v>657.5</v>
      </c>
      <c r="G211" s="163"/>
      <c r="H211" s="163">
        <v>825</v>
      </c>
      <c r="I211" s="165">
        <v>820</v>
      </c>
      <c r="J211" s="166" t="s">
        <v>631</v>
      </c>
      <c r="K211" s="136">
        <f t="shared" si="73"/>
        <v>167.5</v>
      </c>
      <c r="L211" s="167">
        <f t="shared" si="74"/>
        <v>0.25475285171102663</v>
      </c>
      <c r="M211" s="163" t="s">
        <v>547</v>
      </c>
      <c r="N211" s="168">
        <v>43090</v>
      </c>
      <c r="O211" s="54"/>
      <c r="P211" s="54"/>
      <c r="Q211" s="198"/>
      <c r="R211" s="54"/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29">
        <v>94</v>
      </c>
      <c r="B212" s="130">
        <v>42964</v>
      </c>
      <c r="C212" s="130"/>
      <c r="D212" s="131" t="s">
        <v>374</v>
      </c>
      <c r="E212" s="132" t="s">
        <v>545</v>
      </c>
      <c r="F212" s="133">
        <v>605</v>
      </c>
      <c r="G212" s="132"/>
      <c r="H212" s="132">
        <v>750</v>
      </c>
      <c r="I212" s="134">
        <v>750</v>
      </c>
      <c r="J212" s="135" t="s">
        <v>690</v>
      </c>
      <c r="K212" s="136">
        <f t="shared" si="73"/>
        <v>145</v>
      </c>
      <c r="L212" s="137">
        <f t="shared" si="74"/>
        <v>0.23966942148760331</v>
      </c>
      <c r="M212" s="132" t="s">
        <v>547</v>
      </c>
      <c r="N212" s="138">
        <v>43027</v>
      </c>
      <c r="O212" s="54"/>
      <c r="P212" s="54"/>
      <c r="Q212" s="198"/>
      <c r="R212" s="54"/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39">
        <v>95</v>
      </c>
      <c r="B213" s="140">
        <v>42979</v>
      </c>
      <c r="C213" s="140"/>
      <c r="D213" s="148" t="s">
        <v>699</v>
      </c>
      <c r="E213" s="143" t="s">
        <v>545</v>
      </c>
      <c r="F213" s="143">
        <v>255</v>
      </c>
      <c r="G213" s="144"/>
      <c r="H213" s="144">
        <v>217.25</v>
      </c>
      <c r="I213" s="144">
        <v>320</v>
      </c>
      <c r="J213" s="145" t="s">
        <v>700</v>
      </c>
      <c r="K213" s="146">
        <f t="shared" si="73"/>
        <v>-37.75</v>
      </c>
      <c r="L213" s="149">
        <f t="shared" si="74"/>
        <v>-0.14803921568627451</v>
      </c>
      <c r="M213" s="143" t="s">
        <v>557</v>
      </c>
      <c r="N213" s="140">
        <v>43661</v>
      </c>
      <c r="O213" s="54"/>
      <c r="P213" s="54"/>
      <c r="Q213" s="198"/>
      <c r="R213" s="54"/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29">
        <v>96</v>
      </c>
      <c r="B214" s="130">
        <v>42997</v>
      </c>
      <c r="C214" s="130"/>
      <c r="D214" s="131" t="s">
        <v>701</v>
      </c>
      <c r="E214" s="132" t="s">
        <v>545</v>
      </c>
      <c r="F214" s="133">
        <v>215</v>
      </c>
      <c r="G214" s="132"/>
      <c r="H214" s="132">
        <v>258</v>
      </c>
      <c r="I214" s="134">
        <v>258</v>
      </c>
      <c r="J214" s="135" t="s">
        <v>631</v>
      </c>
      <c r="K214" s="136">
        <f t="shared" si="73"/>
        <v>43</v>
      </c>
      <c r="L214" s="137">
        <f t="shared" si="74"/>
        <v>0.2</v>
      </c>
      <c r="M214" s="132" t="s">
        <v>547</v>
      </c>
      <c r="N214" s="138">
        <v>43040</v>
      </c>
      <c r="O214" s="54"/>
      <c r="P214" s="54"/>
      <c r="Q214" s="198"/>
      <c r="R214" s="54"/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29">
        <v>97</v>
      </c>
      <c r="B215" s="130">
        <v>42997</v>
      </c>
      <c r="C215" s="130"/>
      <c r="D215" s="131" t="s">
        <v>701</v>
      </c>
      <c r="E215" s="132" t="s">
        <v>545</v>
      </c>
      <c r="F215" s="133">
        <v>215</v>
      </c>
      <c r="G215" s="132"/>
      <c r="H215" s="132">
        <v>258</v>
      </c>
      <c r="I215" s="134">
        <v>258</v>
      </c>
      <c r="J215" s="166" t="s">
        <v>631</v>
      </c>
      <c r="K215" s="136">
        <v>43</v>
      </c>
      <c r="L215" s="137">
        <v>0.2</v>
      </c>
      <c r="M215" s="132" t="s">
        <v>547</v>
      </c>
      <c r="N215" s="138">
        <v>43040</v>
      </c>
      <c r="O215" s="54"/>
      <c r="P215" s="54"/>
      <c r="Q215" s="198"/>
      <c r="R215" s="54"/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98</v>
      </c>
      <c r="B216" s="161">
        <v>42998</v>
      </c>
      <c r="C216" s="161"/>
      <c r="D216" s="162" t="s">
        <v>702</v>
      </c>
      <c r="E216" s="163" t="s">
        <v>545</v>
      </c>
      <c r="F216" s="133">
        <v>75</v>
      </c>
      <c r="G216" s="163"/>
      <c r="H216" s="163">
        <v>90</v>
      </c>
      <c r="I216" s="165">
        <v>90</v>
      </c>
      <c r="J216" s="135" t="s">
        <v>703</v>
      </c>
      <c r="K216" s="136">
        <f t="shared" ref="K216:K221" si="75">H216-F216</f>
        <v>15</v>
      </c>
      <c r="L216" s="137">
        <f t="shared" ref="L216:L221" si="76">K216/F216</f>
        <v>0.2</v>
      </c>
      <c r="M216" s="132" t="s">
        <v>547</v>
      </c>
      <c r="N216" s="138">
        <v>43019</v>
      </c>
      <c r="O216" s="54"/>
      <c r="P216" s="54"/>
      <c r="Q216" s="198"/>
      <c r="R216" s="54"/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99</v>
      </c>
      <c r="B217" s="161">
        <v>43011</v>
      </c>
      <c r="C217" s="161"/>
      <c r="D217" s="162" t="s">
        <v>704</v>
      </c>
      <c r="E217" s="163" t="s">
        <v>545</v>
      </c>
      <c r="F217" s="164">
        <v>315</v>
      </c>
      <c r="G217" s="163"/>
      <c r="H217" s="163">
        <v>392</v>
      </c>
      <c r="I217" s="165">
        <v>384</v>
      </c>
      <c r="J217" s="166" t="s">
        <v>705</v>
      </c>
      <c r="K217" s="136">
        <f t="shared" si="75"/>
        <v>77</v>
      </c>
      <c r="L217" s="167">
        <f t="shared" si="76"/>
        <v>0.24444444444444444</v>
      </c>
      <c r="M217" s="163" t="s">
        <v>547</v>
      </c>
      <c r="N217" s="168">
        <v>43017</v>
      </c>
      <c r="O217" s="54"/>
      <c r="P217" s="54"/>
      <c r="Q217" s="198"/>
      <c r="R217" s="54"/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100</v>
      </c>
      <c r="B218" s="161">
        <v>43013</v>
      </c>
      <c r="C218" s="161"/>
      <c r="D218" s="162" t="s">
        <v>443</v>
      </c>
      <c r="E218" s="163" t="s">
        <v>545</v>
      </c>
      <c r="F218" s="164">
        <v>145</v>
      </c>
      <c r="G218" s="163"/>
      <c r="H218" s="163">
        <v>179</v>
      </c>
      <c r="I218" s="165">
        <v>180</v>
      </c>
      <c r="J218" s="166" t="s">
        <v>706</v>
      </c>
      <c r="K218" s="136">
        <f t="shared" si="75"/>
        <v>34</v>
      </c>
      <c r="L218" s="167">
        <f t="shared" si="76"/>
        <v>0.23448275862068965</v>
      </c>
      <c r="M218" s="163" t="s">
        <v>547</v>
      </c>
      <c r="N218" s="168">
        <v>43025</v>
      </c>
      <c r="O218" s="54"/>
      <c r="P218" s="54"/>
      <c r="Q218" s="198"/>
      <c r="R218" s="54"/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101</v>
      </c>
      <c r="B219" s="161">
        <v>43014</v>
      </c>
      <c r="C219" s="161"/>
      <c r="D219" s="162" t="s">
        <v>349</v>
      </c>
      <c r="E219" s="163" t="s">
        <v>545</v>
      </c>
      <c r="F219" s="164">
        <v>256</v>
      </c>
      <c r="G219" s="163"/>
      <c r="H219" s="163">
        <v>323</v>
      </c>
      <c r="I219" s="165">
        <v>320</v>
      </c>
      <c r="J219" s="166" t="s">
        <v>631</v>
      </c>
      <c r="K219" s="136">
        <f t="shared" si="75"/>
        <v>67</v>
      </c>
      <c r="L219" s="167">
        <f t="shared" si="76"/>
        <v>0.26171875</v>
      </c>
      <c r="M219" s="163" t="s">
        <v>547</v>
      </c>
      <c r="N219" s="168">
        <v>43067</v>
      </c>
      <c r="O219" s="54"/>
      <c r="P219" s="54"/>
      <c r="Q219" s="198"/>
      <c r="R219" s="54"/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102</v>
      </c>
      <c r="B220" s="161">
        <v>43017</v>
      </c>
      <c r="C220" s="161"/>
      <c r="D220" s="162" t="s">
        <v>363</v>
      </c>
      <c r="E220" s="163" t="s">
        <v>545</v>
      </c>
      <c r="F220" s="164">
        <v>137.5</v>
      </c>
      <c r="G220" s="163"/>
      <c r="H220" s="163">
        <v>184</v>
      </c>
      <c r="I220" s="165">
        <v>183</v>
      </c>
      <c r="J220" s="166" t="s">
        <v>707</v>
      </c>
      <c r="K220" s="136">
        <f t="shared" si="75"/>
        <v>46.5</v>
      </c>
      <c r="L220" s="167">
        <f t="shared" si="76"/>
        <v>0.33818181818181819</v>
      </c>
      <c r="M220" s="163" t="s">
        <v>547</v>
      </c>
      <c r="N220" s="168">
        <v>43108</v>
      </c>
      <c r="O220" s="54"/>
      <c r="P220" s="54"/>
      <c r="Q220" s="198"/>
      <c r="R220" s="54"/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103</v>
      </c>
      <c r="B221" s="161">
        <v>43018</v>
      </c>
      <c r="C221" s="161"/>
      <c r="D221" s="162" t="s">
        <v>708</v>
      </c>
      <c r="E221" s="163" t="s">
        <v>545</v>
      </c>
      <c r="F221" s="164">
        <v>125.5</v>
      </c>
      <c r="G221" s="163"/>
      <c r="H221" s="163">
        <v>158</v>
      </c>
      <c r="I221" s="165">
        <v>155</v>
      </c>
      <c r="J221" s="166" t="s">
        <v>709</v>
      </c>
      <c r="K221" s="136">
        <f t="shared" si="75"/>
        <v>32.5</v>
      </c>
      <c r="L221" s="167">
        <f t="shared" si="76"/>
        <v>0.25896414342629481</v>
      </c>
      <c r="M221" s="163" t="s">
        <v>547</v>
      </c>
      <c r="N221" s="168">
        <v>43067</v>
      </c>
      <c r="O221" s="54"/>
      <c r="P221" s="54"/>
      <c r="Q221" s="198"/>
      <c r="R221" s="54"/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104</v>
      </c>
      <c r="B222" s="161">
        <v>43018</v>
      </c>
      <c r="C222" s="161"/>
      <c r="D222" s="162" t="s">
        <v>710</v>
      </c>
      <c r="E222" s="163" t="s">
        <v>545</v>
      </c>
      <c r="F222" s="164">
        <v>895</v>
      </c>
      <c r="G222" s="163"/>
      <c r="H222" s="163">
        <v>1122.5</v>
      </c>
      <c r="I222" s="165">
        <v>1078</v>
      </c>
      <c r="J222" s="166" t="s">
        <v>711</v>
      </c>
      <c r="K222" s="136">
        <v>227.5</v>
      </c>
      <c r="L222" s="167">
        <v>0.25418994413407803</v>
      </c>
      <c r="M222" s="163" t="s">
        <v>547</v>
      </c>
      <c r="N222" s="168">
        <v>43117</v>
      </c>
      <c r="O222" s="54"/>
      <c r="P222" s="54"/>
      <c r="Q222" s="198"/>
      <c r="R222" s="54"/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105</v>
      </c>
      <c r="B223" s="161">
        <v>43020</v>
      </c>
      <c r="C223" s="161"/>
      <c r="D223" s="162" t="s">
        <v>358</v>
      </c>
      <c r="E223" s="163" t="s">
        <v>545</v>
      </c>
      <c r="F223" s="164">
        <v>525</v>
      </c>
      <c r="G223" s="163"/>
      <c r="H223" s="163">
        <v>629</v>
      </c>
      <c r="I223" s="165">
        <v>629</v>
      </c>
      <c r="J223" s="166" t="s">
        <v>631</v>
      </c>
      <c r="K223" s="136">
        <v>104</v>
      </c>
      <c r="L223" s="167">
        <v>0.19809523809523799</v>
      </c>
      <c r="M223" s="163" t="s">
        <v>547</v>
      </c>
      <c r="N223" s="168">
        <v>43119</v>
      </c>
      <c r="O223" s="54"/>
      <c r="P223" s="54"/>
      <c r="Q223" s="198"/>
      <c r="R223" s="54"/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106</v>
      </c>
      <c r="B224" s="161">
        <v>43046</v>
      </c>
      <c r="C224" s="161"/>
      <c r="D224" s="162" t="s">
        <v>391</v>
      </c>
      <c r="E224" s="163" t="s">
        <v>545</v>
      </c>
      <c r="F224" s="164">
        <v>740</v>
      </c>
      <c r="G224" s="163"/>
      <c r="H224" s="163">
        <v>892.5</v>
      </c>
      <c r="I224" s="165">
        <v>900</v>
      </c>
      <c r="J224" s="166" t="s">
        <v>712</v>
      </c>
      <c r="K224" s="136">
        <f>H224-F224</f>
        <v>152.5</v>
      </c>
      <c r="L224" s="167">
        <f>K224/F224</f>
        <v>0.20608108108108109</v>
      </c>
      <c r="M224" s="163" t="s">
        <v>547</v>
      </c>
      <c r="N224" s="168">
        <v>43052</v>
      </c>
      <c r="O224" s="54"/>
      <c r="P224" s="54"/>
      <c r="Q224" s="198"/>
      <c r="R224" s="54"/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29">
        <v>107</v>
      </c>
      <c r="B225" s="130">
        <v>43073</v>
      </c>
      <c r="C225" s="130"/>
      <c r="D225" s="131" t="s">
        <v>713</v>
      </c>
      <c r="E225" s="132" t="s">
        <v>545</v>
      </c>
      <c r="F225" s="133">
        <v>118.5</v>
      </c>
      <c r="G225" s="132"/>
      <c r="H225" s="132">
        <v>143.5</v>
      </c>
      <c r="I225" s="134">
        <v>145</v>
      </c>
      <c r="J225" s="135" t="s">
        <v>714</v>
      </c>
      <c r="K225" s="136">
        <f>H225-F225</f>
        <v>25</v>
      </c>
      <c r="L225" s="137">
        <f>K225/F225</f>
        <v>0.2109704641350211</v>
      </c>
      <c r="M225" s="132" t="s">
        <v>547</v>
      </c>
      <c r="N225" s="138">
        <v>43097</v>
      </c>
      <c r="O225" s="54"/>
      <c r="P225" s="54"/>
      <c r="Q225" s="198"/>
      <c r="R225" s="54"/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39">
        <v>108</v>
      </c>
      <c r="B226" s="140">
        <v>43090</v>
      </c>
      <c r="C226" s="140"/>
      <c r="D226" s="141" t="s">
        <v>418</v>
      </c>
      <c r="E226" s="142" t="s">
        <v>545</v>
      </c>
      <c r="F226" s="143">
        <v>715</v>
      </c>
      <c r="G226" s="143"/>
      <c r="H226" s="144">
        <v>500</v>
      </c>
      <c r="I226" s="144">
        <v>872</v>
      </c>
      <c r="J226" s="145" t="s">
        <v>715</v>
      </c>
      <c r="K226" s="146">
        <f>H226-F226</f>
        <v>-215</v>
      </c>
      <c r="L226" s="147">
        <f>K226/F226</f>
        <v>-0.30069930069930068</v>
      </c>
      <c r="M226" s="143" t="s">
        <v>557</v>
      </c>
      <c r="N226" s="140">
        <v>43670</v>
      </c>
      <c r="O226" s="54"/>
      <c r="P226" s="54"/>
      <c r="Q226" s="198"/>
      <c r="R226" s="54"/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9">
        <v>109</v>
      </c>
      <c r="B227" s="130">
        <v>43098</v>
      </c>
      <c r="C227" s="130"/>
      <c r="D227" s="131" t="s">
        <v>704</v>
      </c>
      <c r="E227" s="132" t="s">
        <v>545</v>
      </c>
      <c r="F227" s="133">
        <v>435</v>
      </c>
      <c r="G227" s="132"/>
      <c r="H227" s="132">
        <v>542.5</v>
      </c>
      <c r="I227" s="134">
        <v>539</v>
      </c>
      <c r="J227" s="135" t="s">
        <v>631</v>
      </c>
      <c r="K227" s="136">
        <v>107.5</v>
      </c>
      <c r="L227" s="137">
        <v>0.247126436781609</v>
      </c>
      <c r="M227" s="132" t="s">
        <v>547</v>
      </c>
      <c r="N227" s="138">
        <v>43206</v>
      </c>
      <c r="O227" s="54"/>
      <c r="P227" s="54"/>
      <c r="Q227" s="198"/>
      <c r="R227" s="54"/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9">
        <v>110</v>
      </c>
      <c r="B228" s="130">
        <v>43098</v>
      </c>
      <c r="C228" s="130"/>
      <c r="D228" s="131" t="s">
        <v>517</v>
      </c>
      <c r="E228" s="132" t="s">
        <v>545</v>
      </c>
      <c r="F228" s="133">
        <v>885</v>
      </c>
      <c r="G228" s="132"/>
      <c r="H228" s="132">
        <v>1090</v>
      </c>
      <c r="I228" s="134">
        <v>1084</v>
      </c>
      <c r="J228" s="135" t="s">
        <v>631</v>
      </c>
      <c r="K228" s="136">
        <v>205</v>
      </c>
      <c r="L228" s="137">
        <v>0.23163841807909599</v>
      </c>
      <c r="M228" s="132" t="s">
        <v>547</v>
      </c>
      <c r="N228" s="138">
        <v>43213</v>
      </c>
      <c r="O228" s="54"/>
      <c r="P228" s="54"/>
      <c r="Q228" s="198"/>
      <c r="R228" s="54"/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9">
        <v>111</v>
      </c>
      <c r="B229" s="170">
        <v>43192</v>
      </c>
      <c r="C229" s="170"/>
      <c r="D229" s="148" t="s">
        <v>716</v>
      </c>
      <c r="E229" s="143" t="s">
        <v>545</v>
      </c>
      <c r="F229" s="171">
        <v>478.5</v>
      </c>
      <c r="G229" s="143"/>
      <c r="H229" s="143">
        <v>442</v>
      </c>
      <c r="I229" s="144">
        <v>613</v>
      </c>
      <c r="J229" s="145" t="s">
        <v>717</v>
      </c>
      <c r="K229" s="146">
        <f>H229-F229</f>
        <v>-36.5</v>
      </c>
      <c r="L229" s="147">
        <f>K229/F229</f>
        <v>-7.6280041797283177E-2</v>
      </c>
      <c r="M229" s="143" t="s">
        <v>557</v>
      </c>
      <c r="N229" s="140">
        <v>43762</v>
      </c>
      <c r="O229" s="54"/>
      <c r="P229" s="54"/>
      <c r="Q229" s="198"/>
      <c r="R229" s="54"/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39">
        <v>112</v>
      </c>
      <c r="B230" s="140">
        <v>43194</v>
      </c>
      <c r="C230" s="140"/>
      <c r="D230" s="141" t="s">
        <v>718</v>
      </c>
      <c r="E230" s="142" t="s">
        <v>545</v>
      </c>
      <c r="F230" s="143">
        <f>141.5-7.3</f>
        <v>134.19999999999999</v>
      </c>
      <c r="G230" s="143"/>
      <c r="H230" s="144">
        <v>77</v>
      </c>
      <c r="I230" s="144">
        <v>180</v>
      </c>
      <c r="J230" s="145" t="s">
        <v>719</v>
      </c>
      <c r="K230" s="146">
        <f>H230-F230</f>
        <v>-57.199999999999989</v>
      </c>
      <c r="L230" s="147">
        <f>K230/F230</f>
        <v>-0.42622950819672129</v>
      </c>
      <c r="M230" s="143" t="s">
        <v>557</v>
      </c>
      <c r="N230" s="140">
        <v>43522</v>
      </c>
      <c r="O230" s="54"/>
      <c r="P230" s="54"/>
      <c r="Q230" s="198"/>
      <c r="R230" s="54"/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39">
        <v>113</v>
      </c>
      <c r="B231" s="140">
        <v>43209</v>
      </c>
      <c r="C231" s="140"/>
      <c r="D231" s="141" t="s">
        <v>720</v>
      </c>
      <c r="E231" s="142" t="s">
        <v>545</v>
      </c>
      <c r="F231" s="143">
        <v>430</v>
      </c>
      <c r="G231" s="143"/>
      <c r="H231" s="144">
        <v>220</v>
      </c>
      <c r="I231" s="144">
        <v>537</v>
      </c>
      <c r="J231" s="145" t="s">
        <v>721</v>
      </c>
      <c r="K231" s="146">
        <f>H231-F231</f>
        <v>-210</v>
      </c>
      <c r="L231" s="147">
        <f>K231/F231</f>
        <v>-0.48837209302325579</v>
      </c>
      <c r="M231" s="143" t="s">
        <v>557</v>
      </c>
      <c r="N231" s="140">
        <v>43252</v>
      </c>
      <c r="O231" s="54"/>
      <c r="P231" s="54"/>
      <c r="Q231" s="198"/>
      <c r="R231" s="54"/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114</v>
      </c>
      <c r="B232" s="161">
        <v>43220</v>
      </c>
      <c r="C232" s="161"/>
      <c r="D232" s="162" t="s">
        <v>722</v>
      </c>
      <c r="E232" s="163" t="s">
        <v>545</v>
      </c>
      <c r="F232" s="163">
        <v>153.5</v>
      </c>
      <c r="G232" s="163"/>
      <c r="H232" s="163">
        <v>196</v>
      </c>
      <c r="I232" s="165">
        <v>196</v>
      </c>
      <c r="J232" s="135" t="s">
        <v>723</v>
      </c>
      <c r="K232" s="136">
        <f>H232-F232</f>
        <v>42.5</v>
      </c>
      <c r="L232" s="137">
        <f>K232/F232</f>
        <v>0.27687296416938112</v>
      </c>
      <c r="M232" s="132" t="s">
        <v>547</v>
      </c>
      <c r="N232" s="138">
        <v>43605</v>
      </c>
      <c r="O232" s="54"/>
      <c r="P232" s="54"/>
      <c r="Q232" s="198"/>
      <c r="R232" s="54"/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39">
        <v>115</v>
      </c>
      <c r="B233" s="140">
        <v>43306</v>
      </c>
      <c r="C233" s="140"/>
      <c r="D233" s="141" t="s">
        <v>691</v>
      </c>
      <c r="E233" s="142" t="s">
        <v>545</v>
      </c>
      <c r="F233" s="143">
        <v>27.5</v>
      </c>
      <c r="G233" s="143"/>
      <c r="H233" s="144">
        <v>13.1</v>
      </c>
      <c r="I233" s="144">
        <v>60</v>
      </c>
      <c r="J233" s="145" t="s">
        <v>724</v>
      </c>
      <c r="K233" s="146">
        <v>-14.4</v>
      </c>
      <c r="L233" s="147">
        <v>-0.52363636363636401</v>
      </c>
      <c r="M233" s="143" t="s">
        <v>557</v>
      </c>
      <c r="N233" s="140">
        <v>43138</v>
      </c>
      <c r="O233" s="54"/>
      <c r="P233" s="54"/>
      <c r="Q233" s="198"/>
      <c r="R233" s="54"/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9">
        <v>116</v>
      </c>
      <c r="B234" s="170">
        <v>43318</v>
      </c>
      <c r="C234" s="170"/>
      <c r="D234" s="148" t="s">
        <v>725</v>
      </c>
      <c r="E234" s="143" t="s">
        <v>545</v>
      </c>
      <c r="F234" s="143">
        <v>148.5</v>
      </c>
      <c r="G234" s="143"/>
      <c r="H234" s="143">
        <v>102</v>
      </c>
      <c r="I234" s="144">
        <v>182</v>
      </c>
      <c r="J234" s="145" t="s">
        <v>726</v>
      </c>
      <c r="K234" s="146">
        <f>H234-F234</f>
        <v>-46.5</v>
      </c>
      <c r="L234" s="147">
        <f>K234/F234</f>
        <v>-0.31313131313131315</v>
      </c>
      <c r="M234" s="143" t="s">
        <v>557</v>
      </c>
      <c r="N234" s="140">
        <v>43661</v>
      </c>
      <c r="O234" s="54"/>
      <c r="P234" s="54"/>
      <c r="Q234" s="198"/>
      <c r="R234" s="54"/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117</v>
      </c>
      <c r="B235" s="130">
        <v>43335</v>
      </c>
      <c r="C235" s="130"/>
      <c r="D235" s="131" t="s">
        <v>727</v>
      </c>
      <c r="E235" s="132" t="s">
        <v>545</v>
      </c>
      <c r="F235" s="163">
        <v>285</v>
      </c>
      <c r="G235" s="132"/>
      <c r="H235" s="132">
        <v>355</v>
      </c>
      <c r="I235" s="134">
        <v>364</v>
      </c>
      <c r="J235" s="135" t="s">
        <v>728</v>
      </c>
      <c r="K235" s="136">
        <v>70</v>
      </c>
      <c r="L235" s="137">
        <v>0.24561403508771901</v>
      </c>
      <c r="M235" s="132" t="s">
        <v>547</v>
      </c>
      <c r="N235" s="138">
        <v>43455</v>
      </c>
      <c r="O235" s="54"/>
      <c r="P235" s="54"/>
      <c r="Q235" s="198"/>
      <c r="R235" s="54"/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118</v>
      </c>
      <c r="B236" s="130">
        <v>43341</v>
      </c>
      <c r="C236" s="130"/>
      <c r="D236" s="131" t="s">
        <v>383</v>
      </c>
      <c r="E236" s="132" t="s">
        <v>545</v>
      </c>
      <c r="F236" s="163">
        <v>525</v>
      </c>
      <c r="G236" s="132"/>
      <c r="H236" s="132">
        <v>585</v>
      </c>
      <c r="I236" s="134">
        <v>635</v>
      </c>
      <c r="J236" s="135" t="s">
        <v>729</v>
      </c>
      <c r="K236" s="136">
        <f t="shared" ref="K236:K267" si="77">H236-F236</f>
        <v>60</v>
      </c>
      <c r="L236" s="137">
        <f t="shared" ref="L236:L267" si="78">K236/F236</f>
        <v>0.11428571428571428</v>
      </c>
      <c r="M236" s="132" t="s">
        <v>547</v>
      </c>
      <c r="N236" s="138">
        <v>43662</v>
      </c>
      <c r="O236" s="54"/>
      <c r="P236" s="54"/>
      <c r="Q236" s="198"/>
      <c r="R236" s="54"/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119</v>
      </c>
      <c r="B237" s="130">
        <v>43395</v>
      </c>
      <c r="C237" s="130"/>
      <c r="D237" s="131" t="s">
        <v>374</v>
      </c>
      <c r="E237" s="132" t="s">
        <v>545</v>
      </c>
      <c r="F237" s="163">
        <v>475</v>
      </c>
      <c r="G237" s="132"/>
      <c r="H237" s="132">
        <v>574</v>
      </c>
      <c r="I237" s="134">
        <v>570</v>
      </c>
      <c r="J237" s="135" t="s">
        <v>631</v>
      </c>
      <c r="K237" s="136">
        <f t="shared" si="77"/>
        <v>99</v>
      </c>
      <c r="L237" s="137">
        <f t="shared" si="78"/>
        <v>0.20842105263157895</v>
      </c>
      <c r="M237" s="132" t="s">
        <v>547</v>
      </c>
      <c r="N237" s="138">
        <v>43403</v>
      </c>
      <c r="O237" s="54"/>
      <c r="P237" s="54"/>
      <c r="Q237" s="198"/>
      <c r="R237" s="54"/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120</v>
      </c>
      <c r="B238" s="161">
        <v>43397</v>
      </c>
      <c r="C238" s="161"/>
      <c r="D238" s="162" t="s">
        <v>730</v>
      </c>
      <c r="E238" s="163" t="s">
        <v>545</v>
      </c>
      <c r="F238" s="163">
        <v>707.5</v>
      </c>
      <c r="G238" s="163"/>
      <c r="H238" s="163">
        <v>872</v>
      </c>
      <c r="I238" s="165">
        <v>872</v>
      </c>
      <c r="J238" s="166" t="s">
        <v>631</v>
      </c>
      <c r="K238" s="136">
        <f t="shared" si="77"/>
        <v>164.5</v>
      </c>
      <c r="L238" s="167">
        <f t="shared" si="78"/>
        <v>0.23250883392226149</v>
      </c>
      <c r="M238" s="163" t="s">
        <v>547</v>
      </c>
      <c r="N238" s="168">
        <v>43482</v>
      </c>
      <c r="O238" s="54"/>
      <c r="P238" s="54"/>
      <c r="Q238" s="198"/>
      <c r="R238" s="54"/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121</v>
      </c>
      <c r="B239" s="161">
        <v>43398</v>
      </c>
      <c r="C239" s="161"/>
      <c r="D239" s="162" t="s">
        <v>731</v>
      </c>
      <c r="E239" s="163" t="s">
        <v>545</v>
      </c>
      <c r="F239" s="163">
        <v>162</v>
      </c>
      <c r="G239" s="163"/>
      <c r="H239" s="163">
        <v>204</v>
      </c>
      <c r="I239" s="165">
        <v>209</v>
      </c>
      <c r="J239" s="166" t="s">
        <v>732</v>
      </c>
      <c r="K239" s="136">
        <f t="shared" si="77"/>
        <v>42</v>
      </c>
      <c r="L239" s="167">
        <f t="shared" si="78"/>
        <v>0.25925925925925924</v>
      </c>
      <c r="M239" s="163" t="s">
        <v>547</v>
      </c>
      <c r="N239" s="168">
        <v>43539</v>
      </c>
      <c r="O239" s="54"/>
      <c r="P239" s="54"/>
      <c r="Q239" s="198"/>
      <c r="R239" s="54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122</v>
      </c>
      <c r="B240" s="161">
        <v>43399</v>
      </c>
      <c r="C240" s="161"/>
      <c r="D240" s="162" t="s">
        <v>459</v>
      </c>
      <c r="E240" s="163" t="s">
        <v>545</v>
      </c>
      <c r="F240" s="163">
        <v>240</v>
      </c>
      <c r="G240" s="163"/>
      <c r="H240" s="163">
        <v>297</v>
      </c>
      <c r="I240" s="165">
        <v>297</v>
      </c>
      <c r="J240" s="166" t="s">
        <v>631</v>
      </c>
      <c r="K240" s="172">
        <f t="shared" si="77"/>
        <v>57</v>
      </c>
      <c r="L240" s="167">
        <f t="shared" si="78"/>
        <v>0.23749999999999999</v>
      </c>
      <c r="M240" s="163" t="s">
        <v>547</v>
      </c>
      <c r="N240" s="168">
        <v>43417</v>
      </c>
      <c r="O240" s="54"/>
      <c r="P240" s="54"/>
      <c r="Q240" s="198"/>
      <c r="R240" s="54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123</v>
      </c>
      <c r="B241" s="130">
        <v>43439</v>
      </c>
      <c r="C241" s="130"/>
      <c r="D241" s="131" t="s">
        <v>733</v>
      </c>
      <c r="E241" s="132" t="s">
        <v>545</v>
      </c>
      <c r="F241" s="132">
        <v>202.5</v>
      </c>
      <c r="G241" s="132"/>
      <c r="H241" s="132">
        <v>255</v>
      </c>
      <c r="I241" s="134">
        <v>252</v>
      </c>
      <c r="J241" s="135" t="s">
        <v>631</v>
      </c>
      <c r="K241" s="136">
        <f t="shared" si="77"/>
        <v>52.5</v>
      </c>
      <c r="L241" s="137">
        <f t="shared" si="78"/>
        <v>0.25925925925925924</v>
      </c>
      <c r="M241" s="132" t="s">
        <v>547</v>
      </c>
      <c r="N241" s="138">
        <v>43542</v>
      </c>
      <c r="O241" s="54"/>
      <c r="P241" s="54"/>
      <c r="Q241" s="198"/>
      <c r="R241" s="37" t="s">
        <v>857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60">
        <v>124</v>
      </c>
      <c r="B242" s="161">
        <v>43465</v>
      </c>
      <c r="C242" s="130"/>
      <c r="D242" s="162" t="s">
        <v>156</v>
      </c>
      <c r="E242" s="163" t="s">
        <v>545</v>
      </c>
      <c r="F242" s="163">
        <v>710</v>
      </c>
      <c r="G242" s="163"/>
      <c r="H242" s="163">
        <v>866</v>
      </c>
      <c r="I242" s="165">
        <v>866</v>
      </c>
      <c r="J242" s="166" t="s">
        <v>631</v>
      </c>
      <c r="K242" s="136">
        <f t="shared" si="77"/>
        <v>156</v>
      </c>
      <c r="L242" s="137">
        <f t="shared" si="78"/>
        <v>0.21971830985915494</v>
      </c>
      <c r="M242" s="132" t="s">
        <v>547</v>
      </c>
      <c r="N242" s="138">
        <v>43553</v>
      </c>
      <c r="O242" s="54"/>
      <c r="P242" s="54"/>
      <c r="Q242" s="198"/>
      <c r="R242" s="37" t="s">
        <v>857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60">
        <v>125</v>
      </c>
      <c r="B243" s="161">
        <v>43522</v>
      </c>
      <c r="C243" s="161"/>
      <c r="D243" s="162" t="s">
        <v>170</v>
      </c>
      <c r="E243" s="163" t="s">
        <v>545</v>
      </c>
      <c r="F243" s="163">
        <v>337.25</v>
      </c>
      <c r="G243" s="163"/>
      <c r="H243" s="163">
        <v>398.5</v>
      </c>
      <c r="I243" s="165">
        <v>411</v>
      </c>
      <c r="J243" s="135" t="s">
        <v>734</v>
      </c>
      <c r="K243" s="136">
        <f t="shared" si="77"/>
        <v>61.25</v>
      </c>
      <c r="L243" s="137">
        <f t="shared" si="78"/>
        <v>0.1816160118606375</v>
      </c>
      <c r="M243" s="132" t="s">
        <v>547</v>
      </c>
      <c r="N243" s="138">
        <v>43760</v>
      </c>
      <c r="O243" s="54"/>
      <c r="P243" s="54"/>
      <c r="Q243" s="198"/>
      <c r="R243" s="37" t="s">
        <v>857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73">
        <v>126</v>
      </c>
      <c r="B244" s="174">
        <v>43559</v>
      </c>
      <c r="C244" s="174"/>
      <c r="D244" s="175" t="s">
        <v>735</v>
      </c>
      <c r="E244" s="176" t="s">
        <v>545</v>
      </c>
      <c r="F244" s="176">
        <v>130</v>
      </c>
      <c r="G244" s="176"/>
      <c r="H244" s="176">
        <v>65</v>
      </c>
      <c r="I244" s="177">
        <v>158</v>
      </c>
      <c r="J244" s="145" t="s">
        <v>736</v>
      </c>
      <c r="K244" s="146">
        <f t="shared" si="77"/>
        <v>-65</v>
      </c>
      <c r="L244" s="147">
        <f t="shared" si="78"/>
        <v>-0.5</v>
      </c>
      <c r="M244" s="143" t="s">
        <v>557</v>
      </c>
      <c r="N244" s="140">
        <v>43726</v>
      </c>
      <c r="O244" s="54"/>
      <c r="P244" s="54"/>
      <c r="Q244" s="198"/>
      <c r="R244" s="37" t="s">
        <v>855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60">
        <v>127</v>
      </c>
      <c r="B245" s="161">
        <v>43017</v>
      </c>
      <c r="C245" s="161"/>
      <c r="D245" s="162" t="s">
        <v>205</v>
      </c>
      <c r="E245" s="163" t="s">
        <v>545</v>
      </c>
      <c r="F245" s="163">
        <v>141.5</v>
      </c>
      <c r="G245" s="163"/>
      <c r="H245" s="163">
        <v>183.5</v>
      </c>
      <c r="I245" s="165">
        <v>210</v>
      </c>
      <c r="J245" s="135" t="s">
        <v>732</v>
      </c>
      <c r="K245" s="136">
        <f t="shared" si="77"/>
        <v>42</v>
      </c>
      <c r="L245" s="137">
        <f t="shared" si="78"/>
        <v>0.29681978798586572</v>
      </c>
      <c r="M245" s="132" t="s">
        <v>547</v>
      </c>
      <c r="N245" s="138">
        <v>43042</v>
      </c>
      <c r="O245" s="54"/>
      <c r="P245" s="54"/>
      <c r="Q245" s="198"/>
      <c r="R245" s="37" t="s">
        <v>855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173">
        <v>128</v>
      </c>
      <c r="B246" s="174">
        <v>43074</v>
      </c>
      <c r="C246" s="174"/>
      <c r="D246" s="175" t="s">
        <v>737</v>
      </c>
      <c r="E246" s="176" t="s">
        <v>545</v>
      </c>
      <c r="F246" s="171">
        <v>172</v>
      </c>
      <c r="G246" s="176"/>
      <c r="H246" s="176">
        <v>155.25</v>
      </c>
      <c r="I246" s="177">
        <v>230</v>
      </c>
      <c r="J246" s="145" t="s">
        <v>738</v>
      </c>
      <c r="K246" s="146">
        <f t="shared" si="77"/>
        <v>-16.75</v>
      </c>
      <c r="L246" s="147">
        <f t="shared" si="78"/>
        <v>-9.7383720930232565E-2</v>
      </c>
      <c r="M246" s="143" t="s">
        <v>557</v>
      </c>
      <c r="N246" s="140">
        <v>43787</v>
      </c>
      <c r="O246" s="54"/>
      <c r="P246" s="54"/>
      <c r="Q246" s="198"/>
      <c r="R246" s="37" t="s">
        <v>855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129</v>
      </c>
      <c r="B247" s="161">
        <v>43398</v>
      </c>
      <c r="C247" s="161"/>
      <c r="D247" s="162" t="s">
        <v>117</v>
      </c>
      <c r="E247" s="163" t="s">
        <v>545</v>
      </c>
      <c r="F247" s="163">
        <v>698.5</v>
      </c>
      <c r="G247" s="163"/>
      <c r="H247" s="163">
        <v>890</v>
      </c>
      <c r="I247" s="165">
        <v>890</v>
      </c>
      <c r="J247" s="135" t="s">
        <v>739</v>
      </c>
      <c r="K247" s="136">
        <f t="shared" si="77"/>
        <v>191.5</v>
      </c>
      <c r="L247" s="137">
        <f t="shared" si="78"/>
        <v>0.27415891195418757</v>
      </c>
      <c r="M247" s="132" t="s">
        <v>547</v>
      </c>
      <c r="N247" s="138">
        <v>44328</v>
      </c>
      <c r="O247" s="54"/>
      <c r="P247" s="54"/>
      <c r="Q247" s="198"/>
      <c r="R247" s="37" t="s">
        <v>857</v>
      </c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130</v>
      </c>
      <c r="B248" s="161">
        <v>42877</v>
      </c>
      <c r="C248" s="161"/>
      <c r="D248" s="162" t="s">
        <v>740</v>
      </c>
      <c r="E248" s="163" t="s">
        <v>545</v>
      </c>
      <c r="F248" s="163">
        <v>127.6</v>
      </c>
      <c r="G248" s="163"/>
      <c r="H248" s="163">
        <v>138</v>
      </c>
      <c r="I248" s="165">
        <v>190</v>
      </c>
      <c r="J248" s="135" t="s">
        <v>741</v>
      </c>
      <c r="K248" s="136">
        <f t="shared" si="77"/>
        <v>10.400000000000006</v>
      </c>
      <c r="L248" s="137">
        <f t="shared" si="78"/>
        <v>8.1504702194357417E-2</v>
      </c>
      <c r="M248" s="132" t="s">
        <v>547</v>
      </c>
      <c r="N248" s="138">
        <v>43774</v>
      </c>
      <c r="O248" s="54"/>
      <c r="P248" s="54"/>
      <c r="Q248" s="198"/>
      <c r="R248" s="37" t="s">
        <v>855</v>
      </c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131</v>
      </c>
      <c r="B249" s="161">
        <v>43158</v>
      </c>
      <c r="C249" s="161"/>
      <c r="D249" s="162" t="s">
        <v>742</v>
      </c>
      <c r="E249" s="163" t="s">
        <v>545</v>
      </c>
      <c r="F249" s="163">
        <v>317</v>
      </c>
      <c r="G249" s="163"/>
      <c r="H249" s="163">
        <v>382.5</v>
      </c>
      <c r="I249" s="165">
        <v>398</v>
      </c>
      <c r="J249" s="135" t="s">
        <v>743</v>
      </c>
      <c r="K249" s="136">
        <f t="shared" si="77"/>
        <v>65.5</v>
      </c>
      <c r="L249" s="137">
        <f t="shared" si="78"/>
        <v>0.20662460567823343</v>
      </c>
      <c r="M249" s="132" t="s">
        <v>547</v>
      </c>
      <c r="N249" s="138">
        <v>44238</v>
      </c>
      <c r="O249" s="54"/>
      <c r="P249" s="54"/>
      <c r="Q249" s="198"/>
      <c r="R249" s="37" t="s">
        <v>855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73">
        <v>132</v>
      </c>
      <c r="B250" s="174">
        <v>43164</v>
      </c>
      <c r="C250" s="174"/>
      <c r="D250" s="175" t="s">
        <v>162</v>
      </c>
      <c r="E250" s="176" t="s">
        <v>545</v>
      </c>
      <c r="F250" s="171">
        <f>510-14.4</f>
        <v>495.6</v>
      </c>
      <c r="G250" s="176"/>
      <c r="H250" s="176">
        <v>350</v>
      </c>
      <c r="I250" s="177">
        <v>672</v>
      </c>
      <c r="J250" s="145" t="s">
        <v>744</v>
      </c>
      <c r="K250" s="146">
        <f t="shared" si="77"/>
        <v>-145.60000000000002</v>
      </c>
      <c r="L250" s="147">
        <f t="shared" si="78"/>
        <v>-0.29378531073446329</v>
      </c>
      <c r="M250" s="143" t="s">
        <v>557</v>
      </c>
      <c r="N250" s="140">
        <v>43887</v>
      </c>
      <c r="O250" s="54"/>
      <c r="P250" s="54"/>
      <c r="Q250" s="198"/>
      <c r="R250" s="37" t="s">
        <v>857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73">
        <v>133</v>
      </c>
      <c r="B251" s="174">
        <v>43237</v>
      </c>
      <c r="C251" s="174"/>
      <c r="D251" s="175" t="s">
        <v>745</v>
      </c>
      <c r="E251" s="176" t="s">
        <v>545</v>
      </c>
      <c r="F251" s="171">
        <v>230.3</v>
      </c>
      <c r="G251" s="176"/>
      <c r="H251" s="176">
        <v>102.5</v>
      </c>
      <c r="I251" s="177">
        <v>348</v>
      </c>
      <c r="J251" s="145" t="s">
        <v>746</v>
      </c>
      <c r="K251" s="146">
        <f t="shared" si="77"/>
        <v>-127.80000000000001</v>
      </c>
      <c r="L251" s="147">
        <f t="shared" si="78"/>
        <v>-0.55492835432045162</v>
      </c>
      <c r="M251" s="143" t="s">
        <v>557</v>
      </c>
      <c r="N251" s="140">
        <v>43896</v>
      </c>
      <c r="O251" s="54"/>
      <c r="P251" s="54"/>
      <c r="Q251" s="198"/>
      <c r="R251" s="37" t="s">
        <v>857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134</v>
      </c>
      <c r="B252" s="161">
        <v>43258</v>
      </c>
      <c r="C252" s="161"/>
      <c r="D252" s="162" t="s">
        <v>422</v>
      </c>
      <c r="E252" s="163" t="s">
        <v>545</v>
      </c>
      <c r="F252" s="163">
        <f>342.5-5.1</f>
        <v>337.4</v>
      </c>
      <c r="G252" s="163"/>
      <c r="H252" s="163">
        <v>412.5</v>
      </c>
      <c r="I252" s="165">
        <v>439</v>
      </c>
      <c r="J252" s="135" t="s">
        <v>747</v>
      </c>
      <c r="K252" s="136">
        <f t="shared" si="77"/>
        <v>75.100000000000023</v>
      </c>
      <c r="L252" s="137">
        <f t="shared" si="78"/>
        <v>0.22258446947243635</v>
      </c>
      <c r="M252" s="132" t="s">
        <v>547</v>
      </c>
      <c r="N252" s="138">
        <v>44230</v>
      </c>
      <c r="O252" s="54"/>
      <c r="P252" s="54"/>
      <c r="Q252" s="198"/>
      <c r="R252" s="37" t="s">
        <v>855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54">
        <v>135</v>
      </c>
      <c r="B253" s="153">
        <v>43285</v>
      </c>
      <c r="C253" s="153"/>
      <c r="D253" s="154" t="s">
        <v>56</v>
      </c>
      <c r="E253" s="155" t="s">
        <v>545</v>
      </c>
      <c r="F253" s="155">
        <f>127.5-5.53</f>
        <v>121.97</v>
      </c>
      <c r="G253" s="156"/>
      <c r="H253" s="156">
        <v>122.5</v>
      </c>
      <c r="I253" s="156">
        <v>170</v>
      </c>
      <c r="J253" s="157" t="s">
        <v>748</v>
      </c>
      <c r="K253" s="158">
        <f t="shared" si="77"/>
        <v>0.53000000000000114</v>
      </c>
      <c r="L253" s="159">
        <f t="shared" si="78"/>
        <v>4.3453308190538747E-3</v>
      </c>
      <c r="M253" s="155" t="s">
        <v>564</v>
      </c>
      <c r="N253" s="153">
        <v>44431</v>
      </c>
      <c r="O253" s="54"/>
      <c r="P253" s="54"/>
      <c r="Q253" s="198"/>
      <c r="R253" s="37" t="s">
        <v>857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73">
        <v>136</v>
      </c>
      <c r="B254" s="174">
        <v>43294</v>
      </c>
      <c r="C254" s="174"/>
      <c r="D254" s="175" t="s">
        <v>749</v>
      </c>
      <c r="E254" s="176" t="s">
        <v>545</v>
      </c>
      <c r="F254" s="171">
        <v>46.5</v>
      </c>
      <c r="G254" s="176"/>
      <c r="H254" s="176">
        <v>17</v>
      </c>
      <c r="I254" s="177">
        <v>59</v>
      </c>
      <c r="J254" s="145" t="s">
        <v>750</v>
      </c>
      <c r="K254" s="146">
        <f t="shared" si="77"/>
        <v>-29.5</v>
      </c>
      <c r="L254" s="147">
        <f t="shared" si="78"/>
        <v>-0.63440860215053763</v>
      </c>
      <c r="M254" s="143" t="s">
        <v>557</v>
      </c>
      <c r="N254" s="140">
        <v>43887</v>
      </c>
      <c r="O254" s="54"/>
      <c r="P254" s="54"/>
      <c r="Q254" s="198"/>
      <c r="R254" s="37" t="s">
        <v>857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137</v>
      </c>
      <c r="B255" s="161">
        <v>43396</v>
      </c>
      <c r="C255" s="161"/>
      <c r="D255" s="162" t="s">
        <v>406</v>
      </c>
      <c r="E255" s="163" t="s">
        <v>545</v>
      </c>
      <c r="F255" s="163">
        <v>156.5</v>
      </c>
      <c r="G255" s="163"/>
      <c r="H255" s="163">
        <v>207.5</v>
      </c>
      <c r="I255" s="165">
        <v>191</v>
      </c>
      <c r="J255" s="135" t="s">
        <v>631</v>
      </c>
      <c r="K255" s="136">
        <f t="shared" si="77"/>
        <v>51</v>
      </c>
      <c r="L255" s="137">
        <f t="shared" si="78"/>
        <v>0.32587859424920129</v>
      </c>
      <c r="M255" s="132" t="s">
        <v>547</v>
      </c>
      <c r="N255" s="138">
        <v>44369</v>
      </c>
      <c r="O255" s="54"/>
      <c r="P255" s="54"/>
      <c r="Q255" s="198"/>
      <c r="R255" s="37" t="s">
        <v>857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138</v>
      </c>
      <c r="B256" s="161">
        <v>43439</v>
      </c>
      <c r="C256" s="161"/>
      <c r="D256" s="162" t="s">
        <v>337</v>
      </c>
      <c r="E256" s="163" t="s">
        <v>545</v>
      </c>
      <c r="F256" s="163">
        <v>259.5</v>
      </c>
      <c r="G256" s="163"/>
      <c r="H256" s="163">
        <v>320</v>
      </c>
      <c r="I256" s="165">
        <v>320</v>
      </c>
      <c r="J256" s="135" t="s">
        <v>631</v>
      </c>
      <c r="K256" s="136">
        <f t="shared" si="77"/>
        <v>60.5</v>
      </c>
      <c r="L256" s="137">
        <f t="shared" si="78"/>
        <v>0.23314065510597304</v>
      </c>
      <c r="M256" s="132" t="s">
        <v>547</v>
      </c>
      <c r="N256" s="138">
        <v>44323</v>
      </c>
      <c r="O256" s="54"/>
      <c r="P256" s="54"/>
      <c r="Q256" s="198"/>
      <c r="R256" s="37" t="s">
        <v>857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0" ht="12.75" customHeight="1">
      <c r="A257" s="173">
        <v>139</v>
      </c>
      <c r="B257" s="174">
        <v>43439</v>
      </c>
      <c r="C257" s="174"/>
      <c r="D257" s="175" t="s">
        <v>751</v>
      </c>
      <c r="E257" s="176" t="s">
        <v>545</v>
      </c>
      <c r="F257" s="176">
        <v>715</v>
      </c>
      <c r="G257" s="176"/>
      <c r="H257" s="176">
        <v>445</v>
      </c>
      <c r="I257" s="177">
        <v>840</v>
      </c>
      <c r="J257" s="145" t="s">
        <v>752</v>
      </c>
      <c r="K257" s="146">
        <f t="shared" si="77"/>
        <v>-270</v>
      </c>
      <c r="L257" s="147">
        <f t="shared" si="78"/>
        <v>-0.3776223776223776</v>
      </c>
      <c r="M257" s="143" t="s">
        <v>557</v>
      </c>
      <c r="N257" s="140">
        <v>43800</v>
      </c>
      <c r="O257" s="54"/>
      <c r="P257" s="54"/>
      <c r="Q257" s="198"/>
      <c r="R257" s="37" t="s">
        <v>857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</row>
    <row r="258" spans="1:30" ht="12.75" customHeight="1">
      <c r="A258" s="160">
        <v>140</v>
      </c>
      <c r="B258" s="161">
        <v>43469</v>
      </c>
      <c r="C258" s="161"/>
      <c r="D258" s="162" t="s">
        <v>176</v>
      </c>
      <c r="E258" s="163" t="s">
        <v>545</v>
      </c>
      <c r="F258" s="163">
        <v>875</v>
      </c>
      <c r="G258" s="163"/>
      <c r="H258" s="163">
        <v>1165</v>
      </c>
      <c r="I258" s="165">
        <v>1185</v>
      </c>
      <c r="J258" s="135" t="s">
        <v>753</v>
      </c>
      <c r="K258" s="136">
        <f t="shared" si="77"/>
        <v>290</v>
      </c>
      <c r="L258" s="137">
        <f t="shared" si="78"/>
        <v>0.33142857142857141</v>
      </c>
      <c r="M258" s="132" t="s">
        <v>547</v>
      </c>
      <c r="N258" s="138">
        <v>43847</v>
      </c>
      <c r="O258" s="54"/>
      <c r="P258" s="54"/>
      <c r="Q258" s="198"/>
      <c r="R258" s="37" t="s">
        <v>857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</row>
    <row r="259" spans="1:30" ht="12.75" customHeight="1">
      <c r="A259" s="160">
        <v>141</v>
      </c>
      <c r="B259" s="161">
        <v>43559</v>
      </c>
      <c r="C259" s="161"/>
      <c r="D259" s="162" t="s">
        <v>355</v>
      </c>
      <c r="E259" s="163" t="s">
        <v>545</v>
      </c>
      <c r="F259" s="163">
        <f>387-14.63</f>
        <v>372.37</v>
      </c>
      <c r="G259" s="163"/>
      <c r="H259" s="163">
        <v>490</v>
      </c>
      <c r="I259" s="165">
        <v>490</v>
      </c>
      <c r="J259" s="135" t="s">
        <v>631</v>
      </c>
      <c r="K259" s="136">
        <f t="shared" si="77"/>
        <v>117.63</v>
      </c>
      <c r="L259" s="137">
        <f t="shared" si="78"/>
        <v>0.31589548030185027</v>
      </c>
      <c r="M259" s="132" t="s">
        <v>547</v>
      </c>
      <c r="N259" s="138">
        <v>43850</v>
      </c>
      <c r="O259" s="54"/>
      <c r="P259" s="54"/>
      <c r="Q259" s="198"/>
      <c r="R259" s="37" t="s">
        <v>857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</row>
    <row r="260" spans="1:30" ht="12.75" customHeight="1">
      <c r="A260" s="173">
        <v>142</v>
      </c>
      <c r="B260" s="174">
        <v>43578</v>
      </c>
      <c r="C260" s="174"/>
      <c r="D260" s="175" t="s">
        <v>754</v>
      </c>
      <c r="E260" s="176" t="s">
        <v>556</v>
      </c>
      <c r="F260" s="176">
        <v>220</v>
      </c>
      <c r="G260" s="176"/>
      <c r="H260" s="176">
        <v>127.5</v>
      </c>
      <c r="I260" s="177">
        <v>284</v>
      </c>
      <c r="J260" s="145" t="s">
        <v>755</v>
      </c>
      <c r="K260" s="146">
        <f t="shared" si="77"/>
        <v>-92.5</v>
      </c>
      <c r="L260" s="147">
        <f t="shared" si="78"/>
        <v>-0.42045454545454547</v>
      </c>
      <c r="M260" s="143" t="s">
        <v>557</v>
      </c>
      <c r="N260" s="140">
        <v>43896</v>
      </c>
      <c r="O260" s="54"/>
      <c r="P260" s="54"/>
      <c r="Q260" s="198"/>
      <c r="R260" s="37" t="s">
        <v>857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</row>
    <row r="261" spans="1:30" ht="12.75" customHeight="1">
      <c r="A261" s="160">
        <v>143</v>
      </c>
      <c r="B261" s="161">
        <v>43622</v>
      </c>
      <c r="C261" s="161"/>
      <c r="D261" s="162" t="s">
        <v>460</v>
      </c>
      <c r="E261" s="163" t="s">
        <v>556</v>
      </c>
      <c r="F261" s="163">
        <v>332.8</v>
      </c>
      <c r="G261" s="163"/>
      <c r="H261" s="163">
        <v>405</v>
      </c>
      <c r="I261" s="165">
        <v>419</v>
      </c>
      <c r="J261" s="135" t="s">
        <v>756</v>
      </c>
      <c r="K261" s="136">
        <f t="shared" si="77"/>
        <v>72.199999999999989</v>
      </c>
      <c r="L261" s="137">
        <f t="shared" si="78"/>
        <v>0.21694711538461534</v>
      </c>
      <c r="M261" s="132" t="s">
        <v>547</v>
      </c>
      <c r="N261" s="138">
        <v>43860</v>
      </c>
      <c r="O261" s="54"/>
      <c r="P261" s="54"/>
      <c r="Q261" s="198"/>
      <c r="R261" s="37" t="s">
        <v>855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</row>
    <row r="262" spans="1:30" ht="12.75" customHeight="1">
      <c r="A262" s="154">
        <v>144</v>
      </c>
      <c r="B262" s="153">
        <v>43641</v>
      </c>
      <c r="C262" s="153"/>
      <c r="D262" s="154" t="s">
        <v>168</v>
      </c>
      <c r="E262" s="155" t="s">
        <v>545</v>
      </c>
      <c r="F262" s="155">
        <v>386</v>
      </c>
      <c r="G262" s="156"/>
      <c r="H262" s="156">
        <v>395</v>
      </c>
      <c r="I262" s="156">
        <v>452</v>
      </c>
      <c r="J262" s="157" t="s">
        <v>757</v>
      </c>
      <c r="K262" s="158">
        <f t="shared" si="77"/>
        <v>9</v>
      </c>
      <c r="L262" s="159">
        <f t="shared" si="78"/>
        <v>2.3316062176165803E-2</v>
      </c>
      <c r="M262" s="155" t="s">
        <v>564</v>
      </c>
      <c r="N262" s="153">
        <v>43868</v>
      </c>
      <c r="O262" s="54"/>
      <c r="P262" s="54"/>
      <c r="Q262" s="198"/>
      <c r="R262" s="37" t="s">
        <v>855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</row>
    <row r="263" spans="1:30" ht="12.75" customHeight="1">
      <c r="A263" s="154">
        <v>145</v>
      </c>
      <c r="B263" s="153">
        <v>43707</v>
      </c>
      <c r="C263" s="153"/>
      <c r="D263" s="154" t="s">
        <v>143</v>
      </c>
      <c r="E263" s="155" t="s">
        <v>545</v>
      </c>
      <c r="F263" s="155">
        <v>137.5</v>
      </c>
      <c r="G263" s="156"/>
      <c r="H263" s="156">
        <v>138.5</v>
      </c>
      <c r="I263" s="156">
        <v>190</v>
      </c>
      <c r="J263" s="157" t="s">
        <v>758</v>
      </c>
      <c r="K263" s="158">
        <f t="shared" si="77"/>
        <v>1</v>
      </c>
      <c r="L263" s="159">
        <f t="shared" si="78"/>
        <v>7.2727272727272727E-3</v>
      </c>
      <c r="M263" s="155" t="s">
        <v>564</v>
      </c>
      <c r="N263" s="153">
        <v>44432</v>
      </c>
      <c r="O263" s="54"/>
      <c r="P263" s="54"/>
      <c r="Q263" s="198"/>
      <c r="R263" s="37" t="s">
        <v>857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</row>
    <row r="264" spans="1:30" ht="12.75" customHeight="1">
      <c r="A264" s="160">
        <v>146</v>
      </c>
      <c r="B264" s="161">
        <v>43731</v>
      </c>
      <c r="C264" s="161"/>
      <c r="D264" s="162" t="s">
        <v>415</v>
      </c>
      <c r="E264" s="163" t="s">
        <v>545</v>
      </c>
      <c r="F264" s="163">
        <v>235</v>
      </c>
      <c r="G264" s="163"/>
      <c r="H264" s="163">
        <v>295</v>
      </c>
      <c r="I264" s="165">
        <v>296</v>
      </c>
      <c r="J264" s="135" t="s">
        <v>759</v>
      </c>
      <c r="K264" s="136">
        <f t="shared" si="77"/>
        <v>60</v>
      </c>
      <c r="L264" s="137">
        <f t="shared" si="78"/>
        <v>0.25531914893617019</v>
      </c>
      <c r="M264" s="132" t="s">
        <v>547</v>
      </c>
      <c r="N264" s="138">
        <v>43844</v>
      </c>
      <c r="O264" s="54"/>
      <c r="P264" s="54"/>
      <c r="Q264" s="198"/>
      <c r="R264" s="37" t="s">
        <v>855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</row>
    <row r="265" spans="1:30" ht="12.75" customHeight="1">
      <c r="A265" s="160">
        <v>147</v>
      </c>
      <c r="B265" s="161">
        <v>43752</v>
      </c>
      <c r="C265" s="161"/>
      <c r="D265" s="162" t="s">
        <v>760</v>
      </c>
      <c r="E265" s="163" t="s">
        <v>545</v>
      </c>
      <c r="F265" s="163">
        <v>277.5</v>
      </c>
      <c r="G265" s="163"/>
      <c r="H265" s="163">
        <v>333</v>
      </c>
      <c r="I265" s="165">
        <v>333</v>
      </c>
      <c r="J265" s="135" t="s">
        <v>761</v>
      </c>
      <c r="K265" s="136">
        <f t="shared" si="77"/>
        <v>55.5</v>
      </c>
      <c r="L265" s="137">
        <f t="shared" si="78"/>
        <v>0.2</v>
      </c>
      <c r="M265" s="132" t="s">
        <v>547</v>
      </c>
      <c r="N265" s="138">
        <v>43846</v>
      </c>
      <c r="O265" s="54"/>
      <c r="P265" s="54"/>
      <c r="Q265" s="198"/>
      <c r="R265" s="37" t="s">
        <v>857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</row>
    <row r="266" spans="1:30" ht="12.75" customHeight="1">
      <c r="A266" s="160">
        <v>148</v>
      </c>
      <c r="B266" s="161">
        <v>43752</v>
      </c>
      <c r="C266" s="161"/>
      <c r="D266" s="162" t="s">
        <v>762</v>
      </c>
      <c r="E266" s="163" t="s">
        <v>545</v>
      </c>
      <c r="F266" s="163">
        <v>930</v>
      </c>
      <c r="G266" s="163"/>
      <c r="H266" s="163">
        <v>1165</v>
      </c>
      <c r="I266" s="165">
        <v>1200</v>
      </c>
      <c r="J266" s="135" t="s">
        <v>763</v>
      </c>
      <c r="K266" s="136">
        <f t="shared" si="77"/>
        <v>235</v>
      </c>
      <c r="L266" s="137">
        <f t="shared" si="78"/>
        <v>0.25268817204301075</v>
      </c>
      <c r="M266" s="132" t="s">
        <v>547</v>
      </c>
      <c r="N266" s="138">
        <v>43847</v>
      </c>
      <c r="O266" s="54"/>
      <c r="P266" s="54"/>
      <c r="Q266" s="198"/>
      <c r="R266" s="37" t="s">
        <v>855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</row>
    <row r="267" spans="1:30" ht="12.75" customHeight="1">
      <c r="A267" s="160">
        <v>149</v>
      </c>
      <c r="B267" s="161">
        <v>43753</v>
      </c>
      <c r="C267" s="161"/>
      <c r="D267" s="162" t="s">
        <v>764</v>
      </c>
      <c r="E267" s="163" t="s">
        <v>545</v>
      </c>
      <c r="F267" s="133">
        <v>111</v>
      </c>
      <c r="G267" s="163"/>
      <c r="H267" s="163">
        <v>141</v>
      </c>
      <c r="I267" s="165">
        <v>141</v>
      </c>
      <c r="J267" s="135" t="s">
        <v>765</v>
      </c>
      <c r="K267" s="136">
        <f t="shared" si="77"/>
        <v>30</v>
      </c>
      <c r="L267" s="137">
        <f t="shared" si="78"/>
        <v>0.27027027027027029</v>
      </c>
      <c r="M267" s="132" t="s">
        <v>547</v>
      </c>
      <c r="N267" s="138">
        <v>44328</v>
      </c>
      <c r="O267" s="54"/>
      <c r="P267" s="54"/>
      <c r="Q267" s="198"/>
      <c r="R267" s="37" t="s">
        <v>855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</row>
    <row r="268" spans="1:30" ht="12.75" customHeight="1">
      <c r="A268" s="160">
        <v>150</v>
      </c>
      <c r="B268" s="161">
        <v>43753</v>
      </c>
      <c r="C268" s="161"/>
      <c r="D268" s="162" t="s">
        <v>766</v>
      </c>
      <c r="E268" s="163" t="s">
        <v>545</v>
      </c>
      <c r="F268" s="133">
        <v>296</v>
      </c>
      <c r="G268" s="163"/>
      <c r="H268" s="163">
        <v>370</v>
      </c>
      <c r="I268" s="165">
        <v>370</v>
      </c>
      <c r="J268" s="135" t="s">
        <v>631</v>
      </c>
      <c r="K268" s="136">
        <f t="shared" ref="K268:K293" si="79">H268-F268</f>
        <v>74</v>
      </c>
      <c r="L268" s="137">
        <f t="shared" ref="L268:L293" si="80">K268/F268</f>
        <v>0.25</v>
      </c>
      <c r="M268" s="132" t="s">
        <v>547</v>
      </c>
      <c r="N268" s="138">
        <v>43853</v>
      </c>
      <c r="O268" s="54"/>
      <c r="P268" s="54"/>
      <c r="Q268" s="198"/>
      <c r="R268" s="37" t="s">
        <v>855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</row>
    <row r="269" spans="1:30" ht="12.75" customHeight="1">
      <c r="A269" s="160">
        <v>151</v>
      </c>
      <c r="B269" s="161">
        <v>43754</v>
      </c>
      <c r="C269" s="161"/>
      <c r="D269" s="162" t="s">
        <v>767</v>
      </c>
      <c r="E269" s="163" t="s">
        <v>545</v>
      </c>
      <c r="F269" s="133">
        <v>300</v>
      </c>
      <c r="G269" s="163"/>
      <c r="H269" s="163">
        <v>382.5</v>
      </c>
      <c r="I269" s="165">
        <v>344</v>
      </c>
      <c r="J269" s="135" t="s">
        <v>768</v>
      </c>
      <c r="K269" s="136">
        <f t="shared" si="79"/>
        <v>82.5</v>
      </c>
      <c r="L269" s="137">
        <f t="shared" si="80"/>
        <v>0.27500000000000002</v>
      </c>
      <c r="M269" s="132" t="s">
        <v>547</v>
      </c>
      <c r="N269" s="138">
        <v>44238</v>
      </c>
      <c r="O269" s="54"/>
      <c r="P269" s="54"/>
      <c r="Q269" s="198"/>
      <c r="R269" s="37" t="s">
        <v>855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</row>
    <row r="270" spans="1:30" ht="12.75" customHeight="1">
      <c r="A270" s="160">
        <v>152</v>
      </c>
      <c r="B270" s="161">
        <v>43832</v>
      </c>
      <c r="C270" s="161"/>
      <c r="D270" s="162" t="s">
        <v>769</v>
      </c>
      <c r="E270" s="163" t="s">
        <v>545</v>
      </c>
      <c r="F270" s="133">
        <v>495</v>
      </c>
      <c r="G270" s="163"/>
      <c r="H270" s="163">
        <v>595</v>
      </c>
      <c r="I270" s="165">
        <v>590</v>
      </c>
      <c r="J270" s="135" t="s">
        <v>567</v>
      </c>
      <c r="K270" s="136">
        <f t="shared" si="79"/>
        <v>100</v>
      </c>
      <c r="L270" s="137">
        <f t="shared" si="80"/>
        <v>0.20202020202020202</v>
      </c>
      <c r="M270" s="132" t="s">
        <v>547</v>
      </c>
      <c r="N270" s="138">
        <v>44589</v>
      </c>
      <c r="O270" s="54"/>
      <c r="P270" s="54"/>
      <c r="Q270" s="198"/>
      <c r="R270" s="37" t="s">
        <v>855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</row>
    <row r="271" spans="1:30" ht="12.75" customHeight="1">
      <c r="A271" s="160">
        <v>153</v>
      </c>
      <c r="B271" s="161">
        <v>43966</v>
      </c>
      <c r="C271" s="161"/>
      <c r="D271" s="162" t="s">
        <v>74</v>
      </c>
      <c r="E271" s="163" t="s">
        <v>545</v>
      </c>
      <c r="F271" s="133">
        <v>67.5</v>
      </c>
      <c r="G271" s="163"/>
      <c r="H271" s="163">
        <v>86</v>
      </c>
      <c r="I271" s="165">
        <v>86</v>
      </c>
      <c r="J271" s="135" t="s">
        <v>770</v>
      </c>
      <c r="K271" s="136">
        <f t="shared" si="79"/>
        <v>18.5</v>
      </c>
      <c r="L271" s="137">
        <f t="shared" si="80"/>
        <v>0.27407407407407408</v>
      </c>
      <c r="M271" s="132" t="s">
        <v>547</v>
      </c>
      <c r="N271" s="138">
        <v>44008</v>
      </c>
      <c r="O271" s="54"/>
      <c r="P271" s="54"/>
      <c r="Q271" s="198"/>
      <c r="R271" s="37" t="s">
        <v>855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</row>
    <row r="272" spans="1:30" ht="12.75" customHeight="1">
      <c r="A272" s="160">
        <v>154</v>
      </c>
      <c r="B272" s="161">
        <v>44035</v>
      </c>
      <c r="C272" s="161"/>
      <c r="D272" s="162" t="s">
        <v>459</v>
      </c>
      <c r="E272" s="163" t="s">
        <v>545</v>
      </c>
      <c r="F272" s="133">
        <v>231</v>
      </c>
      <c r="G272" s="163"/>
      <c r="H272" s="163">
        <v>281</v>
      </c>
      <c r="I272" s="165">
        <v>281</v>
      </c>
      <c r="J272" s="135" t="s">
        <v>631</v>
      </c>
      <c r="K272" s="136">
        <f t="shared" si="79"/>
        <v>50</v>
      </c>
      <c r="L272" s="137">
        <f t="shared" si="80"/>
        <v>0.21645021645021645</v>
      </c>
      <c r="M272" s="132" t="s">
        <v>547</v>
      </c>
      <c r="N272" s="138">
        <v>44358</v>
      </c>
      <c r="O272" s="54"/>
      <c r="P272" s="54"/>
      <c r="Q272" s="198"/>
      <c r="R272" s="37" t="s">
        <v>855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</row>
    <row r="273" spans="1:30" ht="12.75" customHeight="1">
      <c r="A273" s="160">
        <v>155</v>
      </c>
      <c r="B273" s="161">
        <v>44092</v>
      </c>
      <c r="C273" s="161"/>
      <c r="D273" s="162" t="s">
        <v>141</v>
      </c>
      <c r="E273" s="163" t="s">
        <v>545</v>
      </c>
      <c r="F273" s="163">
        <v>206</v>
      </c>
      <c r="G273" s="163"/>
      <c r="H273" s="163">
        <v>248</v>
      </c>
      <c r="I273" s="165">
        <v>248</v>
      </c>
      <c r="J273" s="135" t="s">
        <v>631</v>
      </c>
      <c r="K273" s="136">
        <f t="shared" si="79"/>
        <v>42</v>
      </c>
      <c r="L273" s="137">
        <f t="shared" si="80"/>
        <v>0.20388349514563106</v>
      </c>
      <c r="M273" s="132" t="s">
        <v>547</v>
      </c>
      <c r="N273" s="138">
        <v>44214</v>
      </c>
      <c r="O273" s="54"/>
      <c r="P273" s="54"/>
      <c r="Q273" s="198"/>
      <c r="R273" s="37" t="s">
        <v>855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0" ht="12.75" customHeight="1">
      <c r="A274" s="160">
        <v>156</v>
      </c>
      <c r="B274" s="161">
        <v>44140</v>
      </c>
      <c r="C274" s="161"/>
      <c r="D274" s="162" t="s">
        <v>141</v>
      </c>
      <c r="E274" s="163" t="s">
        <v>545</v>
      </c>
      <c r="F274" s="163">
        <v>182.5</v>
      </c>
      <c r="G274" s="163"/>
      <c r="H274" s="163">
        <v>248</v>
      </c>
      <c r="I274" s="165">
        <v>248</v>
      </c>
      <c r="J274" s="135" t="s">
        <v>631</v>
      </c>
      <c r="K274" s="136">
        <f t="shared" si="79"/>
        <v>65.5</v>
      </c>
      <c r="L274" s="137">
        <f t="shared" si="80"/>
        <v>0.35890410958904112</v>
      </c>
      <c r="M274" s="132" t="s">
        <v>547</v>
      </c>
      <c r="N274" s="138">
        <v>44214</v>
      </c>
      <c r="O274" s="54"/>
      <c r="P274" s="54"/>
      <c r="Q274" s="198"/>
      <c r="R274" s="37" t="s">
        <v>855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</row>
    <row r="275" spans="1:30" ht="12.75" customHeight="1">
      <c r="A275" s="160">
        <v>157</v>
      </c>
      <c r="B275" s="161">
        <v>44140</v>
      </c>
      <c r="C275" s="161"/>
      <c r="D275" s="162" t="s">
        <v>337</v>
      </c>
      <c r="E275" s="163" t="s">
        <v>545</v>
      </c>
      <c r="F275" s="163">
        <v>247.5</v>
      </c>
      <c r="G275" s="163"/>
      <c r="H275" s="163">
        <v>320</v>
      </c>
      <c r="I275" s="165">
        <v>320</v>
      </c>
      <c r="J275" s="135" t="s">
        <v>631</v>
      </c>
      <c r="K275" s="136">
        <f t="shared" si="79"/>
        <v>72.5</v>
      </c>
      <c r="L275" s="137">
        <f t="shared" si="80"/>
        <v>0.29292929292929293</v>
      </c>
      <c r="M275" s="132" t="s">
        <v>547</v>
      </c>
      <c r="N275" s="138">
        <v>44323</v>
      </c>
      <c r="O275" s="54"/>
      <c r="P275" s="54"/>
      <c r="Q275" s="198"/>
      <c r="R275" s="37" t="s">
        <v>855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</row>
    <row r="276" spans="1:30" ht="12.75" customHeight="1">
      <c r="A276" s="160">
        <v>158</v>
      </c>
      <c r="B276" s="161">
        <v>44140</v>
      </c>
      <c r="C276" s="161"/>
      <c r="D276" s="162" t="s">
        <v>199</v>
      </c>
      <c r="E276" s="163" t="s">
        <v>545</v>
      </c>
      <c r="F276" s="133">
        <v>925</v>
      </c>
      <c r="G276" s="163"/>
      <c r="H276" s="163">
        <v>1095</v>
      </c>
      <c r="I276" s="165">
        <v>1093</v>
      </c>
      <c r="J276" s="135" t="s">
        <v>771</v>
      </c>
      <c r="K276" s="136">
        <f t="shared" si="79"/>
        <v>170</v>
      </c>
      <c r="L276" s="137">
        <f t="shared" si="80"/>
        <v>0.18378378378378379</v>
      </c>
      <c r="M276" s="132" t="s">
        <v>547</v>
      </c>
      <c r="N276" s="138">
        <v>44201</v>
      </c>
      <c r="O276" s="54"/>
      <c r="P276" s="54"/>
      <c r="Q276" s="198"/>
      <c r="R276" s="37" t="s">
        <v>855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0" ht="12.75" customHeight="1">
      <c r="A277" s="160">
        <v>159</v>
      </c>
      <c r="B277" s="161">
        <v>44140</v>
      </c>
      <c r="C277" s="161"/>
      <c r="D277" s="162" t="s">
        <v>355</v>
      </c>
      <c r="E277" s="163" t="s">
        <v>545</v>
      </c>
      <c r="F277" s="133">
        <v>332.5</v>
      </c>
      <c r="G277" s="163"/>
      <c r="H277" s="163">
        <v>393</v>
      </c>
      <c r="I277" s="165">
        <v>406</v>
      </c>
      <c r="J277" s="135" t="s">
        <v>772</v>
      </c>
      <c r="K277" s="136">
        <f t="shared" si="79"/>
        <v>60.5</v>
      </c>
      <c r="L277" s="137">
        <f t="shared" si="80"/>
        <v>0.18195488721804512</v>
      </c>
      <c r="M277" s="132" t="s">
        <v>547</v>
      </c>
      <c r="N277" s="138">
        <v>44256</v>
      </c>
      <c r="O277" s="54"/>
      <c r="P277" s="54"/>
      <c r="Q277" s="198"/>
      <c r="R277" s="37" t="s">
        <v>855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0" ht="12.75" customHeight="1">
      <c r="A278" s="160">
        <v>160</v>
      </c>
      <c r="B278" s="161">
        <v>44141</v>
      </c>
      <c r="C278" s="161"/>
      <c r="D278" s="162" t="s">
        <v>459</v>
      </c>
      <c r="E278" s="163" t="s">
        <v>545</v>
      </c>
      <c r="F278" s="133">
        <v>231</v>
      </c>
      <c r="G278" s="163"/>
      <c r="H278" s="163">
        <v>281</v>
      </c>
      <c r="I278" s="165">
        <v>281</v>
      </c>
      <c r="J278" s="135" t="s">
        <v>631</v>
      </c>
      <c r="K278" s="136">
        <f t="shared" si="79"/>
        <v>50</v>
      </c>
      <c r="L278" s="137">
        <f t="shared" si="80"/>
        <v>0.21645021645021645</v>
      </c>
      <c r="M278" s="132" t="s">
        <v>547</v>
      </c>
      <c r="N278" s="138">
        <v>44358</v>
      </c>
      <c r="O278" s="54"/>
      <c r="P278" s="54"/>
      <c r="Q278" s="198"/>
      <c r="R278" s="37" t="s">
        <v>855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0" ht="12.75" customHeight="1">
      <c r="A279" s="160">
        <v>161</v>
      </c>
      <c r="B279" s="161">
        <v>44187</v>
      </c>
      <c r="C279" s="161"/>
      <c r="D279" s="162" t="s">
        <v>773</v>
      </c>
      <c r="E279" s="163" t="s">
        <v>545</v>
      </c>
      <c r="F279" s="133">
        <v>190</v>
      </c>
      <c r="G279" s="163"/>
      <c r="H279" s="163">
        <v>239</v>
      </c>
      <c r="I279" s="165">
        <v>239</v>
      </c>
      <c r="J279" s="135" t="s">
        <v>774</v>
      </c>
      <c r="K279" s="136">
        <f t="shared" si="79"/>
        <v>49</v>
      </c>
      <c r="L279" s="137">
        <f t="shared" si="80"/>
        <v>0.25789473684210529</v>
      </c>
      <c r="M279" s="132" t="s">
        <v>547</v>
      </c>
      <c r="N279" s="138">
        <v>44844</v>
      </c>
      <c r="O279" s="54"/>
      <c r="P279" s="54"/>
      <c r="Q279" s="198"/>
      <c r="R279" s="37" t="s">
        <v>855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0" ht="12.75" customHeight="1">
      <c r="A280" s="160">
        <v>162</v>
      </c>
      <c r="B280" s="161">
        <v>44258</v>
      </c>
      <c r="C280" s="161"/>
      <c r="D280" s="162" t="s">
        <v>769</v>
      </c>
      <c r="E280" s="163" t="s">
        <v>545</v>
      </c>
      <c r="F280" s="133">
        <v>495</v>
      </c>
      <c r="G280" s="163"/>
      <c r="H280" s="163">
        <v>595</v>
      </c>
      <c r="I280" s="165">
        <v>590</v>
      </c>
      <c r="J280" s="135" t="s">
        <v>567</v>
      </c>
      <c r="K280" s="136">
        <f t="shared" si="79"/>
        <v>100</v>
      </c>
      <c r="L280" s="137">
        <f t="shared" si="80"/>
        <v>0.20202020202020202</v>
      </c>
      <c r="M280" s="132" t="s">
        <v>547</v>
      </c>
      <c r="N280" s="138">
        <v>44589</v>
      </c>
      <c r="O280" s="54"/>
      <c r="P280" s="54"/>
      <c r="Q280" s="198"/>
      <c r="R280" s="37" t="s">
        <v>855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0" ht="12.75" customHeight="1">
      <c r="A281" s="160">
        <v>163</v>
      </c>
      <c r="B281" s="161">
        <v>44274</v>
      </c>
      <c r="C281" s="161"/>
      <c r="D281" s="162" t="s">
        <v>355</v>
      </c>
      <c r="E281" s="163" t="s">
        <v>545</v>
      </c>
      <c r="F281" s="133">
        <v>355</v>
      </c>
      <c r="G281" s="163"/>
      <c r="H281" s="163">
        <v>422.5</v>
      </c>
      <c r="I281" s="165">
        <v>420</v>
      </c>
      <c r="J281" s="135" t="s">
        <v>775</v>
      </c>
      <c r="K281" s="136">
        <f t="shared" si="79"/>
        <v>67.5</v>
      </c>
      <c r="L281" s="137">
        <f t="shared" si="80"/>
        <v>0.19014084507042253</v>
      </c>
      <c r="M281" s="132" t="s">
        <v>547</v>
      </c>
      <c r="N281" s="138">
        <v>44361</v>
      </c>
      <c r="O281" s="54"/>
      <c r="P281" s="54"/>
      <c r="R281" s="37" t="s">
        <v>855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0" ht="12.75" customHeight="1">
      <c r="A282" s="160">
        <v>164</v>
      </c>
      <c r="B282" s="161">
        <v>44295</v>
      </c>
      <c r="C282" s="161"/>
      <c r="D282" s="162" t="s">
        <v>319</v>
      </c>
      <c r="E282" s="163" t="s">
        <v>545</v>
      </c>
      <c r="F282" s="133">
        <v>555</v>
      </c>
      <c r="G282" s="163"/>
      <c r="H282" s="163">
        <v>663</v>
      </c>
      <c r="I282" s="165">
        <v>663</v>
      </c>
      <c r="J282" s="135" t="s">
        <v>776</v>
      </c>
      <c r="K282" s="136">
        <f t="shared" si="79"/>
        <v>108</v>
      </c>
      <c r="L282" s="137">
        <f t="shared" si="80"/>
        <v>0.19459459459459461</v>
      </c>
      <c r="M282" s="132" t="s">
        <v>547</v>
      </c>
      <c r="N282" s="138">
        <v>44321</v>
      </c>
      <c r="O282" s="54"/>
      <c r="P282" s="54"/>
      <c r="Q282" s="198"/>
      <c r="R282" s="37" t="s">
        <v>855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0" ht="12.75" customHeight="1">
      <c r="A283" s="160">
        <v>165</v>
      </c>
      <c r="B283" s="161">
        <v>44308</v>
      </c>
      <c r="C283" s="161"/>
      <c r="D283" s="162" t="s">
        <v>740</v>
      </c>
      <c r="E283" s="163" t="s">
        <v>545</v>
      </c>
      <c r="F283" s="133">
        <v>126.5</v>
      </c>
      <c r="G283" s="163"/>
      <c r="H283" s="163">
        <v>155</v>
      </c>
      <c r="I283" s="165">
        <v>155</v>
      </c>
      <c r="J283" s="135" t="s">
        <v>631</v>
      </c>
      <c r="K283" s="136">
        <f t="shared" si="79"/>
        <v>28.5</v>
      </c>
      <c r="L283" s="137">
        <f t="shared" si="80"/>
        <v>0.22529644268774704</v>
      </c>
      <c r="M283" s="132" t="s">
        <v>547</v>
      </c>
      <c r="N283" s="138">
        <v>44362</v>
      </c>
      <c r="O283" s="54"/>
      <c r="P283" s="54"/>
      <c r="R283" s="37" t="s">
        <v>855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0" ht="12.75" customHeight="1">
      <c r="A284" s="139">
        <v>166</v>
      </c>
      <c r="B284" s="170">
        <v>44368</v>
      </c>
      <c r="C284" s="170"/>
      <c r="D284" s="141" t="s">
        <v>777</v>
      </c>
      <c r="E284" s="143" t="s">
        <v>545</v>
      </c>
      <c r="F284" s="171">
        <v>287.5</v>
      </c>
      <c r="G284" s="143"/>
      <c r="H284" s="143">
        <v>245</v>
      </c>
      <c r="I284" s="144">
        <v>344</v>
      </c>
      <c r="J284" s="145" t="s">
        <v>778</v>
      </c>
      <c r="K284" s="146">
        <f t="shared" si="79"/>
        <v>-42.5</v>
      </c>
      <c r="L284" s="147">
        <f t="shared" si="80"/>
        <v>-0.14782608695652175</v>
      </c>
      <c r="M284" s="143" t="s">
        <v>557</v>
      </c>
      <c r="N284" s="140">
        <v>44508</v>
      </c>
      <c r="O284" s="54"/>
      <c r="P284" s="54"/>
      <c r="R284" s="37" t="s">
        <v>855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0" ht="12.75" customHeight="1">
      <c r="A285" s="160">
        <v>167</v>
      </c>
      <c r="B285" s="161">
        <v>44368</v>
      </c>
      <c r="C285" s="161"/>
      <c r="D285" s="162" t="s">
        <v>459</v>
      </c>
      <c r="E285" s="163" t="s">
        <v>545</v>
      </c>
      <c r="F285" s="133">
        <v>241</v>
      </c>
      <c r="G285" s="163"/>
      <c r="H285" s="163">
        <v>298</v>
      </c>
      <c r="I285" s="165">
        <v>320</v>
      </c>
      <c r="J285" s="135" t="s">
        <v>631</v>
      </c>
      <c r="K285" s="136">
        <f t="shared" si="79"/>
        <v>57</v>
      </c>
      <c r="L285" s="137">
        <f t="shared" si="80"/>
        <v>0.23651452282157676</v>
      </c>
      <c r="M285" s="132" t="s">
        <v>547</v>
      </c>
      <c r="N285" s="138">
        <v>44802</v>
      </c>
      <c r="O285" s="54"/>
      <c r="P285" s="54"/>
      <c r="R285" s="37" t="s">
        <v>855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0" ht="12.75" customHeight="1">
      <c r="A286" s="160">
        <v>168</v>
      </c>
      <c r="B286" s="161">
        <v>44406</v>
      </c>
      <c r="C286" s="161"/>
      <c r="D286" s="162" t="s">
        <v>740</v>
      </c>
      <c r="E286" s="163" t="s">
        <v>545</v>
      </c>
      <c r="F286" s="133">
        <v>162.5</v>
      </c>
      <c r="G286" s="163"/>
      <c r="H286" s="163">
        <v>200</v>
      </c>
      <c r="I286" s="165">
        <v>200</v>
      </c>
      <c r="J286" s="135" t="s">
        <v>631</v>
      </c>
      <c r="K286" s="136">
        <f t="shared" si="79"/>
        <v>37.5</v>
      </c>
      <c r="L286" s="137">
        <f t="shared" si="80"/>
        <v>0.23076923076923078</v>
      </c>
      <c r="M286" s="132" t="s">
        <v>547</v>
      </c>
      <c r="N286" s="138">
        <v>44802</v>
      </c>
      <c r="O286" s="54"/>
      <c r="P286" s="54"/>
      <c r="R286" s="37" t="s">
        <v>855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0" ht="12.75" customHeight="1">
      <c r="A287" s="160">
        <v>169</v>
      </c>
      <c r="B287" s="161">
        <v>44462</v>
      </c>
      <c r="C287" s="161"/>
      <c r="D287" s="162" t="s">
        <v>423</v>
      </c>
      <c r="E287" s="163" t="s">
        <v>545</v>
      </c>
      <c r="F287" s="133">
        <v>1235</v>
      </c>
      <c r="G287" s="163"/>
      <c r="H287" s="163">
        <v>1505</v>
      </c>
      <c r="I287" s="165">
        <v>1500</v>
      </c>
      <c r="J287" s="135" t="s">
        <v>631</v>
      </c>
      <c r="K287" s="136">
        <f t="shared" si="79"/>
        <v>270</v>
      </c>
      <c r="L287" s="137">
        <f t="shared" si="80"/>
        <v>0.21862348178137653</v>
      </c>
      <c r="M287" s="132" t="s">
        <v>547</v>
      </c>
      <c r="N287" s="138">
        <v>44564</v>
      </c>
      <c r="O287" s="54"/>
      <c r="P287" s="54"/>
      <c r="R287" s="37" t="s">
        <v>855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0" ht="12.75" customHeight="1">
      <c r="A288" s="160">
        <v>170</v>
      </c>
      <c r="B288" s="161">
        <v>44480</v>
      </c>
      <c r="C288" s="161"/>
      <c r="D288" s="162" t="s">
        <v>779</v>
      </c>
      <c r="E288" s="163" t="s">
        <v>545</v>
      </c>
      <c r="F288" s="133">
        <v>58.75</v>
      </c>
      <c r="G288" s="163"/>
      <c r="H288" s="163">
        <v>64.25</v>
      </c>
      <c r="I288" s="165"/>
      <c r="J288" s="135" t="s">
        <v>631</v>
      </c>
      <c r="K288" s="136">
        <f t="shared" si="79"/>
        <v>5.5</v>
      </c>
      <c r="L288" s="137">
        <f t="shared" si="80"/>
        <v>9.3617021276595741E-2</v>
      </c>
      <c r="M288" s="132" t="s">
        <v>547</v>
      </c>
      <c r="N288" s="138">
        <v>45322</v>
      </c>
      <c r="O288" s="54"/>
      <c r="P288" s="54"/>
      <c r="R288" s="37" t="s">
        <v>855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0" ht="12.75" customHeight="1">
      <c r="A289" s="129">
        <v>171</v>
      </c>
      <c r="B289" s="130">
        <v>44481</v>
      </c>
      <c r="C289" s="130"/>
      <c r="D289" s="131" t="s">
        <v>273</v>
      </c>
      <c r="E289" s="132" t="s">
        <v>545</v>
      </c>
      <c r="F289" s="133">
        <v>315</v>
      </c>
      <c r="G289" s="132"/>
      <c r="H289" s="132">
        <v>335</v>
      </c>
      <c r="I289" s="134">
        <v>380</v>
      </c>
      <c r="J289" s="135" t="s">
        <v>822</v>
      </c>
      <c r="K289" s="136">
        <f t="shared" si="79"/>
        <v>20</v>
      </c>
      <c r="L289" s="137">
        <f t="shared" si="80"/>
        <v>6.3492063492063489E-2</v>
      </c>
      <c r="M289" s="132" t="s">
        <v>547</v>
      </c>
      <c r="N289" s="138">
        <v>45297</v>
      </c>
      <c r="O289" s="54"/>
      <c r="P289" s="54"/>
      <c r="R289" s="37" t="s">
        <v>855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1:30" ht="12.75" customHeight="1">
      <c r="A290" s="129">
        <v>172</v>
      </c>
      <c r="B290" s="130">
        <v>44481</v>
      </c>
      <c r="C290" s="130"/>
      <c r="D290" s="131" t="s">
        <v>780</v>
      </c>
      <c r="E290" s="132" t="s">
        <v>545</v>
      </c>
      <c r="F290" s="133">
        <v>45.5</v>
      </c>
      <c r="G290" s="132"/>
      <c r="H290" s="132">
        <v>56.5</v>
      </c>
      <c r="I290" s="134">
        <v>56</v>
      </c>
      <c r="J290" s="135" t="s">
        <v>631</v>
      </c>
      <c r="K290" s="136">
        <f t="shared" si="79"/>
        <v>11</v>
      </c>
      <c r="L290" s="137">
        <f t="shared" si="80"/>
        <v>0.24175824175824176</v>
      </c>
      <c r="M290" s="132" t="s">
        <v>547</v>
      </c>
      <c r="N290" s="138">
        <v>44881</v>
      </c>
      <c r="O290" s="54"/>
      <c r="P290" s="54"/>
      <c r="R290" s="37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1:30" ht="12.75" customHeight="1">
      <c r="A291" s="129">
        <v>173</v>
      </c>
      <c r="B291" s="130">
        <v>44551</v>
      </c>
      <c r="C291" s="130"/>
      <c r="D291" s="131" t="s">
        <v>128</v>
      </c>
      <c r="E291" s="132" t="s">
        <v>545</v>
      </c>
      <c r="F291" s="133">
        <v>2300</v>
      </c>
      <c r="G291" s="132"/>
      <c r="H291" s="132">
        <f>(2820+2200)/2</f>
        <v>2510</v>
      </c>
      <c r="I291" s="134">
        <v>3000</v>
      </c>
      <c r="J291" s="135" t="s">
        <v>781</v>
      </c>
      <c r="K291" s="136">
        <f t="shared" si="79"/>
        <v>210</v>
      </c>
      <c r="L291" s="137">
        <f t="shared" si="80"/>
        <v>9.1304347826086957E-2</v>
      </c>
      <c r="M291" s="132" t="s">
        <v>547</v>
      </c>
      <c r="N291" s="138">
        <v>44649</v>
      </c>
      <c r="O291" s="54"/>
      <c r="P291" s="54"/>
      <c r="R291" s="37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0" ht="12.75" customHeight="1">
      <c r="A292" s="129">
        <v>174</v>
      </c>
      <c r="B292" s="130">
        <v>44606</v>
      </c>
      <c r="C292" s="130"/>
      <c r="D292" s="131" t="s">
        <v>413</v>
      </c>
      <c r="E292" s="132" t="s">
        <v>545</v>
      </c>
      <c r="F292" s="133">
        <v>635</v>
      </c>
      <c r="G292" s="132"/>
      <c r="H292" s="132">
        <v>700</v>
      </c>
      <c r="I292" s="134">
        <v>764</v>
      </c>
      <c r="J292" s="135" t="s">
        <v>806</v>
      </c>
      <c r="K292" s="136">
        <f t="shared" si="79"/>
        <v>65</v>
      </c>
      <c r="L292" s="137">
        <f t="shared" si="80"/>
        <v>0.10236220472440945</v>
      </c>
      <c r="M292" s="132" t="s">
        <v>547</v>
      </c>
      <c r="N292" s="138">
        <v>45159</v>
      </c>
      <c r="O292" s="54"/>
      <c r="P292" s="54"/>
      <c r="R292" s="37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0" ht="12.75" customHeight="1">
      <c r="A293" s="129">
        <v>175</v>
      </c>
      <c r="B293" s="130">
        <v>44613</v>
      </c>
      <c r="C293" s="130"/>
      <c r="D293" s="131" t="s">
        <v>423</v>
      </c>
      <c r="E293" s="132" t="s">
        <v>545</v>
      </c>
      <c r="F293" s="133">
        <v>1255</v>
      </c>
      <c r="G293" s="132"/>
      <c r="H293" s="132">
        <v>1515</v>
      </c>
      <c r="I293" s="134">
        <v>1510</v>
      </c>
      <c r="J293" s="135" t="s">
        <v>631</v>
      </c>
      <c r="K293" s="136">
        <f t="shared" si="79"/>
        <v>260</v>
      </c>
      <c r="L293" s="137">
        <f t="shared" si="80"/>
        <v>0.20717131474103587</v>
      </c>
      <c r="M293" s="132" t="s">
        <v>547</v>
      </c>
      <c r="N293" s="138">
        <v>44834</v>
      </c>
      <c r="O293" s="54"/>
      <c r="P293" s="54"/>
      <c r="R293" s="37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0" ht="12.75" customHeight="1">
      <c r="A294" s="259">
        <v>176</v>
      </c>
      <c r="B294" s="250">
        <v>44670</v>
      </c>
      <c r="C294" s="250"/>
      <c r="D294" s="251" t="s">
        <v>510</v>
      </c>
      <c r="E294" s="252" t="s">
        <v>545</v>
      </c>
      <c r="F294" s="253">
        <v>445</v>
      </c>
      <c r="G294" s="253"/>
      <c r="H294" s="253">
        <v>460</v>
      </c>
      <c r="I294" s="253">
        <v>553</v>
      </c>
      <c r="J294" s="254" t="s">
        <v>844</v>
      </c>
      <c r="K294" s="255">
        <f t="shared" ref="K294" si="81">H294-F294</f>
        <v>15</v>
      </c>
      <c r="L294" s="256">
        <f t="shared" ref="L294" si="82">K294/F294</f>
        <v>3.3707865168539325E-2</v>
      </c>
      <c r="M294" s="257" t="s">
        <v>564</v>
      </c>
      <c r="N294" s="258">
        <v>45397</v>
      </c>
      <c r="O294" s="54"/>
      <c r="P294" s="54"/>
      <c r="R294" s="37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0" ht="12.75" customHeight="1">
      <c r="A295" s="160">
        <v>177</v>
      </c>
      <c r="B295" s="161">
        <v>44746</v>
      </c>
      <c r="C295" s="161"/>
      <c r="D295" s="162" t="s">
        <v>782</v>
      </c>
      <c r="E295" s="163" t="s">
        <v>545</v>
      </c>
      <c r="F295" s="163">
        <v>207.5</v>
      </c>
      <c r="G295" s="163"/>
      <c r="H295" s="163">
        <v>254</v>
      </c>
      <c r="I295" s="165">
        <v>254</v>
      </c>
      <c r="J295" s="135" t="s">
        <v>631</v>
      </c>
      <c r="K295" s="136">
        <f t="shared" ref="K295:K305" si="83">H295-F295</f>
        <v>46.5</v>
      </c>
      <c r="L295" s="137">
        <f t="shared" ref="L295:L305" si="84">K295/F295</f>
        <v>0.22409638554216868</v>
      </c>
      <c r="M295" s="132" t="s">
        <v>547</v>
      </c>
      <c r="N295" s="138">
        <v>44792</v>
      </c>
      <c r="O295" s="54"/>
      <c r="P295" s="54"/>
      <c r="R295" s="37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0" ht="12.75" customHeight="1">
      <c r="A296" s="160">
        <v>178</v>
      </c>
      <c r="B296" s="161">
        <v>44775</v>
      </c>
      <c r="C296" s="161"/>
      <c r="D296" s="162" t="s">
        <v>461</v>
      </c>
      <c r="E296" s="163" t="s">
        <v>545</v>
      </c>
      <c r="F296" s="163">
        <v>31.25</v>
      </c>
      <c r="G296" s="163"/>
      <c r="H296" s="163">
        <v>38.75</v>
      </c>
      <c r="I296" s="165">
        <v>38</v>
      </c>
      <c r="J296" s="135" t="s">
        <v>631</v>
      </c>
      <c r="K296" s="136">
        <f t="shared" si="83"/>
        <v>7.5</v>
      </c>
      <c r="L296" s="137">
        <f t="shared" si="84"/>
        <v>0.24</v>
      </c>
      <c r="M296" s="132" t="s">
        <v>547</v>
      </c>
      <c r="N296" s="138">
        <v>44844</v>
      </c>
      <c r="O296" s="54"/>
      <c r="P296" s="54"/>
      <c r="R296" s="37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0" ht="12.75" customHeight="1">
      <c r="A297" s="160">
        <v>179</v>
      </c>
      <c r="B297" s="161">
        <v>44841</v>
      </c>
      <c r="C297" s="161"/>
      <c r="D297" s="162" t="s">
        <v>783</v>
      </c>
      <c r="E297" s="163" t="s">
        <v>545</v>
      </c>
      <c r="F297" s="133">
        <v>665</v>
      </c>
      <c r="G297" s="163"/>
      <c r="H297" s="163">
        <v>807.5</v>
      </c>
      <c r="I297" s="165">
        <v>840</v>
      </c>
      <c r="J297" s="135" t="s">
        <v>781</v>
      </c>
      <c r="K297" s="136">
        <f t="shared" si="83"/>
        <v>142.5</v>
      </c>
      <c r="L297" s="137">
        <f t="shared" si="84"/>
        <v>0.21428571428571427</v>
      </c>
      <c r="M297" s="132" t="s">
        <v>547</v>
      </c>
      <c r="N297" s="138">
        <v>45097</v>
      </c>
      <c r="O297" s="54"/>
      <c r="P297" s="54"/>
      <c r="R297" s="37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0" ht="12.75" customHeight="1">
      <c r="A298" s="160">
        <v>180</v>
      </c>
      <c r="B298" s="161">
        <v>44844</v>
      </c>
      <c r="C298" s="161"/>
      <c r="D298" s="162" t="s">
        <v>415</v>
      </c>
      <c r="E298" s="163" t="s">
        <v>545</v>
      </c>
      <c r="F298" s="133">
        <v>227.5</v>
      </c>
      <c r="G298" s="163"/>
      <c r="H298" s="163">
        <v>270</v>
      </c>
      <c r="I298" s="165">
        <v>291</v>
      </c>
      <c r="J298" s="135" t="s">
        <v>808</v>
      </c>
      <c r="K298" s="136">
        <f t="shared" si="83"/>
        <v>42.5</v>
      </c>
      <c r="L298" s="137">
        <f t="shared" si="84"/>
        <v>0.18681318681318682</v>
      </c>
      <c r="M298" s="132" t="s">
        <v>547</v>
      </c>
      <c r="N298" s="138">
        <v>45160</v>
      </c>
      <c r="O298" s="54"/>
      <c r="P298" s="54"/>
      <c r="R298" s="37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0" ht="12.75" customHeight="1">
      <c r="A299" s="160">
        <v>181</v>
      </c>
      <c r="B299" s="161">
        <v>44845</v>
      </c>
      <c r="C299" s="161"/>
      <c r="D299" s="162" t="s">
        <v>413</v>
      </c>
      <c r="E299" s="163" t="s">
        <v>545</v>
      </c>
      <c r="F299" s="133">
        <v>555</v>
      </c>
      <c r="G299" s="163"/>
      <c r="H299" s="163">
        <v>700</v>
      </c>
      <c r="I299" s="165">
        <v>765</v>
      </c>
      <c r="J299" s="135" t="s">
        <v>807</v>
      </c>
      <c r="K299" s="136">
        <f t="shared" si="83"/>
        <v>145</v>
      </c>
      <c r="L299" s="137">
        <f t="shared" si="84"/>
        <v>0.26126126126126126</v>
      </c>
      <c r="M299" s="132" t="s">
        <v>547</v>
      </c>
      <c r="N299" s="138">
        <v>45159</v>
      </c>
      <c r="O299" s="54"/>
      <c r="P299" s="54"/>
      <c r="R299" s="37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0" ht="12.75" customHeight="1">
      <c r="A300" s="160">
        <v>182</v>
      </c>
      <c r="B300" s="161">
        <v>44981</v>
      </c>
      <c r="C300" s="161"/>
      <c r="D300" s="162" t="s">
        <v>428</v>
      </c>
      <c r="E300" s="163" t="s">
        <v>545</v>
      </c>
      <c r="F300" s="133">
        <v>1675</v>
      </c>
      <c r="G300" s="163"/>
      <c r="H300" s="163">
        <v>2080</v>
      </c>
      <c r="I300" s="165">
        <v>2080</v>
      </c>
      <c r="J300" s="135" t="s">
        <v>631</v>
      </c>
      <c r="K300" s="136">
        <f t="shared" si="83"/>
        <v>405</v>
      </c>
      <c r="L300" s="137">
        <f t="shared" si="84"/>
        <v>0.2417910447761194</v>
      </c>
      <c r="M300" s="132" t="s">
        <v>547</v>
      </c>
      <c r="N300" s="138">
        <v>45119</v>
      </c>
      <c r="O300" s="54"/>
      <c r="P300" s="54"/>
      <c r="R300" s="37" t="s">
        <v>858</v>
      </c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0" ht="12.75" customHeight="1">
      <c r="A301" s="160">
        <v>183</v>
      </c>
      <c r="B301" s="161">
        <v>44986</v>
      </c>
      <c r="C301" s="161"/>
      <c r="D301" s="162" t="s">
        <v>461</v>
      </c>
      <c r="E301" s="163" t="s">
        <v>545</v>
      </c>
      <c r="F301" s="133">
        <v>57.5</v>
      </c>
      <c r="G301" s="163"/>
      <c r="H301" s="163">
        <v>120</v>
      </c>
      <c r="I301" s="165">
        <v>120</v>
      </c>
      <c r="J301" s="135" t="s">
        <v>631</v>
      </c>
      <c r="K301" s="136">
        <f t="shared" si="83"/>
        <v>62.5</v>
      </c>
      <c r="L301" s="137">
        <f t="shared" si="84"/>
        <v>1.0869565217391304</v>
      </c>
      <c r="M301" s="132" t="s">
        <v>547</v>
      </c>
      <c r="N301" s="138">
        <v>45049</v>
      </c>
      <c r="O301" s="54"/>
      <c r="P301" s="54"/>
      <c r="R301" s="37" t="s">
        <v>858</v>
      </c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0" ht="12.75" customHeight="1">
      <c r="A302" s="160">
        <v>184</v>
      </c>
      <c r="B302" s="161">
        <v>45008</v>
      </c>
      <c r="C302" s="161"/>
      <c r="D302" s="162" t="s">
        <v>475</v>
      </c>
      <c r="E302" s="163" t="s">
        <v>545</v>
      </c>
      <c r="F302" s="133">
        <v>2765</v>
      </c>
      <c r="G302" s="163"/>
      <c r="H302" s="163">
        <v>3547.5</v>
      </c>
      <c r="I302" s="165">
        <v>3523</v>
      </c>
      <c r="J302" s="135" t="s">
        <v>631</v>
      </c>
      <c r="K302" s="136">
        <f t="shared" si="83"/>
        <v>782.5</v>
      </c>
      <c r="L302" s="137">
        <f t="shared" si="84"/>
        <v>0.28300180831826399</v>
      </c>
      <c r="M302" s="132" t="s">
        <v>547</v>
      </c>
      <c r="N302" s="138">
        <v>45177</v>
      </c>
      <c r="O302" s="54"/>
      <c r="P302" s="54"/>
      <c r="R302" s="37" t="s">
        <v>858</v>
      </c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0" ht="12.75" customHeight="1">
      <c r="A303" s="160">
        <v>185</v>
      </c>
      <c r="B303" s="161">
        <v>45027</v>
      </c>
      <c r="C303" s="161"/>
      <c r="D303" s="162" t="s">
        <v>784</v>
      </c>
      <c r="E303" s="163" t="s">
        <v>545</v>
      </c>
      <c r="F303" s="163">
        <v>460</v>
      </c>
      <c r="G303" s="163"/>
      <c r="H303" s="163">
        <v>825</v>
      </c>
      <c r="I303" s="165">
        <v>810</v>
      </c>
      <c r="J303" s="135" t="s">
        <v>631</v>
      </c>
      <c r="K303" s="136">
        <f t="shared" si="83"/>
        <v>365</v>
      </c>
      <c r="L303" s="137">
        <f t="shared" si="84"/>
        <v>0.79347826086956519</v>
      </c>
      <c r="M303" s="132" t="s">
        <v>547</v>
      </c>
      <c r="N303" s="138">
        <v>45155</v>
      </c>
      <c r="O303" s="54"/>
      <c r="P303" s="54"/>
      <c r="R303" s="37" t="s">
        <v>858</v>
      </c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0" ht="12.75" customHeight="1">
      <c r="A304" s="160">
        <v>186</v>
      </c>
      <c r="B304" s="161">
        <v>45050</v>
      </c>
      <c r="C304" s="161"/>
      <c r="D304" s="162" t="s">
        <v>41</v>
      </c>
      <c r="E304" s="163" t="s">
        <v>545</v>
      </c>
      <c r="F304" s="163">
        <v>3630</v>
      </c>
      <c r="G304" s="163"/>
      <c r="H304" s="163">
        <v>5150</v>
      </c>
      <c r="I304" s="165">
        <v>5040</v>
      </c>
      <c r="J304" s="135" t="s">
        <v>631</v>
      </c>
      <c r="K304" s="136">
        <f t="shared" si="83"/>
        <v>1520</v>
      </c>
      <c r="L304" s="137">
        <f t="shared" si="84"/>
        <v>0.41873278236914602</v>
      </c>
      <c r="M304" s="132" t="s">
        <v>547</v>
      </c>
      <c r="N304" s="138">
        <v>45344</v>
      </c>
      <c r="O304" s="54"/>
      <c r="P304" s="54"/>
      <c r="R304" s="37" t="s">
        <v>858</v>
      </c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1:38" ht="12.75" customHeight="1">
      <c r="A305" s="160">
        <v>187</v>
      </c>
      <c r="B305" s="161">
        <v>45075</v>
      </c>
      <c r="C305" s="161"/>
      <c r="D305" s="162" t="s">
        <v>785</v>
      </c>
      <c r="E305" s="163" t="s">
        <v>545</v>
      </c>
      <c r="F305" s="133">
        <v>585</v>
      </c>
      <c r="G305" s="163"/>
      <c r="H305" s="163">
        <v>732</v>
      </c>
      <c r="I305" s="165">
        <v>732</v>
      </c>
      <c r="J305" s="135" t="s">
        <v>631</v>
      </c>
      <c r="K305" s="136">
        <f t="shared" si="83"/>
        <v>147</v>
      </c>
      <c r="L305" s="137">
        <f t="shared" si="84"/>
        <v>0.25128205128205128</v>
      </c>
      <c r="M305" s="132" t="s">
        <v>547</v>
      </c>
      <c r="N305" s="138">
        <v>45152</v>
      </c>
      <c r="O305" s="54"/>
      <c r="P305" s="54"/>
      <c r="R305" s="37" t="s">
        <v>858</v>
      </c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  <c r="AF305" s="37"/>
      <c r="AG305" s="54"/>
      <c r="AI305" s="37"/>
      <c r="AK305" s="37"/>
      <c r="AL305" s="54"/>
    </row>
    <row r="306" spans="1:38" ht="12.75" customHeight="1">
      <c r="A306" s="160">
        <v>188</v>
      </c>
      <c r="B306" s="161">
        <v>45078</v>
      </c>
      <c r="C306" s="161"/>
      <c r="D306" s="162" t="s">
        <v>500</v>
      </c>
      <c r="E306" s="163" t="s">
        <v>545</v>
      </c>
      <c r="F306" s="133">
        <v>3310</v>
      </c>
      <c r="G306" s="163"/>
      <c r="H306" s="163">
        <v>4300</v>
      </c>
      <c r="I306" s="165">
        <v>4300</v>
      </c>
      <c r="J306" s="135" t="s">
        <v>631</v>
      </c>
      <c r="K306" s="136">
        <f t="shared" ref="K306" si="85">H306-F306</f>
        <v>990</v>
      </c>
      <c r="L306" s="137">
        <f t="shared" ref="L306" si="86">K306/F306</f>
        <v>0.29909365558912387</v>
      </c>
      <c r="M306" s="132" t="s">
        <v>547</v>
      </c>
      <c r="N306" s="138">
        <v>45436</v>
      </c>
      <c r="O306" s="54"/>
      <c r="P306" s="54"/>
      <c r="R306" s="37" t="s">
        <v>858</v>
      </c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  <c r="AF306" s="37"/>
      <c r="AG306" s="54"/>
      <c r="AI306" s="37"/>
      <c r="AK306" s="37"/>
      <c r="AL306" s="54"/>
    </row>
    <row r="307" spans="1:38" ht="12.75" customHeight="1">
      <c r="A307" s="160">
        <v>189</v>
      </c>
      <c r="B307" s="161">
        <v>45103</v>
      </c>
      <c r="C307" s="161"/>
      <c r="D307" s="162" t="s">
        <v>803</v>
      </c>
      <c r="E307" s="163" t="s">
        <v>545</v>
      </c>
      <c r="F307" s="133">
        <v>282.5</v>
      </c>
      <c r="G307" s="163"/>
      <c r="H307" s="163">
        <v>383</v>
      </c>
      <c r="I307" s="165">
        <v>383</v>
      </c>
      <c r="J307" s="135" t="s">
        <v>631</v>
      </c>
      <c r="K307" s="136">
        <f>H307-F307</f>
        <v>100.5</v>
      </c>
      <c r="L307" s="137">
        <f>K307/F307</f>
        <v>0.35575221238938054</v>
      </c>
      <c r="M307" s="132" t="s">
        <v>547</v>
      </c>
      <c r="N307" s="138">
        <v>45265</v>
      </c>
      <c r="O307" s="54"/>
      <c r="P307" s="54"/>
      <c r="R307" s="37" t="s">
        <v>858</v>
      </c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  <c r="AF307" s="37"/>
      <c r="AG307" s="54"/>
      <c r="AI307" s="37"/>
      <c r="AK307" s="37"/>
      <c r="AL307" s="54"/>
    </row>
    <row r="308" spans="1:38" ht="12.75" customHeight="1">
      <c r="A308" s="160">
        <v>190</v>
      </c>
      <c r="B308" s="161">
        <v>45120</v>
      </c>
      <c r="C308" s="161"/>
      <c r="D308" s="162" t="s">
        <v>499</v>
      </c>
      <c r="E308" s="163" t="s">
        <v>545</v>
      </c>
      <c r="F308" s="133">
        <v>2312.5</v>
      </c>
      <c r="G308" s="163"/>
      <c r="H308" s="163">
        <v>2935</v>
      </c>
      <c r="I308" s="165">
        <v>2935</v>
      </c>
      <c r="J308" s="135" t="s">
        <v>631</v>
      </c>
      <c r="K308" s="136">
        <f>H308-F308</f>
        <v>622.5</v>
      </c>
      <c r="L308" s="137">
        <f>K308/F308</f>
        <v>0.26918918918918922</v>
      </c>
      <c r="M308" s="132" t="s">
        <v>547</v>
      </c>
      <c r="N308" s="138">
        <v>45177</v>
      </c>
      <c r="O308" s="54"/>
      <c r="P308" s="54"/>
      <c r="R308" s="37" t="s">
        <v>858</v>
      </c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  <c r="AF308" s="37"/>
      <c r="AG308" s="54"/>
      <c r="AI308" s="37"/>
      <c r="AK308" s="37"/>
      <c r="AL308" s="54"/>
    </row>
    <row r="309" spans="1:38" ht="12.75" customHeight="1">
      <c r="A309" s="160">
        <v>191</v>
      </c>
      <c r="B309" s="161">
        <v>45125</v>
      </c>
      <c r="C309" s="161"/>
      <c r="D309" s="162" t="s">
        <v>199</v>
      </c>
      <c r="E309" s="163" t="s">
        <v>545</v>
      </c>
      <c r="F309" s="133">
        <v>3980</v>
      </c>
      <c r="G309" s="163"/>
      <c r="H309" s="163">
        <v>4895</v>
      </c>
      <c r="I309" s="165">
        <v>4895</v>
      </c>
      <c r="J309" s="135" t="s">
        <v>631</v>
      </c>
      <c r="K309" s="136">
        <f>H309-F309</f>
        <v>915</v>
      </c>
      <c r="L309" s="137">
        <f>K309/F309</f>
        <v>0.22989949748743718</v>
      </c>
      <c r="M309" s="132" t="s">
        <v>547</v>
      </c>
      <c r="N309" s="138">
        <v>45155</v>
      </c>
      <c r="O309" s="54"/>
      <c r="P309" s="54"/>
      <c r="R309" s="37" t="s">
        <v>858</v>
      </c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  <c r="AG309" s="54"/>
      <c r="AI309" s="37"/>
      <c r="AL309" s="54"/>
    </row>
    <row r="310" spans="1:38" ht="12.75" customHeight="1">
      <c r="A310" s="160">
        <v>192</v>
      </c>
      <c r="B310" s="161">
        <v>45145</v>
      </c>
      <c r="C310" s="161"/>
      <c r="D310" s="162" t="s">
        <v>805</v>
      </c>
      <c r="E310" s="163" t="s">
        <v>545</v>
      </c>
      <c r="F310" s="133">
        <v>565</v>
      </c>
      <c r="G310" s="163"/>
      <c r="H310" s="163">
        <v>725</v>
      </c>
      <c r="I310" s="165">
        <v>725</v>
      </c>
      <c r="J310" s="135" t="s">
        <v>631</v>
      </c>
      <c r="K310" s="136">
        <f>H310-F310</f>
        <v>160</v>
      </c>
      <c r="L310" s="137">
        <f>K310/F310</f>
        <v>0.2831858407079646</v>
      </c>
      <c r="M310" s="132" t="s">
        <v>547</v>
      </c>
      <c r="N310" s="138">
        <v>45169</v>
      </c>
      <c r="O310" s="54"/>
      <c r="P310" s="54"/>
      <c r="R310" s="37" t="s">
        <v>858</v>
      </c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  <c r="AG310" s="54"/>
      <c r="AI310" s="37"/>
      <c r="AL310" s="54"/>
    </row>
    <row r="311" spans="1:38" ht="12.75" customHeight="1">
      <c r="A311" s="232">
        <v>193</v>
      </c>
      <c r="B311" s="233">
        <v>45167</v>
      </c>
      <c r="C311" s="233"/>
      <c r="D311" s="234" t="s">
        <v>809</v>
      </c>
      <c r="E311" s="235" t="s">
        <v>545</v>
      </c>
      <c r="F311" s="133">
        <v>700</v>
      </c>
      <c r="G311" s="235"/>
      <c r="H311" s="235">
        <v>950</v>
      </c>
      <c r="I311" s="236">
        <v>950</v>
      </c>
      <c r="J311" s="237" t="s">
        <v>631</v>
      </c>
      <c r="K311" s="136">
        <f>H311-F311</f>
        <v>250</v>
      </c>
      <c r="L311" s="137">
        <f>K311/F311</f>
        <v>0.35714285714285715</v>
      </c>
      <c r="M311" s="132" t="s">
        <v>547</v>
      </c>
      <c r="N311" s="138">
        <v>45261</v>
      </c>
      <c r="O311" s="54"/>
      <c r="P311" s="54"/>
      <c r="R311" s="37" t="s">
        <v>858</v>
      </c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  <c r="AG311" s="54"/>
      <c r="AI311" s="37"/>
      <c r="AL311" s="54"/>
    </row>
    <row r="312" spans="1:38" ht="12.75" customHeight="1">
      <c r="A312" s="178">
        <v>194</v>
      </c>
      <c r="B312" s="179">
        <v>45184</v>
      </c>
      <c r="C312" s="53"/>
      <c r="D312" s="53" t="s">
        <v>502</v>
      </c>
      <c r="E312" s="180" t="s">
        <v>545</v>
      </c>
      <c r="F312" s="51" t="s">
        <v>810</v>
      </c>
      <c r="G312" s="51"/>
      <c r="H312" s="51"/>
      <c r="I312" s="51">
        <v>480</v>
      </c>
      <c r="J312" s="51" t="s">
        <v>546</v>
      </c>
      <c r="K312" s="51"/>
      <c r="L312" s="51"/>
      <c r="M312" s="51"/>
      <c r="N312" s="51"/>
      <c r="O312" s="54"/>
      <c r="P312" s="54"/>
      <c r="R312" s="37" t="s">
        <v>858</v>
      </c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  <c r="AG312" s="54"/>
      <c r="AI312" s="37"/>
      <c r="AL312" s="54"/>
    </row>
    <row r="313" spans="1:38" ht="12.75" customHeight="1">
      <c r="A313" s="232">
        <v>195</v>
      </c>
      <c r="B313" s="233">
        <v>45203</v>
      </c>
      <c r="C313" s="233"/>
      <c r="D313" s="234" t="s">
        <v>172</v>
      </c>
      <c r="E313" s="235" t="s">
        <v>545</v>
      </c>
      <c r="F313" s="133">
        <v>992.5</v>
      </c>
      <c r="G313" s="235"/>
      <c r="H313" s="235">
        <v>1198</v>
      </c>
      <c r="I313" s="236">
        <v>1198</v>
      </c>
      <c r="J313" s="237" t="s">
        <v>631</v>
      </c>
      <c r="K313" s="136">
        <f>H313-F313</f>
        <v>205.5</v>
      </c>
      <c r="L313" s="137">
        <f>K313/F313</f>
        <v>0.2070528967254408</v>
      </c>
      <c r="M313" s="132" t="s">
        <v>547</v>
      </c>
      <c r="N313" s="138">
        <v>45392</v>
      </c>
      <c r="O313" s="54"/>
      <c r="P313" s="54"/>
      <c r="R313" s="37" t="s">
        <v>859</v>
      </c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  <c r="AG313" s="54"/>
      <c r="AI313" s="37"/>
      <c r="AL313" s="54"/>
    </row>
    <row r="314" spans="1:38" ht="12.75" customHeight="1">
      <c r="A314" s="232">
        <v>196</v>
      </c>
      <c r="B314" s="233">
        <v>45216</v>
      </c>
      <c r="C314" s="233"/>
      <c r="D314" s="234" t="s">
        <v>104</v>
      </c>
      <c r="E314" s="235" t="s">
        <v>545</v>
      </c>
      <c r="F314" s="133">
        <v>5425</v>
      </c>
      <c r="G314" s="235"/>
      <c r="H314" s="235">
        <v>6880</v>
      </c>
      <c r="I314" s="236">
        <v>6870</v>
      </c>
      <c r="J314" s="237" t="s">
        <v>631</v>
      </c>
      <c r="K314" s="136">
        <f>H314-F314</f>
        <v>1455</v>
      </c>
      <c r="L314" s="137">
        <f>K314/F314</f>
        <v>0.26820276497695855</v>
      </c>
      <c r="M314" s="132" t="s">
        <v>547</v>
      </c>
      <c r="N314" s="138">
        <v>45342</v>
      </c>
      <c r="O314" s="54"/>
      <c r="P314" s="54"/>
      <c r="R314" s="37" t="s">
        <v>859</v>
      </c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  <c r="AG314" s="54"/>
      <c r="AI314" s="37"/>
      <c r="AL314" s="54"/>
    </row>
    <row r="315" spans="1:38" ht="12.75" customHeight="1">
      <c r="A315" s="232">
        <v>197</v>
      </c>
      <c r="B315" s="233">
        <v>45216</v>
      </c>
      <c r="C315" s="233"/>
      <c r="D315" s="234" t="s">
        <v>811</v>
      </c>
      <c r="E315" s="235" t="s">
        <v>545</v>
      </c>
      <c r="F315" s="133">
        <v>1090</v>
      </c>
      <c r="G315" s="235"/>
      <c r="H315" s="235">
        <v>1415</v>
      </c>
      <c r="I315" s="236">
        <v>1415</v>
      </c>
      <c r="J315" s="237" t="s">
        <v>631</v>
      </c>
      <c r="K315" s="136">
        <f>H315-F315</f>
        <v>325</v>
      </c>
      <c r="L315" s="137">
        <f>K315/F315</f>
        <v>0.29816513761467889</v>
      </c>
      <c r="M315" s="132" t="s">
        <v>547</v>
      </c>
      <c r="N315" s="138">
        <v>45282</v>
      </c>
      <c r="O315" s="54"/>
      <c r="P315" s="54"/>
      <c r="R315" s="37" t="s">
        <v>858</v>
      </c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  <c r="AG315" s="54"/>
      <c r="AI315" s="37"/>
      <c r="AL315" s="54"/>
    </row>
    <row r="316" spans="1:38" ht="12.75" customHeight="1">
      <c r="A316" s="232">
        <v>198</v>
      </c>
      <c r="B316" s="233">
        <v>45236</v>
      </c>
      <c r="C316" s="233"/>
      <c r="D316" s="234" t="s">
        <v>814</v>
      </c>
      <c r="E316" s="235" t="s">
        <v>545</v>
      </c>
      <c r="F316" s="133">
        <v>1270</v>
      </c>
      <c r="G316" s="235"/>
      <c r="H316" s="235">
        <v>1613</v>
      </c>
      <c r="I316" s="236">
        <v>1613</v>
      </c>
      <c r="J316" s="237" t="s">
        <v>631</v>
      </c>
      <c r="K316" s="136">
        <f>H316-F316</f>
        <v>343</v>
      </c>
      <c r="L316" s="137">
        <f>K316/F316</f>
        <v>0.27007874015748029</v>
      </c>
      <c r="M316" s="132" t="s">
        <v>547</v>
      </c>
      <c r="N316" s="138">
        <v>45246</v>
      </c>
      <c r="O316" s="54"/>
      <c r="P316" s="54"/>
      <c r="R316" s="37" t="s">
        <v>859</v>
      </c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  <c r="AG316" s="54"/>
      <c r="AI316" s="37"/>
      <c r="AL316" s="54"/>
    </row>
    <row r="317" spans="1:38" ht="12.75" customHeight="1">
      <c r="A317" s="178">
        <v>199</v>
      </c>
      <c r="B317" s="179">
        <v>45251</v>
      </c>
      <c r="C317" s="53"/>
      <c r="D317" s="53" t="s">
        <v>815</v>
      </c>
      <c r="E317" s="180" t="s">
        <v>545</v>
      </c>
      <c r="F317" s="51" t="s">
        <v>816</v>
      </c>
      <c r="G317" s="51"/>
      <c r="H317" s="51"/>
      <c r="I317" s="51">
        <v>1490</v>
      </c>
      <c r="J317" s="51" t="s">
        <v>546</v>
      </c>
      <c r="K317" s="51"/>
      <c r="L317" s="51"/>
      <c r="M317" s="51"/>
      <c r="N317" s="51"/>
      <c r="O317" s="54"/>
      <c r="P317" s="54"/>
      <c r="R317" s="37" t="s">
        <v>858</v>
      </c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  <c r="AG317" s="54"/>
      <c r="AI317" s="37"/>
      <c r="AL317" s="54"/>
    </row>
    <row r="318" spans="1:38" ht="12.75" customHeight="1">
      <c r="A318" s="178">
        <v>200</v>
      </c>
      <c r="B318" s="179">
        <v>45254</v>
      </c>
      <c r="C318" s="53"/>
      <c r="D318" s="53" t="s">
        <v>814</v>
      </c>
      <c r="E318" s="180" t="s">
        <v>545</v>
      </c>
      <c r="F318" s="51" t="s">
        <v>817</v>
      </c>
      <c r="G318" s="51"/>
      <c r="H318" s="51"/>
      <c r="I318" s="51">
        <v>1806</v>
      </c>
      <c r="J318" s="51" t="s">
        <v>546</v>
      </c>
      <c r="K318" s="51"/>
      <c r="L318" s="51"/>
      <c r="M318" s="51"/>
      <c r="N318" s="51"/>
      <c r="O318" s="54"/>
      <c r="P318" s="54"/>
      <c r="R318" s="37" t="s">
        <v>859</v>
      </c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  <c r="AG318" s="54"/>
      <c r="AI318" s="37"/>
      <c r="AL318" s="54"/>
    </row>
    <row r="319" spans="1:38" ht="12.75" customHeight="1">
      <c r="A319" s="232">
        <v>201</v>
      </c>
      <c r="B319" s="233">
        <v>45265</v>
      </c>
      <c r="C319" s="233"/>
      <c r="D319" s="234" t="s">
        <v>503</v>
      </c>
      <c r="E319" s="235" t="s">
        <v>545</v>
      </c>
      <c r="F319" s="133">
        <v>435</v>
      </c>
      <c r="G319" s="235"/>
      <c r="H319" s="235">
        <v>558</v>
      </c>
      <c r="I319" s="236">
        <v>558</v>
      </c>
      <c r="J319" s="237" t="s">
        <v>631</v>
      </c>
      <c r="K319" s="136">
        <f>H319-F319</f>
        <v>123</v>
      </c>
      <c r="L319" s="137">
        <f>K319/F319</f>
        <v>0.28275862068965518</v>
      </c>
      <c r="M319" s="132" t="s">
        <v>547</v>
      </c>
      <c r="N319" s="138">
        <v>45378</v>
      </c>
      <c r="O319" s="54"/>
      <c r="P319" s="54"/>
      <c r="R319" s="37" t="s">
        <v>858</v>
      </c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  <c r="AG319" s="54"/>
      <c r="AI319" s="37"/>
      <c r="AL319" s="54"/>
    </row>
    <row r="320" spans="1:38" ht="12.75" customHeight="1">
      <c r="A320" s="232">
        <v>202</v>
      </c>
      <c r="B320" s="233">
        <v>45272</v>
      </c>
      <c r="C320" s="233"/>
      <c r="D320" s="234" t="s">
        <v>819</v>
      </c>
      <c r="E320" s="235" t="s">
        <v>545</v>
      </c>
      <c r="F320" s="133">
        <v>4225</v>
      </c>
      <c r="G320" s="235"/>
      <c r="H320" s="235">
        <v>5512</v>
      </c>
      <c r="I320" s="236">
        <v>5512</v>
      </c>
      <c r="J320" s="237" t="s">
        <v>631</v>
      </c>
      <c r="K320" s="136">
        <f>H320-F320</f>
        <v>1287</v>
      </c>
      <c r="L320" s="137">
        <f>K320/F320</f>
        <v>0.30461538461538462</v>
      </c>
      <c r="M320" s="132" t="s">
        <v>547</v>
      </c>
      <c r="N320" s="138">
        <v>45329</v>
      </c>
      <c r="O320" s="54"/>
      <c r="P320" s="54"/>
      <c r="R320" s="37" t="s">
        <v>859</v>
      </c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  <c r="AG320" s="54"/>
      <c r="AI320" s="37"/>
      <c r="AL320" s="54"/>
    </row>
    <row r="321" spans="1:38" ht="12.75" customHeight="1">
      <c r="A321" s="178">
        <v>203</v>
      </c>
      <c r="B321" s="179">
        <v>45292</v>
      </c>
      <c r="C321" s="53"/>
      <c r="D321" s="53" t="s">
        <v>309</v>
      </c>
      <c r="E321" s="180" t="s">
        <v>545</v>
      </c>
      <c r="F321" s="51" t="s">
        <v>820</v>
      </c>
      <c r="G321" s="51"/>
      <c r="H321" s="51"/>
      <c r="I321" s="51">
        <v>4909</v>
      </c>
      <c r="J321" s="51" t="s">
        <v>546</v>
      </c>
      <c r="K321" s="51"/>
      <c r="L321" s="51"/>
      <c r="M321" s="51"/>
      <c r="N321" s="51"/>
      <c r="O321" s="54"/>
      <c r="P321" s="54"/>
      <c r="R321" s="37" t="s">
        <v>859</v>
      </c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  <c r="AG321" s="54"/>
      <c r="AI321" s="37"/>
      <c r="AL321" s="54"/>
    </row>
    <row r="322" spans="1:38" ht="12.75" customHeight="1">
      <c r="A322" s="178">
        <v>204</v>
      </c>
      <c r="B322" s="179">
        <v>45294</v>
      </c>
      <c r="C322" s="53"/>
      <c r="D322" s="53" t="s">
        <v>501</v>
      </c>
      <c r="E322" s="180" t="s">
        <v>545</v>
      </c>
      <c r="F322" s="51" t="s">
        <v>821</v>
      </c>
      <c r="G322" s="51"/>
      <c r="H322" s="51"/>
      <c r="I322" s="51">
        <v>1080</v>
      </c>
      <c r="J322" s="51" t="s">
        <v>546</v>
      </c>
      <c r="K322" s="51"/>
      <c r="L322" s="51"/>
      <c r="M322" s="51"/>
      <c r="N322" s="51"/>
      <c r="O322" s="54"/>
      <c r="P322" s="54"/>
      <c r="R322" s="37" t="s">
        <v>858</v>
      </c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  <c r="AG322" s="54"/>
      <c r="AI322" s="37"/>
      <c r="AL322" s="54"/>
    </row>
    <row r="323" spans="1:38" ht="12.75" customHeight="1">
      <c r="A323" s="178">
        <v>205</v>
      </c>
      <c r="B323" s="179">
        <v>45315</v>
      </c>
      <c r="C323" s="53"/>
      <c r="D323" s="53" t="s">
        <v>310</v>
      </c>
      <c r="E323" s="180" t="s">
        <v>545</v>
      </c>
      <c r="F323" s="51" t="s">
        <v>823</v>
      </c>
      <c r="G323" s="51"/>
      <c r="H323" s="51"/>
      <c r="I323" s="51">
        <v>2077</v>
      </c>
      <c r="J323" s="51" t="s">
        <v>546</v>
      </c>
      <c r="K323" s="51"/>
      <c r="L323" s="51"/>
      <c r="M323" s="51"/>
      <c r="N323" s="51"/>
      <c r="O323" s="54"/>
      <c r="P323" s="54"/>
      <c r="R323" s="37" t="s">
        <v>859</v>
      </c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  <c r="AG323" s="54"/>
      <c r="AI323" s="37"/>
      <c r="AL323" s="54"/>
    </row>
    <row r="324" spans="1:38" ht="12.75" customHeight="1">
      <c r="A324" s="178">
        <v>206</v>
      </c>
      <c r="B324" s="179">
        <v>45320</v>
      </c>
      <c r="C324" s="53"/>
      <c r="D324" s="53" t="s">
        <v>824</v>
      </c>
      <c r="E324" s="180" t="s">
        <v>545</v>
      </c>
      <c r="F324" s="51" t="s">
        <v>825</v>
      </c>
      <c r="G324" s="51"/>
      <c r="H324" s="51"/>
      <c r="I324" s="51">
        <v>2906</v>
      </c>
      <c r="J324" s="51" t="s">
        <v>546</v>
      </c>
      <c r="K324" s="51"/>
      <c r="L324" s="51"/>
      <c r="M324" s="51"/>
      <c r="N324" s="51"/>
      <c r="O324" s="54"/>
      <c r="P324" s="54"/>
      <c r="R324" s="37" t="s">
        <v>858</v>
      </c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  <c r="AG324" s="54"/>
      <c r="AI324" s="37"/>
      <c r="AL324" s="54"/>
    </row>
    <row r="325" spans="1:38" ht="12.75" customHeight="1">
      <c r="A325" s="232">
        <v>207</v>
      </c>
      <c r="B325" s="233">
        <v>45331</v>
      </c>
      <c r="C325" s="233"/>
      <c r="D325" s="234" t="s">
        <v>499</v>
      </c>
      <c r="E325" s="235" t="s">
        <v>545</v>
      </c>
      <c r="F325" s="133">
        <v>3270</v>
      </c>
      <c r="G325" s="235"/>
      <c r="H325" s="235">
        <v>4096</v>
      </c>
      <c r="I325" s="236">
        <v>4096</v>
      </c>
      <c r="J325" s="237" t="s">
        <v>631</v>
      </c>
      <c r="K325" s="136">
        <f>H325-F325</f>
        <v>826</v>
      </c>
      <c r="L325" s="137">
        <f>K325/F325</f>
        <v>0.25259938837920487</v>
      </c>
      <c r="M325" s="132" t="s">
        <v>547</v>
      </c>
      <c r="N325" s="138">
        <v>45377</v>
      </c>
      <c r="O325" s="54"/>
      <c r="P325" s="54"/>
      <c r="R325" s="37" t="s">
        <v>858</v>
      </c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  <c r="AG325" s="54"/>
      <c r="AI325" s="37"/>
      <c r="AL325" s="54"/>
    </row>
    <row r="326" spans="1:38" ht="12.75" customHeight="1">
      <c r="A326" s="178">
        <v>208</v>
      </c>
      <c r="B326" s="179">
        <v>45345</v>
      </c>
      <c r="C326" s="53"/>
      <c r="D326" s="53" t="s">
        <v>59</v>
      </c>
      <c r="E326" s="180" t="s">
        <v>545</v>
      </c>
      <c r="F326" s="51" t="s">
        <v>840</v>
      </c>
      <c r="G326" s="51"/>
      <c r="H326" s="51"/>
      <c r="I326" s="51">
        <v>2627</v>
      </c>
      <c r="J326" s="51" t="s">
        <v>546</v>
      </c>
      <c r="K326" s="51"/>
      <c r="L326" s="51"/>
      <c r="M326" s="51"/>
      <c r="N326" s="53"/>
      <c r="O326" s="54"/>
      <c r="P326" s="54"/>
      <c r="R326" s="37" t="s">
        <v>859</v>
      </c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  <c r="AG326" s="54"/>
      <c r="AI326" s="37"/>
      <c r="AL326" s="54"/>
    </row>
    <row r="327" spans="1:38" ht="12.75" customHeight="1">
      <c r="A327" s="232">
        <v>209</v>
      </c>
      <c r="B327" s="233">
        <v>45356</v>
      </c>
      <c r="C327" s="233"/>
      <c r="D327" s="234" t="s">
        <v>809</v>
      </c>
      <c r="E327" s="235" t="s">
        <v>545</v>
      </c>
      <c r="F327" s="133">
        <v>925</v>
      </c>
      <c r="G327" s="235"/>
      <c r="H327" s="235">
        <v>1170</v>
      </c>
      <c r="I327" s="236">
        <v>1170</v>
      </c>
      <c r="J327" s="237" t="s">
        <v>631</v>
      </c>
      <c r="K327" s="136">
        <f>H327-F327</f>
        <v>245</v>
      </c>
      <c r="L327" s="137">
        <f>K327/F327</f>
        <v>0.26486486486486488</v>
      </c>
      <c r="M327" s="132" t="s">
        <v>547</v>
      </c>
      <c r="N327" s="138">
        <v>45435</v>
      </c>
      <c r="O327" s="54"/>
      <c r="P327" s="54"/>
      <c r="R327" s="37" t="s">
        <v>860</v>
      </c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  <c r="AG327" s="54"/>
      <c r="AI327" s="37"/>
      <c r="AL327" s="54"/>
    </row>
    <row r="328" spans="1:38" ht="12.75" customHeight="1">
      <c r="A328" s="232">
        <v>210</v>
      </c>
      <c r="B328" s="233">
        <v>45372</v>
      </c>
      <c r="C328" s="233"/>
      <c r="D328" s="234" t="s">
        <v>475</v>
      </c>
      <c r="E328" s="235" t="s">
        <v>545</v>
      </c>
      <c r="F328" s="133">
        <v>2910</v>
      </c>
      <c r="G328" s="235"/>
      <c r="H328" s="235">
        <v>3696</v>
      </c>
      <c r="I328" s="236">
        <v>3696</v>
      </c>
      <c r="J328" s="237" t="s">
        <v>631</v>
      </c>
      <c r="K328" s="136">
        <f>H328-F328</f>
        <v>786</v>
      </c>
      <c r="L328" s="137">
        <f>K328/F328</f>
        <v>0.27010309278350514</v>
      </c>
      <c r="M328" s="132" t="s">
        <v>547</v>
      </c>
      <c r="N328" s="138">
        <v>45412</v>
      </c>
      <c r="O328" s="54"/>
      <c r="P328" s="54"/>
      <c r="R328" s="37" t="s">
        <v>860</v>
      </c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  <c r="AG328" s="54"/>
      <c r="AI328" s="37"/>
      <c r="AL328" s="54"/>
    </row>
    <row r="329" spans="1:38" ht="12.75" customHeight="1">
      <c r="A329" s="232">
        <v>211</v>
      </c>
      <c r="B329" s="233">
        <v>45387</v>
      </c>
      <c r="C329" s="233"/>
      <c r="D329" s="234" t="s">
        <v>505</v>
      </c>
      <c r="E329" s="235" t="s">
        <v>545</v>
      </c>
      <c r="F329" s="133">
        <v>735</v>
      </c>
      <c r="G329" s="235"/>
      <c r="H329" s="235">
        <v>938</v>
      </c>
      <c r="I329" s="236">
        <v>938</v>
      </c>
      <c r="J329" s="237" t="s">
        <v>631</v>
      </c>
      <c r="K329" s="136">
        <f>H329-F329</f>
        <v>203</v>
      </c>
      <c r="L329" s="137">
        <f>K329/F329</f>
        <v>0.27619047619047621</v>
      </c>
      <c r="M329" s="132" t="s">
        <v>547</v>
      </c>
      <c r="N329" s="138">
        <v>45449</v>
      </c>
      <c r="O329" s="54"/>
      <c r="P329" s="54"/>
      <c r="R329" s="43" t="s">
        <v>859</v>
      </c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  <c r="AG329" s="54"/>
      <c r="AI329" s="37"/>
      <c r="AL329" s="54"/>
    </row>
    <row r="330" spans="1:38" ht="12.75" customHeight="1">
      <c r="A330" s="178">
        <v>212</v>
      </c>
      <c r="B330" s="179">
        <v>45407</v>
      </c>
      <c r="C330" s="53"/>
      <c r="D330" s="53" t="s">
        <v>811</v>
      </c>
      <c r="E330" s="180" t="s">
        <v>545</v>
      </c>
      <c r="F330" s="51" t="s">
        <v>845</v>
      </c>
      <c r="G330" s="51"/>
      <c r="H330" s="51"/>
      <c r="I330" s="51">
        <v>1675</v>
      </c>
      <c r="J330" s="51" t="s">
        <v>546</v>
      </c>
      <c r="K330" s="51"/>
      <c r="L330" s="51"/>
      <c r="M330" s="51"/>
      <c r="N330" s="53"/>
      <c r="O330" s="54"/>
      <c r="P330" s="54"/>
      <c r="R330" s="43" t="s">
        <v>859</v>
      </c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  <c r="AG330" s="54"/>
      <c r="AI330" s="37"/>
      <c r="AL330" s="54"/>
    </row>
    <row r="331" spans="1:38" ht="12.75" customHeight="1">
      <c r="A331" s="178">
        <v>213</v>
      </c>
      <c r="B331" s="179">
        <v>45426</v>
      </c>
      <c r="C331" s="53"/>
      <c r="D331" s="53" t="s">
        <v>788</v>
      </c>
      <c r="E331" s="180" t="s">
        <v>545</v>
      </c>
      <c r="F331" s="51" t="s">
        <v>849</v>
      </c>
      <c r="G331" s="51"/>
      <c r="H331" s="51"/>
      <c r="I331" s="51">
        <v>617</v>
      </c>
      <c r="J331" s="51" t="s">
        <v>546</v>
      </c>
      <c r="K331" s="51"/>
      <c r="L331" s="51"/>
      <c r="M331" s="51"/>
      <c r="N331" s="53"/>
      <c r="O331" s="54"/>
      <c r="P331" s="54"/>
      <c r="R331" s="43" t="s">
        <v>859</v>
      </c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  <c r="AG331" s="54"/>
      <c r="AI331" s="37"/>
      <c r="AL331" s="54"/>
    </row>
    <row r="332" spans="1:38" ht="12.75" customHeight="1">
      <c r="A332" s="178">
        <v>214</v>
      </c>
      <c r="B332" s="179">
        <v>45448</v>
      </c>
      <c r="C332" s="53"/>
      <c r="D332" s="53" t="s">
        <v>735</v>
      </c>
      <c r="E332" s="180" t="s">
        <v>545</v>
      </c>
      <c r="F332" s="51" t="s">
        <v>958</v>
      </c>
      <c r="G332" s="51"/>
      <c r="H332" s="51"/>
      <c r="I332" s="51">
        <v>505</v>
      </c>
      <c r="J332" s="51" t="s">
        <v>546</v>
      </c>
      <c r="K332" s="51"/>
      <c r="L332" s="51"/>
      <c r="M332" s="51"/>
      <c r="N332" s="53"/>
      <c r="O332" s="54"/>
      <c r="P332" s="54"/>
      <c r="R332" s="43" t="s">
        <v>859</v>
      </c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  <c r="AG332" s="54"/>
      <c r="AI332" s="37"/>
      <c r="AL332" s="54"/>
    </row>
    <row r="333" spans="1:38" ht="12.75" customHeight="1">
      <c r="A333" s="178"/>
      <c r="B333" s="179"/>
      <c r="C333" s="53"/>
      <c r="D333" s="53"/>
      <c r="E333" s="180"/>
      <c r="F333" s="51"/>
      <c r="G333" s="51"/>
      <c r="H333" s="51"/>
      <c r="I333" s="51"/>
      <c r="J333" s="51"/>
      <c r="K333" s="51"/>
      <c r="L333" s="51"/>
      <c r="M333" s="51"/>
      <c r="N333" s="53"/>
      <c r="O333" s="54"/>
      <c r="P333" s="54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  <c r="AG333" s="54"/>
      <c r="AI333" s="37"/>
      <c r="AL333" s="54"/>
    </row>
    <row r="334" spans="1:38" ht="15" customHeight="1">
      <c r="A334" s="178"/>
      <c r="B334" s="179"/>
      <c r="C334" s="53"/>
      <c r="D334" s="53"/>
      <c r="E334" s="180"/>
      <c r="F334" s="51"/>
      <c r="G334" s="51"/>
      <c r="H334" s="51"/>
      <c r="I334" s="51"/>
      <c r="J334" s="51"/>
      <c r="K334" s="51"/>
      <c r="L334" s="51"/>
      <c r="M334" s="51"/>
      <c r="N334" s="53"/>
      <c r="O334" s="54"/>
      <c r="P334" s="54"/>
      <c r="R334" s="54"/>
      <c r="S334" s="54"/>
      <c r="T334" s="37"/>
      <c r="U334" s="54"/>
      <c r="V334" s="37"/>
      <c r="W334" s="54"/>
      <c r="X334" s="37"/>
      <c r="Y334" s="54"/>
      <c r="Z334" s="37"/>
      <c r="AA334" s="54"/>
      <c r="AB334" s="37"/>
      <c r="AC334" s="54"/>
      <c r="AD334" s="37"/>
    </row>
    <row r="335" spans="1:38" ht="12.75" customHeight="1">
      <c r="B335" s="181" t="s">
        <v>786</v>
      </c>
      <c r="F335" s="54"/>
      <c r="G335" s="54"/>
      <c r="H335" s="54"/>
      <c r="I335" s="54"/>
      <c r="J335" s="37"/>
      <c r="K335" s="54"/>
      <c r="L335" s="54"/>
      <c r="M335" s="54"/>
      <c r="O335" s="54"/>
      <c r="P335" s="54"/>
      <c r="R335" s="54"/>
      <c r="S335" s="54"/>
      <c r="T335" s="37"/>
      <c r="U335" s="54"/>
      <c r="V335" s="37"/>
      <c r="W335" s="54"/>
      <c r="X335" s="37"/>
      <c r="Y335" s="54"/>
      <c r="Z335" s="37"/>
      <c r="AA335" s="54"/>
      <c r="AB335" s="37"/>
      <c r="AC335" s="54"/>
      <c r="AD335" s="37"/>
      <c r="AG335" s="54"/>
      <c r="AI335" s="37"/>
      <c r="AL335" s="54"/>
    </row>
    <row r="336" spans="1:38" ht="12.75" customHeight="1">
      <c r="A336" s="182"/>
      <c r="F336" s="54"/>
      <c r="G336" s="54"/>
      <c r="H336" s="54"/>
      <c r="I336" s="54"/>
      <c r="J336" s="37"/>
      <c r="K336" s="54"/>
      <c r="L336" s="54"/>
      <c r="M336" s="54"/>
      <c r="O336" s="54"/>
      <c r="P336" s="54"/>
      <c r="R336" s="54"/>
      <c r="S336" s="54"/>
      <c r="T336" s="37"/>
      <c r="U336" s="54"/>
      <c r="V336" s="37"/>
      <c r="W336" s="54"/>
      <c r="X336" s="37"/>
      <c r="Y336" s="54"/>
      <c r="Z336" s="37"/>
      <c r="AA336" s="54"/>
      <c r="AB336" s="37"/>
      <c r="AC336" s="54"/>
      <c r="AD336" s="37"/>
      <c r="AG336" s="54"/>
      <c r="AI336" s="37"/>
      <c r="AL336" s="54"/>
    </row>
    <row r="337" spans="1:30" ht="12.75" customHeight="1">
      <c r="A337" s="182"/>
      <c r="F337" s="54"/>
      <c r="G337" s="54"/>
      <c r="H337" s="54"/>
      <c r="I337" s="54"/>
      <c r="J337" s="37"/>
      <c r="K337" s="54"/>
      <c r="L337" s="54"/>
      <c r="M337" s="54"/>
      <c r="O337" s="54"/>
      <c r="P337" s="54"/>
      <c r="R337" s="54"/>
      <c r="S337" s="54"/>
      <c r="T337" s="37"/>
      <c r="U337" s="54"/>
      <c r="V337" s="37"/>
      <c r="W337" s="54"/>
      <c r="X337" s="37"/>
      <c r="Y337" s="54"/>
      <c r="Z337" s="37"/>
      <c r="AA337" s="54"/>
      <c r="AB337" s="37"/>
      <c r="AC337" s="54"/>
      <c r="AD337" s="37"/>
    </row>
    <row r="338" spans="1:30" ht="12.75" customHeight="1">
      <c r="A338" s="51"/>
      <c r="F338" s="54"/>
      <c r="G338" s="54"/>
      <c r="H338" s="54"/>
      <c r="I338" s="54"/>
      <c r="J338" s="37"/>
      <c r="K338" s="54"/>
      <c r="L338" s="54"/>
      <c r="M338" s="54"/>
      <c r="O338" s="54"/>
      <c r="P338" s="54"/>
      <c r="R338" s="54"/>
      <c r="S338" s="54"/>
      <c r="T338" s="37"/>
      <c r="U338" s="54"/>
      <c r="V338" s="37"/>
      <c r="W338" s="54"/>
      <c r="X338" s="37"/>
      <c r="Y338" s="54"/>
      <c r="Z338" s="37"/>
      <c r="AA338" s="54"/>
      <c r="AB338" s="37"/>
      <c r="AC338" s="54"/>
      <c r="AD338" s="37"/>
    </row>
    <row r="339" spans="1:30" ht="12.75" customHeight="1">
      <c r="F339" s="54"/>
      <c r="G339" s="54"/>
      <c r="H339" s="54"/>
      <c r="I339" s="54"/>
      <c r="J339" s="37"/>
      <c r="K339" s="54"/>
      <c r="L339" s="54"/>
      <c r="M339" s="54"/>
      <c r="O339" s="54"/>
      <c r="P339" s="54"/>
      <c r="R339" s="54"/>
      <c r="S339" s="54"/>
      <c r="T339" s="37"/>
      <c r="U339" s="54"/>
      <c r="V339" s="37"/>
      <c r="W339" s="54"/>
      <c r="X339" s="37"/>
      <c r="Y339" s="54"/>
      <c r="Z339" s="37"/>
      <c r="AA339" s="54"/>
      <c r="AB339" s="37"/>
      <c r="AC339" s="54"/>
      <c r="AD339" s="37"/>
    </row>
    <row r="340" spans="1:30" ht="12.75" customHeight="1">
      <c r="F340" s="54"/>
      <c r="G340" s="54"/>
      <c r="H340" s="54"/>
      <c r="I340" s="54"/>
      <c r="J340" s="37"/>
      <c r="K340" s="54"/>
      <c r="L340" s="54"/>
      <c r="M340" s="54"/>
      <c r="O340" s="54"/>
      <c r="P340" s="54"/>
      <c r="R340" s="54"/>
      <c r="S340" s="54"/>
      <c r="T340" s="37"/>
      <c r="U340" s="54"/>
      <c r="V340" s="37"/>
      <c r="W340" s="54"/>
      <c r="X340" s="37"/>
      <c r="Y340" s="54"/>
      <c r="Z340" s="37"/>
      <c r="AA340" s="54"/>
      <c r="AB340" s="37"/>
      <c r="AC340" s="54"/>
      <c r="AD340" s="37"/>
    </row>
    <row r="341" spans="1:30" ht="12.75" customHeight="1">
      <c r="F341" s="54"/>
      <c r="G341" s="54"/>
      <c r="H341" s="54"/>
      <c r="I341" s="54"/>
      <c r="J341" s="37"/>
      <c r="K341" s="54"/>
      <c r="L341" s="54"/>
      <c r="M341" s="54"/>
      <c r="O341" s="54"/>
      <c r="P341" s="54"/>
      <c r="R341" s="54"/>
      <c r="S341" s="54"/>
      <c r="T341" s="37"/>
      <c r="U341" s="54"/>
      <c r="V341" s="37"/>
      <c r="W341" s="54"/>
      <c r="X341" s="37"/>
      <c r="Y341" s="54"/>
      <c r="Z341" s="37"/>
      <c r="AA341" s="54"/>
      <c r="AB341" s="37"/>
      <c r="AC341" s="54"/>
      <c r="AD341" s="37"/>
    </row>
    <row r="342" spans="1:30" ht="12.75" customHeight="1">
      <c r="F342" s="54"/>
      <c r="G342" s="54"/>
      <c r="H342" s="54"/>
      <c r="I342" s="54"/>
      <c r="J342" s="37"/>
      <c r="K342" s="54"/>
      <c r="L342" s="54"/>
      <c r="M342" s="54"/>
      <c r="O342" s="54"/>
      <c r="P342" s="54"/>
      <c r="R342" s="54"/>
      <c r="S342" s="54"/>
      <c r="T342" s="37"/>
      <c r="U342" s="54"/>
      <c r="V342" s="37"/>
      <c r="W342" s="54"/>
      <c r="X342" s="37"/>
      <c r="Y342" s="54"/>
      <c r="Z342" s="37"/>
      <c r="AA342" s="54"/>
      <c r="AB342" s="37"/>
      <c r="AC342" s="54"/>
      <c r="AD342" s="37"/>
    </row>
    <row r="343" spans="1:30" ht="12.75" customHeight="1">
      <c r="F343" s="54"/>
      <c r="G343" s="54"/>
      <c r="H343" s="54"/>
      <c r="I343" s="54"/>
      <c r="J343" s="37"/>
      <c r="K343" s="54"/>
      <c r="L343" s="54"/>
      <c r="M343" s="54"/>
      <c r="O343" s="54"/>
      <c r="P343" s="54"/>
      <c r="R343" s="54"/>
      <c r="S343" s="54"/>
      <c r="T343" s="37"/>
      <c r="U343" s="54"/>
      <c r="V343" s="37"/>
      <c r="W343" s="54"/>
      <c r="X343" s="37"/>
      <c r="Y343" s="54"/>
      <c r="Z343" s="37"/>
      <c r="AA343" s="54"/>
      <c r="AB343" s="37"/>
      <c r="AC343" s="54"/>
      <c r="AD343" s="37"/>
    </row>
    <row r="344" spans="1:30" ht="12.75" customHeight="1">
      <c r="F344" s="54"/>
      <c r="G344" s="54"/>
      <c r="H344" s="54"/>
      <c r="I344" s="54"/>
      <c r="J344" s="37"/>
      <c r="K344" s="54"/>
      <c r="L344" s="54"/>
      <c r="M344" s="54"/>
      <c r="O344" s="54"/>
      <c r="P344" s="54"/>
      <c r="R344" s="54"/>
      <c r="S344" s="54"/>
      <c r="T344" s="37"/>
      <c r="U344" s="54"/>
      <c r="V344" s="37"/>
      <c r="W344" s="54"/>
      <c r="X344" s="37"/>
      <c r="Y344" s="54"/>
      <c r="Z344" s="37"/>
      <c r="AA344" s="54"/>
      <c r="AB344" s="37"/>
      <c r="AC344" s="54"/>
      <c r="AD344" s="37"/>
    </row>
    <row r="345" spans="1:30" ht="12.75" customHeight="1">
      <c r="F345" s="54"/>
      <c r="G345" s="54"/>
      <c r="H345" s="54"/>
      <c r="I345" s="54"/>
      <c r="J345" s="37"/>
      <c r="K345" s="54"/>
      <c r="L345" s="54"/>
      <c r="M345" s="54"/>
      <c r="O345" s="54"/>
      <c r="P345" s="54"/>
      <c r="R345" s="54"/>
      <c r="S345" s="54"/>
      <c r="T345" s="37"/>
      <c r="U345" s="54"/>
      <c r="V345" s="37"/>
      <c r="W345" s="54"/>
      <c r="X345" s="37"/>
      <c r="Y345" s="54"/>
      <c r="Z345" s="37"/>
      <c r="AA345" s="54"/>
      <c r="AB345" s="37"/>
      <c r="AC345" s="54"/>
      <c r="AD345" s="37"/>
    </row>
    <row r="346" spans="1:30" ht="12.75" customHeight="1">
      <c r="F346" s="54"/>
      <c r="G346" s="54"/>
      <c r="H346" s="54"/>
      <c r="I346" s="54"/>
      <c r="J346" s="37"/>
      <c r="K346" s="54"/>
      <c r="L346" s="54"/>
      <c r="M346" s="54"/>
      <c r="O346" s="54"/>
      <c r="P346" s="54"/>
      <c r="R346" s="54"/>
      <c r="S346" s="54"/>
      <c r="T346" s="37"/>
      <c r="U346" s="54"/>
      <c r="V346" s="37"/>
      <c r="W346" s="54"/>
      <c r="X346" s="37"/>
      <c r="Y346" s="54"/>
      <c r="Z346" s="37"/>
      <c r="AA346" s="54"/>
      <c r="AB346" s="37"/>
      <c r="AC346" s="54"/>
      <c r="AD346" s="37"/>
    </row>
    <row r="347" spans="1:30" ht="12.75" customHeight="1">
      <c r="F347" s="54"/>
      <c r="G347" s="54"/>
      <c r="H347" s="54"/>
      <c r="I347" s="54"/>
      <c r="J347" s="37"/>
      <c r="K347" s="54"/>
      <c r="L347" s="54"/>
      <c r="M347" s="54"/>
      <c r="O347" s="54"/>
      <c r="P347" s="54"/>
      <c r="R347" s="54"/>
      <c r="S347" s="54"/>
      <c r="T347" s="37"/>
      <c r="U347" s="54"/>
      <c r="V347" s="37"/>
      <c r="W347" s="54"/>
      <c r="X347" s="37"/>
      <c r="Y347" s="54"/>
      <c r="Z347" s="37"/>
      <c r="AA347" s="54"/>
      <c r="AB347" s="37"/>
      <c r="AC347" s="54"/>
      <c r="AD347" s="37"/>
    </row>
    <row r="348" spans="1:30" ht="12.75" customHeight="1">
      <c r="F348" s="54"/>
      <c r="G348" s="54"/>
      <c r="H348" s="54"/>
      <c r="I348" s="54"/>
      <c r="J348" s="37"/>
      <c r="K348" s="54"/>
      <c r="L348" s="54"/>
      <c r="M348" s="54"/>
      <c r="O348" s="54"/>
      <c r="P348" s="54"/>
      <c r="R348" s="54"/>
      <c r="S348" s="54"/>
      <c r="T348" s="37"/>
      <c r="U348" s="54"/>
      <c r="V348" s="37"/>
      <c r="W348" s="54"/>
      <c r="X348" s="37"/>
      <c r="Y348" s="54"/>
      <c r="Z348" s="37"/>
      <c r="AA348" s="54"/>
      <c r="AB348" s="37"/>
      <c r="AC348" s="54"/>
      <c r="AD348" s="37"/>
    </row>
    <row r="349" spans="1:30" ht="12.75" customHeight="1">
      <c r="F349" s="54"/>
      <c r="G349" s="54"/>
      <c r="H349" s="54"/>
      <c r="I349" s="54"/>
      <c r="J349" s="37"/>
      <c r="K349" s="54"/>
      <c r="L349" s="54"/>
      <c r="M349" s="54"/>
      <c r="O349" s="54"/>
      <c r="P349" s="54"/>
      <c r="R349" s="54"/>
      <c r="S349" s="54"/>
      <c r="T349" s="37"/>
      <c r="U349" s="54"/>
      <c r="V349" s="37"/>
      <c r="W349" s="54"/>
      <c r="X349" s="37"/>
      <c r="Y349" s="54"/>
      <c r="Z349" s="37"/>
      <c r="AA349" s="54"/>
      <c r="AB349" s="37"/>
      <c r="AC349" s="54"/>
      <c r="AD349" s="37"/>
    </row>
    <row r="350" spans="1:30" ht="12.75" customHeight="1">
      <c r="F350" s="54"/>
      <c r="G350" s="54"/>
      <c r="H350" s="54"/>
      <c r="I350" s="54"/>
      <c r="J350" s="37"/>
      <c r="K350" s="54"/>
      <c r="L350" s="54"/>
      <c r="M350" s="54"/>
      <c r="O350" s="54"/>
      <c r="P350" s="54"/>
      <c r="R350" s="54"/>
      <c r="S350" s="54"/>
      <c r="T350" s="37"/>
      <c r="U350" s="54"/>
      <c r="V350" s="37"/>
      <c r="W350" s="54"/>
      <c r="X350" s="37"/>
      <c r="Y350" s="54"/>
      <c r="Z350" s="37"/>
      <c r="AA350" s="54"/>
      <c r="AB350" s="37"/>
      <c r="AC350" s="54"/>
      <c r="AD350" s="37"/>
    </row>
    <row r="351" spans="1:30" ht="12.75" customHeight="1">
      <c r="F351" s="54"/>
      <c r="G351" s="54"/>
      <c r="H351" s="54"/>
      <c r="I351" s="54"/>
      <c r="J351" s="37"/>
      <c r="K351" s="54"/>
      <c r="L351" s="54"/>
      <c r="M351" s="54"/>
      <c r="O351" s="54"/>
      <c r="P351" s="54"/>
      <c r="R351" s="54"/>
      <c r="S351" s="54"/>
      <c r="T351" s="37"/>
      <c r="U351" s="54"/>
      <c r="V351" s="37"/>
      <c r="W351" s="54"/>
      <c r="X351" s="37"/>
      <c r="Y351" s="54"/>
      <c r="Z351" s="37"/>
      <c r="AA351" s="54"/>
      <c r="AB351" s="37"/>
      <c r="AC351" s="54"/>
      <c r="AD351" s="37"/>
    </row>
    <row r="352" spans="1:30" ht="12.75" customHeight="1">
      <c r="F352" s="54"/>
      <c r="G352" s="54"/>
      <c r="H352" s="54"/>
      <c r="I352" s="54"/>
      <c r="J352" s="37"/>
      <c r="K352" s="54"/>
      <c r="L352" s="54"/>
      <c r="M352" s="54"/>
      <c r="O352" s="54"/>
      <c r="P352" s="54"/>
      <c r="R352" s="54"/>
      <c r="S352" s="54"/>
      <c r="T352" s="37"/>
      <c r="U352" s="54"/>
      <c r="V352" s="37"/>
      <c r="W352" s="54"/>
      <c r="X352" s="37"/>
      <c r="Y352" s="54"/>
      <c r="Z352" s="37"/>
      <c r="AA352" s="54"/>
      <c r="AB352" s="37"/>
      <c r="AC352" s="54"/>
      <c r="AD352" s="37"/>
    </row>
    <row r="353" spans="6:30" ht="12.75" customHeight="1">
      <c r="F353" s="54"/>
      <c r="G353" s="54"/>
      <c r="H353" s="54"/>
      <c r="I353" s="54"/>
      <c r="J353" s="37"/>
      <c r="K353" s="54"/>
      <c r="L353" s="54"/>
      <c r="M353" s="54"/>
      <c r="O353" s="54"/>
      <c r="P353" s="54"/>
      <c r="R353" s="54"/>
      <c r="S353" s="54"/>
      <c r="T353" s="37"/>
      <c r="U353" s="54"/>
      <c r="V353" s="37"/>
      <c r="W353" s="54"/>
      <c r="X353" s="37"/>
      <c r="Y353" s="54"/>
      <c r="Z353" s="37"/>
      <c r="AA353" s="54"/>
      <c r="AB353" s="37"/>
      <c r="AC353" s="54"/>
      <c r="AD353" s="37"/>
    </row>
    <row r="354" spans="6:30" ht="12.75" customHeight="1">
      <c r="F354" s="54"/>
      <c r="G354" s="54"/>
      <c r="H354" s="54"/>
      <c r="I354" s="54"/>
      <c r="J354" s="37"/>
      <c r="K354" s="54"/>
      <c r="L354" s="54"/>
      <c r="M354" s="54"/>
      <c r="O354" s="54"/>
      <c r="P354" s="54"/>
      <c r="R354" s="54"/>
      <c r="S354" s="54"/>
      <c r="T354" s="37"/>
      <c r="U354" s="54"/>
      <c r="V354" s="37"/>
      <c r="W354" s="54"/>
      <c r="X354" s="37"/>
      <c r="Y354" s="54"/>
      <c r="Z354" s="37"/>
      <c r="AA354" s="54"/>
      <c r="AB354" s="37"/>
      <c r="AC354" s="54"/>
      <c r="AD354" s="37"/>
    </row>
    <row r="355" spans="6:30" ht="12.75" customHeight="1">
      <c r="F355" s="54"/>
      <c r="G355" s="54"/>
      <c r="H355" s="54"/>
      <c r="I355" s="54"/>
      <c r="J355" s="37"/>
      <c r="K355" s="54"/>
      <c r="L355" s="54"/>
      <c r="M355" s="54"/>
      <c r="O355" s="54"/>
      <c r="P355" s="54"/>
      <c r="R355" s="54"/>
      <c r="S355" s="54"/>
      <c r="T355" s="37"/>
      <c r="U355" s="54"/>
      <c r="V355" s="37"/>
      <c r="W355" s="54"/>
      <c r="X355" s="37"/>
      <c r="Y355" s="54"/>
      <c r="Z355" s="37"/>
      <c r="AA355" s="54"/>
      <c r="AB355" s="37"/>
      <c r="AC355" s="54"/>
      <c r="AD355" s="37"/>
    </row>
    <row r="356" spans="6:30" ht="12.75" customHeight="1">
      <c r="F356" s="54"/>
      <c r="G356" s="54"/>
      <c r="H356" s="54"/>
      <c r="I356" s="54"/>
      <c r="J356" s="37"/>
      <c r="K356" s="54"/>
      <c r="L356" s="54"/>
      <c r="M356" s="54"/>
      <c r="O356" s="54"/>
      <c r="P356" s="54"/>
      <c r="R356" s="54"/>
      <c r="S356" s="54"/>
      <c r="T356" s="37"/>
      <c r="U356" s="54"/>
      <c r="V356" s="37"/>
      <c r="W356" s="54"/>
      <c r="X356" s="37"/>
      <c r="Y356" s="54"/>
      <c r="Z356" s="37"/>
      <c r="AA356" s="54"/>
      <c r="AB356" s="37"/>
      <c r="AC356" s="54"/>
      <c r="AD356" s="37"/>
    </row>
    <row r="357" spans="6:30" ht="12.75" customHeight="1">
      <c r="F357" s="54"/>
      <c r="G357" s="54"/>
      <c r="H357" s="54"/>
      <c r="I357" s="54"/>
      <c r="J357" s="37"/>
      <c r="K357" s="54"/>
      <c r="L357" s="54"/>
      <c r="M357" s="54"/>
      <c r="O357" s="54"/>
      <c r="P357" s="54"/>
      <c r="R357" s="54"/>
      <c r="S357" s="54"/>
      <c r="T357" s="37"/>
      <c r="U357" s="54"/>
      <c r="V357" s="37"/>
      <c r="W357" s="54"/>
      <c r="X357" s="37"/>
      <c r="Y357" s="54"/>
      <c r="Z357" s="37"/>
      <c r="AA357" s="54"/>
      <c r="AB357" s="37"/>
      <c r="AC357" s="54"/>
      <c r="AD357" s="37"/>
    </row>
    <row r="358" spans="6:30" ht="12.75" customHeight="1">
      <c r="F358" s="54"/>
      <c r="G358" s="54"/>
      <c r="H358" s="54"/>
      <c r="I358" s="54"/>
      <c r="J358" s="37"/>
      <c r="K358" s="54"/>
      <c r="L358" s="54"/>
      <c r="M358" s="54"/>
      <c r="O358" s="54"/>
      <c r="P358" s="54"/>
      <c r="R358" s="54"/>
      <c r="S358" s="54"/>
      <c r="T358" s="37"/>
      <c r="U358" s="54"/>
      <c r="V358" s="37"/>
      <c r="W358" s="54"/>
      <c r="X358" s="37"/>
      <c r="Y358" s="54"/>
      <c r="Z358" s="37"/>
      <c r="AA358" s="54"/>
      <c r="AB358" s="37"/>
      <c r="AC358" s="54"/>
      <c r="AD358" s="37"/>
    </row>
    <row r="359" spans="6:30" ht="12.75" customHeight="1">
      <c r="F359" s="54"/>
      <c r="G359" s="54"/>
      <c r="H359" s="54"/>
      <c r="I359" s="54"/>
      <c r="J359" s="37"/>
      <c r="K359" s="54"/>
      <c r="L359" s="54"/>
      <c r="M359" s="54"/>
      <c r="O359" s="54"/>
      <c r="P359" s="54"/>
      <c r="R359" s="54"/>
      <c r="S359" s="54"/>
      <c r="T359" s="37"/>
      <c r="U359" s="54"/>
      <c r="V359" s="37"/>
      <c r="W359" s="54"/>
      <c r="X359" s="37"/>
      <c r="Y359" s="54"/>
      <c r="Z359" s="37"/>
      <c r="AA359" s="54"/>
      <c r="AB359" s="37"/>
      <c r="AC359" s="54"/>
      <c r="AD359" s="37"/>
    </row>
    <row r="360" spans="6:30" ht="12.75" customHeight="1">
      <c r="F360" s="54"/>
      <c r="G360" s="54"/>
      <c r="H360" s="54"/>
      <c r="I360" s="54"/>
      <c r="J360" s="37"/>
      <c r="K360" s="54"/>
      <c r="L360" s="54"/>
      <c r="M360" s="54"/>
      <c r="O360" s="54"/>
      <c r="P360" s="54"/>
      <c r="R360" s="54"/>
      <c r="S360" s="54"/>
      <c r="T360" s="37"/>
      <c r="U360" s="54"/>
      <c r="V360" s="37"/>
      <c r="W360" s="54"/>
      <c r="X360" s="37"/>
      <c r="Y360" s="54"/>
      <c r="Z360" s="37"/>
      <c r="AA360" s="54"/>
      <c r="AB360" s="37"/>
      <c r="AC360" s="54"/>
      <c r="AD360" s="37"/>
    </row>
    <row r="361" spans="6:30" ht="12.75" customHeight="1">
      <c r="F361" s="54"/>
      <c r="G361" s="54"/>
      <c r="H361" s="54"/>
      <c r="I361" s="54"/>
      <c r="J361" s="37"/>
      <c r="K361" s="54"/>
      <c r="L361" s="54"/>
      <c r="M361" s="54"/>
      <c r="O361" s="54"/>
      <c r="P361" s="54"/>
      <c r="R361" s="54"/>
      <c r="S361" s="54"/>
      <c r="T361" s="37"/>
      <c r="U361" s="54"/>
      <c r="V361" s="37"/>
      <c r="W361" s="54"/>
      <c r="X361" s="37"/>
      <c r="Y361" s="54"/>
      <c r="Z361" s="37"/>
      <c r="AA361" s="54"/>
      <c r="AB361" s="37"/>
      <c r="AC361" s="54"/>
      <c r="AD361" s="37"/>
    </row>
    <row r="362" spans="6:30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R362" s="54"/>
      <c r="S362" s="54"/>
      <c r="T362" s="37"/>
      <c r="U362" s="54"/>
      <c r="V362" s="37"/>
      <c r="W362" s="54"/>
      <c r="X362" s="37"/>
      <c r="Y362" s="54"/>
      <c r="Z362" s="37"/>
      <c r="AA362" s="54"/>
      <c r="AB362" s="37"/>
      <c r="AC362" s="54"/>
      <c r="AD362" s="37"/>
    </row>
    <row r="363" spans="6:30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R363" s="54"/>
      <c r="S363" s="54"/>
      <c r="T363" s="37"/>
      <c r="U363" s="54"/>
      <c r="V363" s="37"/>
      <c r="W363" s="54"/>
      <c r="X363" s="37"/>
      <c r="Y363" s="54"/>
      <c r="Z363" s="37"/>
      <c r="AA363" s="54"/>
      <c r="AB363" s="37"/>
      <c r="AC363" s="54"/>
      <c r="AD363" s="37"/>
    </row>
    <row r="364" spans="6:30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R364" s="54"/>
      <c r="S364" s="54"/>
      <c r="T364" s="37"/>
      <c r="U364" s="54"/>
      <c r="V364" s="37"/>
      <c r="W364" s="54"/>
      <c r="X364" s="37"/>
      <c r="Y364" s="54"/>
      <c r="Z364" s="37"/>
      <c r="AA364" s="54"/>
      <c r="AB364" s="37"/>
      <c r="AC364" s="54"/>
      <c r="AD364" s="37"/>
    </row>
    <row r="365" spans="6:30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R365" s="54"/>
      <c r="S365" s="54"/>
      <c r="T365" s="37"/>
      <c r="U365" s="54"/>
      <c r="V365" s="37"/>
      <c r="W365" s="54"/>
      <c r="X365" s="37"/>
      <c r="Y365" s="54"/>
      <c r="Z365" s="37"/>
      <c r="AA365" s="54"/>
      <c r="AB365" s="37"/>
      <c r="AC365" s="54"/>
      <c r="AD365" s="37"/>
    </row>
    <row r="366" spans="6:30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R366" s="54"/>
      <c r="S366" s="54"/>
      <c r="T366" s="37"/>
      <c r="U366" s="54"/>
      <c r="V366" s="37"/>
      <c r="W366" s="54"/>
      <c r="X366" s="37"/>
      <c r="Y366" s="54"/>
      <c r="Z366" s="37"/>
      <c r="AA366" s="54"/>
      <c r="AB366" s="37"/>
      <c r="AC366" s="54"/>
      <c r="AD366" s="37"/>
    </row>
    <row r="367" spans="6:30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R367" s="54"/>
      <c r="S367" s="54"/>
      <c r="T367" s="37"/>
      <c r="U367" s="54"/>
      <c r="V367" s="37"/>
      <c r="W367" s="54"/>
      <c r="X367" s="37"/>
      <c r="Y367" s="54"/>
      <c r="Z367" s="37"/>
      <c r="AA367" s="54"/>
      <c r="AB367" s="37"/>
      <c r="AC367" s="54"/>
      <c r="AD367" s="37"/>
    </row>
    <row r="368" spans="6:30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R368" s="54"/>
      <c r="S368" s="54"/>
      <c r="T368" s="37"/>
      <c r="U368" s="54"/>
      <c r="V368" s="37"/>
      <c r="W368" s="54"/>
      <c r="X368" s="37"/>
      <c r="Y368" s="54"/>
      <c r="Z368" s="37"/>
      <c r="AA368" s="54"/>
      <c r="AB368" s="37"/>
      <c r="AC368" s="54"/>
      <c r="AD368" s="37"/>
    </row>
    <row r="369" spans="6:30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R369" s="54"/>
      <c r="S369" s="54"/>
      <c r="T369" s="37"/>
      <c r="U369" s="54"/>
      <c r="V369" s="37"/>
      <c r="W369" s="54"/>
      <c r="X369" s="37"/>
      <c r="Y369" s="54"/>
      <c r="Z369" s="37"/>
      <c r="AA369" s="54"/>
      <c r="AB369" s="37"/>
      <c r="AC369" s="54"/>
      <c r="AD369" s="37"/>
    </row>
    <row r="370" spans="6:30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R370" s="54"/>
      <c r="S370" s="54"/>
      <c r="T370" s="37"/>
      <c r="U370" s="54"/>
      <c r="V370" s="37"/>
      <c r="W370" s="54"/>
      <c r="X370" s="37"/>
      <c r="Y370" s="54"/>
      <c r="Z370" s="37"/>
      <c r="AA370" s="54"/>
      <c r="AB370" s="37"/>
      <c r="AC370" s="54"/>
      <c r="AD370" s="37"/>
    </row>
    <row r="371" spans="6:30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R371" s="54"/>
      <c r="S371" s="54"/>
      <c r="T371" s="37"/>
      <c r="U371" s="54"/>
      <c r="V371" s="37"/>
      <c r="W371" s="54"/>
      <c r="X371" s="37"/>
      <c r="Y371" s="54"/>
      <c r="Z371" s="37"/>
      <c r="AA371" s="54"/>
      <c r="AB371" s="37"/>
      <c r="AC371" s="54"/>
      <c r="AD371" s="37"/>
    </row>
    <row r="372" spans="6:30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R372" s="54"/>
      <c r="S372" s="54"/>
      <c r="T372" s="37"/>
      <c r="U372" s="54"/>
      <c r="V372" s="37"/>
      <c r="W372" s="54"/>
      <c r="X372" s="37"/>
      <c r="Y372" s="54"/>
      <c r="Z372" s="37"/>
      <c r="AA372" s="54"/>
      <c r="AB372" s="37"/>
      <c r="AC372" s="54"/>
      <c r="AD372" s="37"/>
    </row>
    <row r="373" spans="6:30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R373" s="54"/>
      <c r="S373" s="54"/>
      <c r="T373" s="37"/>
      <c r="U373" s="54"/>
      <c r="V373" s="37"/>
      <c r="W373" s="54"/>
      <c r="X373" s="37"/>
      <c r="Y373" s="54"/>
      <c r="Z373" s="37"/>
      <c r="AA373" s="54"/>
      <c r="AB373" s="37"/>
      <c r="AC373" s="54"/>
      <c r="AD373" s="37"/>
    </row>
    <row r="374" spans="6:30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R374" s="54"/>
      <c r="S374" s="54"/>
      <c r="T374" s="37"/>
      <c r="U374" s="54"/>
      <c r="V374" s="37"/>
      <c r="W374" s="54"/>
      <c r="X374" s="37"/>
      <c r="Y374" s="54"/>
      <c r="Z374" s="37"/>
      <c r="AA374" s="54"/>
      <c r="AB374" s="37"/>
      <c r="AC374" s="54"/>
      <c r="AD374" s="37"/>
    </row>
    <row r="375" spans="6:30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R375" s="54"/>
      <c r="S375" s="54"/>
      <c r="T375" s="37"/>
      <c r="U375" s="54"/>
      <c r="V375" s="37"/>
      <c r="W375" s="54"/>
      <c r="X375" s="37"/>
      <c r="Y375" s="54"/>
      <c r="Z375" s="37"/>
      <c r="AA375" s="54"/>
      <c r="AB375" s="37"/>
      <c r="AC375" s="54"/>
      <c r="AD375" s="37"/>
    </row>
    <row r="376" spans="6:30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R376" s="54"/>
      <c r="S376" s="54"/>
      <c r="T376" s="37"/>
      <c r="U376" s="54"/>
      <c r="V376" s="37"/>
      <c r="W376" s="54"/>
      <c r="X376" s="37"/>
      <c r="Y376" s="54"/>
      <c r="Z376" s="37"/>
      <c r="AA376" s="54"/>
      <c r="AB376" s="37"/>
      <c r="AC376" s="54"/>
      <c r="AD376" s="37"/>
    </row>
    <row r="377" spans="6:30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R377" s="54"/>
      <c r="S377" s="54"/>
      <c r="T377" s="37"/>
      <c r="U377" s="54"/>
      <c r="V377" s="37"/>
      <c r="W377" s="54"/>
      <c r="X377" s="37"/>
      <c r="Y377" s="54"/>
      <c r="Z377" s="37"/>
      <c r="AA377" s="54"/>
      <c r="AB377" s="37"/>
      <c r="AC377" s="54"/>
      <c r="AD377" s="37"/>
    </row>
    <row r="378" spans="6:30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R378" s="54"/>
      <c r="S378" s="54"/>
      <c r="T378" s="37"/>
      <c r="U378" s="54"/>
      <c r="V378" s="37"/>
      <c r="W378" s="54"/>
      <c r="X378" s="37"/>
      <c r="Y378" s="54"/>
      <c r="Z378" s="37"/>
      <c r="AA378" s="54"/>
      <c r="AB378" s="37"/>
      <c r="AC378" s="54"/>
      <c r="AD378" s="37"/>
    </row>
    <row r="379" spans="6:30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R379" s="54"/>
      <c r="S379" s="54"/>
      <c r="T379" s="37"/>
      <c r="U379" s="54"/>
      <c r="V379" s="37"/>
      <c r="W379" s="54"/>
      <c r="X379" s="37"/>
      <c r="Y379" s="54"/>
      <c r="Z379" s="37"/>
      <c r="AA379" s="54"/>
      <c r="AB379" s="37"/>
      <c r="AC379" s="54"/>
      <c r="AD379" s="37"/>
    </row>
    <row r="380" spans="6:30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30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30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30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30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2.75" customHeight="1">
      <c r="F465" s="54"/>
      <c r="G465" s="54"/>
      <c r="H465" s="54"/>
      <c r="I465" s="54"/>
      <c r="J465" s="37"/>
      <c r="K465" s="54"/>
      <c r="L465" s="54"/>
      <c r="M465" s="54"/>
      <c r="O465" s="37"/>
    </row>
    <row r="466" spans="6:15" ht="12.75" customHeight="1">
      <c r="F466" s="54"/>
      <c r="G466" s="54"/>
      <c r="H466" s="54"/>
      <c r="I466" s="54"/>
      <c r="J466" s="37"/>
      <c r="K466" s="54"/>
      <c r="L466" s="54"/>
      <c r="M466" s="54"/>
      <c r="O466" s="37"/>
    </row>
    <row r="467" spans="6:15" ht="12.75" customHeight="1">
      <c r="F467" s="54"/>
      <c r="G467" s="54"/>
      <c r="H467" s="54"/>
      <c r="I467" s="54"/>
      <c r="J467" s="37"/>
      <c r="K467" s="54"/>
      <c r="L467" s="54"/>
      <c r="M467" s="54"/>
      <c r="O467" s="37"/>
    </row>
    <row r="468" spans="6:15" ht="12.75" customHeight="1">
      <c r="F468" s="54"/>
      <c r="G468" s="54"/>
      <c r="H468" s="54"/>
      <c r="I468" s="54"/>
      <c r="J468" s="37"/>
      <c r="K468" s="54"/>
      <c r="L468" s="54"/>
      <c r="M468" s="54"/>
      <c r="O468" s="37"/>
    </row>
    <row r="469" spans="6:15" ht="12.75" customHeight="1">
      <c r="F469" s="54"/>
      <c r="G469" s="54"/>
      <c r="H469" s="54"/>
      <c r="I469" s="54"/>
      <c r="J469" s="37"/>
      <c r="K469" s="54"/>
      <c r="L469" s="54"/>
      <c r="M469" s="54"/>
      <c r="O469" s="37"/>
    </row>
    <row r="470" spans="6:15" ht="12.75" customHeight="1">
      <c r="F470" s="54"/>
      <c r="G470" s="54"/>
      <c r="H470" s="54"/>
      <c r="I470" s="54"/>
      <c r="J470" s="37"/>
      <c r="K470" s="54"/>
      <c r="L470" s="54"/>
      <c r="M470" s="54"/>
      <c r="O470" s="37"/>
    </row>
    <row r="471" spans="6:15" ht="12.75" customHeight="1">
      <c r="F471" s="54"/>
      <c r="G471" s="54"/>
      <c r="H471" s="54"/>
      <c r="I471" s="54"/>
      <c r="J471" s="37"/>
      <c r="K471" s="54"/>
      <c r="L471" s="54"/>
      <c r="M471" s="54"/>
      <c r="O471" s="37"/>
    </row>
    <row r="472" spans="6:15" ht="12.75" customHeight="1">
      <c r="F472" s="54"/>
      <c r="G472" s="54"/>
      <c r="H472" s="54"/>
      <c r="I472" s="54"/>
      <c r="J472" s="37"/>
      <c r="K472" s="54"/>
      <c r="L472" s="54"/>
      <c r="M472" s="54"/>
      <c r="O472" s="37"/>
    </row>
    <row r="473" spans="6:15" ht="12.75" customHeight="1">
      <c r="F473" s="54"/>
      <c r="G473" s="54"/>
      <c r="H473" s="54"/>
      <c r="I473" s="54"/>
      <c r="J473" s="37"/>
      <c r="K473" s="54"/>
      <c r="L473" s="54"/>
      <c r="M473" s="54"/>
      <c r="O473" s="37"/>
    </row>
    <row r="474" spans="6:15" ht="12.75" customHeight="1">
      <c r="F474" s="54"/>
      <c r="G474" s="54"/>
      <c r="H474" s="54"/>
      <c r="I474" s="54"/>
      <c r="J474" s="37"/>
      <c r="K474" s="54"/>
      <c r="L474" s="54"/>
      <c r="M474" s="54"/>
      <c r="O474" s="37"/>
    </row>
    <row r="475" spans="6:15" ht="12.75" customHeight="1">
      <c r="F475" s="54"/>
      <c r="G475" s="54"/>
      <c r="H475" s="54"/>
      <c r="I475" s="54"/>
      <c r="J475" s="37"/>
      <c r="K475" s="54"/>
      <c r="L475" s="54"/>
      <c r="M475" s="54"/>
      <c r="O475" s="37"/>
    </row>
    <row r="476" spans="6:15" ht="12.75" customHeight="1">
      <c r="F476" s="54"/>
      <c r="G476" s="54"/>
      <c r="H476" s="54"/>
      <c r="I476" s="54"/>
      <c r="J476" s="37"/>
      <c r="K476" s="54"/>
      <c r="L476" s="54"/>
      <c r="M476" s="54"/>
      <c r="O476" s="37"/>
    </row>
    <row r="477" spans="6:15" ht="12.75" customHeight="1">
      <c r="F477" s="54"/>
      <c r="G477" s="54"/>
      <c r="H477" s="54"/>
      <c r="I477" s="54"/>
      <c r="J477" s="37"/>
      <c r="K477" s="54"/>
      <c r="L477" s="54"/>
      <c r="M477" s="54"/>
      <c r="O477" s="37"/>
    </row>
    <row r="478" spans="6:15" ht="12.75" customHeight="1">
      <c r="F478" s="54"/>
      <c r="G478" s="54"/>
      <c r="H478" s="54"/>
      <c r="I478" s="54"/>
      <c r="J478" s="37"/>
      <c r="K478" s="54"/>
      <c r="L478" s="54"/>
      <c r="M478" s="54"/>
      <c r="O478" s="37"/>
    </row>
    <row r="479" spans="6:15" ht="12.75" customHeight="1">
      <c r="F479" s="54"/>
      <c r="G479" s="54"/>
      <c r="H479" s="54"/>
      <c r="I479" s="54"/>
      <c r="J479" s="37"/>
      <c r="K479" s="54"/>
      <c r="L479" s="54"/>
      <c r="M479" s="54"/>
      <c r="O479" s="37"/>
    </row>
    <row r="480" spans="6:15" ht="12.75" customHeight="1">
      <c r="F480" s="54"/>
      <c r="G480" s="54"/>
      <c r="H480" s="54"/>
      <c r="I480" s="54"/>
      <c r="J480" s="37"/>
      <c r="K480" s="54"/>
      <c r="L480" s="54"/>
      <c r="M480" s="54"/>
      <c r="O480" s="37"/>
    </row>
    <row r="481" spans="6:15" ht="12.75" customHeight="1">
      <c r="F481" s="54"/>
      <c r="G481" s="54"/>
      <c r="H481" s="54"/>
      <c r="I481" s="54"/>
      <c r="J481" s="37"/>
      <c r="K481" s="54"/>
      <c r="L481" s="54"/>
      <c r="M481" s="54"/>
      <c r="O481" s="37"/>
    </row>
    <row r="482" spans="6:15" ht="12.75" customHeight="1">
      <c r="F482" s="54"/>
      <c r="G482" s="54"/>
      <c r="H482" s="54"/>
      <c r="I482" s="54"/>
      <c r="J482" s="37"/>
      <c r="K482" s="54"/>
      <c r="L482" s="54"/>
      <c r="M482" s="54"/>
      <c r="O482" s="37"/>
    </row>
    <row r="483" spans="6:15" ht="12.75" customHeight="1">
      <c r="F483" s="54"/>
      <c r="G483" s="54"/>
      <c r="H483" s="54"/>
      <c r="I483" s="54"/>
      <c r="J483" s="37"/>
      <c r="K483" s="54"/>
      <c r="L483" s="54"/>
      <c r="M483" s="54"/>
      <c r="O483" s="37"/>
    </row>
    <row r="484" spans="6:15" ht="12.75" customHeight="1">
      <c r="F484" s="54"/>
      <c r="G484" s="54"/>
      <c r="H484" s="54"/>
      <c r="I484" s="54"/>
      <c r="J484" s="37"/>
      <c r="K484" s="54"/>
      <c r="L484" s="54"/>
      <c r="M484" s="54"/>
      <c r="O484" s="37"/>
    </row>
    <row r="485" spans="6:15" ht="12.75" customHeight="1">
      <c r="F485" s="54"/>
      <c r="G485" s="54"/>
      <c r="H485" s="54"/>
      <c r="I485" s="54"/>
      <c r="J485" s="37"/>
      <c r="K485" s="54"/>
      <c r="L485" s="54"/>
      <c r="M485" s="54"/>
      <c r="O485" s="37"/>
    </row>
    <row r="486" spans="6:15" ht="12.75" customHeight="1">
      <c r="F486" s="54"/>
      <c r="G486" s="54"/>
      <c r="H486" s="54"/>
      <c r="I486" s="54"/>
      <c r="J486" s="37"/>
      <c r="K486" s="54"/>
      <c r="L486" s="54"/>
      <c r="M486" s="54"/>
      <c r="O486" s="37"/>
    </row>
    <row r="487" spans="6:15" ht="12.75" customHeight="1">
      <c r="F487" s="54"/>
      <c r="G487" s="54"/>
      <c r="H487" s="54"/>
      <c r="I487" s="54"/>
      <c r="J487" s="37"/>
      <c r="K487" s="54"/>
      <c r="L487" s="54"/>
      <c r="M487" s="54"/>
      <c r="O487" s="37"/>
    </row>
    <row r="488" spans="6:15" ht="12.75" customHeight="1">
      <c r="F488" s="54"/>
      <c r="G488" s="54"/>
      <c r="H488" s="54"/>
      <c r="I488" s="54"/>
      <c r="J488" s="37"/>
      <c r="K488" s="54"/>
      <c r="L488" s="54"/>
      <c r="M488" s="54"/>
      <c r="O488" s="37"/>
    </row>
    <row r="489" spans="6:15" ht="12.75" customHeight="1">
      <c r="F489" s="54"/>
      <c r="G489" s="54"/>
      <c r="H489" s="54"/>
      <c r="I489" s="54"/>
      <c r="J489" s="37"/>
      <c r="K489" s="54"/>
      <c r="L489" s="54"/>
      <c r="M489" s="54"/>
      <c r="O489" s="37"/>
    </row>
    <row r="490" spans="6:15" ht="12.75" customHeight="1">
      <c r="F490" s="54"/>
      <c r="G490" s="54"/>
      <c r="H490" s="54"/>
      <c r="I490" s="54"/>
      <c r="J490" s="37"/>
      <c r="K490" s="54"/>
      <c r="L490" s="54"/>
      <c r="M490" s="54"/>
      <c r="O490" s="37"/>
    </row>
    <row r="491" spans="6:15" ht="12.75" customHeight="1">
      <c r="F491" s="54"/>
      <c r="G491" s="54"/>
      <c r="H491" s="54"/>
      <c r="I491" s="54"/>
      <c r="J491" s="37"/>
      <c r="K491" s="54"/>
      <c r="L491" s="54"/>
      <c r="M491" s="54"/>
      <c r="O491" s="37"/>
    </row>
    <row r="492" spans="6:15" ht="12.75" customHeight="1">
      <c r="F492" s="54"/>
      <c r="G492" s="54"/>
      <c r="H492" s="54"/>
      <c r="I492" s="54"/>
      <c r="J492" s="37"/>
      <c r="K492" s="54"/>
      <c r="L492" s="54"/>
      <c r="M492" s="54"/>
      <c r="O492" s="37"/>
    </row>
    <row r="493" spans="6:15" ht="12.75" customHeight="1">
      <c r="F493" s="54"/>
      <c r="G493" s="54"/>
      <c r="H493" s="54"/>
      <c r="I493" s="54"/>
      <c r="J493" s="37"/>
      <c r="K493" s="54"/>
      <c r="L493" s="54"/>
      <c r="M493" s="54"/>
      <c r="O493" s="37"/>
    </row>
    <row r="494" spans="6:15" ht="12.75" customHeight="1">
      <c r="F494" s="54"/>
      <c r="G494" s="54"/>
      <c r="H494" s="54"/>
      <c r="I494" s="54"/>
      <c r="J494" s="37"/>
      <c r="K494" s="54"/>
      <c r="L494" s="54"/>
      <c r="M494" s="54"/>
      <c r="O494" s="37"/>
    </row>
    <row r="495" spans="6:15" ht="12.75" customHeight="1">
      <c r="F495" s="54"/>
      <c r="G495" s="54"/>
      <c r="H495" s="54"/>
      <c r="I495" s="54"/>
      <c r="J495" s="37"/>
      <c r="K495" s="54"/>
      <c r="L495" s="54"/>
      <c r="M495" s="54"/>
      <c r="O495" s="37"/>
    </row>
    <row r="496" spans="6:15" ht="12.75" customHeight="1">
      <c r="F496" s="54"/>
      <c r="G496" s="54"/>
      <c r="H496" s="54"/>
      <c r="I496" s="54"/>
      <c r="J496" s="37"/>
      <c r="K496" s="54"/>
      <c r="L496" s="54"/>
      <c r="M496" s="54"/>
      <c r="O496" s="37"/>
    </row>
    <row r="497" spans="6:15" ht="12.75" customHeight="1">
      <c r="F497" s="54"/>
      <c r="G497" s="54"/>
      <c r="H497" s="54"/>
      <c r="I497" s="54"/>
      <c r="J497" s="37"/>
      <c r="K497" s="54"/>
      <c r="L497" s="54"/>
      <c r="M497" s="54"/>
      <c r="O497" s="37"/>
    </row>
    <row r="498" spans="6:15" ht="12.75" customHeight="1">
      <c r="F498" s="54"/>
      <c r="G498" s="54"/>
      <c r="H498" s="54"/>
      <c r="I498" s="54"/>
      <c r="J498" s="37"/>
      <c r="K498" s="54"/>
      <c r="L498" s="54"/>
      <c r="M498" s="54"/>
      <c r="O498" s="37"/>
    </row>
    <row r="499" spans="6:15" ht="12.75" customHeight="1">
      <c r="F499" s="54"/>
      <c r="G499" s="54"/>
      <c r="H499" s="54"/>
      <c r="I499" s="54"/>
      <c r="J499" s="37"/>
      <c r="K499" s="54"/>
      <c r="L499" s="54"/>
      <c r="M499" s="54"/>
      <c r="O499" s="37"/>
    </row>
    <row r="500" spans="6:15" ht="12.75" customHeight="1">
      <c r="F500" s="54"/>
      <c r="G500" s="54"/>
      <c r="H500" s="54"/>
      <c r="I500" s="54"/>
      <c r="J500" s="37"/>
      <c r="K500" s="54"/>
      <c r="L500" s="54"/>
      <c r="M500" s="54"/>
      <c r="O500" s="37"/>
    </row>
    <row r="501" spans="6:15" ht="12.75" customHeight="1">
      <c r="F501" s="54"/>
      <c r="G501" s="54"/>
      <c r="H501" s="54"/>
      <c r="I501" s="54"/>
      <c r="J501" s="37"/>
      <c r="K501" s="54"/>
      <c r="L501" s="54"/>
      <c r="M501" s="54"/>
      <c r="O501" s="37"/>
    </row>
    <row r="502" spans="6:15" ht="12.75" customHeight="1">
      <c r="F502" s="54"/>
      <c r="G502" s="54"/>
      <c r="H502" s="54"/>
      <c r="I502" s="54"/>
      <c r="J502" s="37"/>
      <c r="K502" s="54"/>
      <c r="L502" s="54"/>
      <c r="M502" s="54"/>
      <c r="O502" s="37"/>
    </row>
    <row r="503" spans="6:15" ht="12.75" customHeight="1">
      <c r="F503" s="54"/>
      <c r="G503" s="54"/>
      <c r="H503" s="54"/>
      <c r="I503" s="54"/>
      <c r="J503" s="37"/>
      <c r="K503" s="54"/>
      <c r="L503" s="54"/>
      <c r="M503" s="54"/>
      <c r="O503" s="37"/>
    </row>
    <row r="504" spans="6:15" ht="12.75" customHeight="1">
      <c r="F504" s="54"/>
      <c r="G504" s="54"/>
      <c r="H504" s="54"/>
      <c r="I504" s="54"/>
      <c r="J504" s="37"/>
      <c r="K504" s="54"/>
      <c r="L504" s="54"/>
      <c r="M504" s="54"/>
      <c r="O504" s="37"/>
    </row>
    <row r="505" spans="6:15" ht="12.75" customHeight="1">
      <c r="F505" s="54"/>
      <c r="G505" s="54"/>
      <c r="H505" s="54"/>
      <c r="I505" s="54"/>
      <c r="J505" s="37"/>
      <c r="K505" s="54"/>
      <c r="L505" s="54"/>
      <c r="M505" s="54"/>
      <c r="O505" s="37"/>
    </row>
    <row r="506" spans="6:15" ht="12.75" customHeight="1">
      <c r="F506" s="54"/>
      <c r="G506" s="54"/>
      <c r="H506" s="54"/>
      <c r="I506" s="54"/>
      <c r="J506" s="37"/>
      <c r="K506" s="54"/>
      <c r="L506" s="54"/>
      <c r="M506" s="54"/>
      <c r="O506" s="37"/>
    </row>
    <row r="507" spans="6:15" ht="12.75" customHeight="1">
      <c r="F507" s="54"/>
      <c r="G507" s="54"/>
      <c r="H507" s="54"/>
      <c r="I507" s="54"/>
      <c r="J507" s="37"/>
      <c r="K507" s="54"/>
      <c r="L507" s="54"/>
      <c r="M507" s="54"/>
      <c r="O507" s="37"/>
    </row>
    <row r="508" spans="6:15" ht="12.75" customHeight="1">
      <c r="F508" s="54"/>
      <c r="G508" s="54"/>
      <c r="H508" s="54"/>
      <c r="I508" s="54"/>
      <c r="J508" s="37"/>
      <c r="K508" s="54"/>
      <c r="L508" s="54"/>
      <c r="M508" s="54"/>
      <c r="O508" s="37"/>
    </row>
    <row r="509" spans="6:15" ht="12.75" customHeight="1">
      <c r="F509" s="54"/>
      <c r="G509" s="54"/>
      <c r="H509" s="54"/>
      <c r="I509" s="54"/>
      <c r="J509" s="37"/>
      <c r="K509" s="54"/>
      <c r="L509" s="54"/>
      <c r="M509" s="54"/>
      <c r="O509" s="37"/>
    </row>
    <row r="510" spans="6:15" ht="12.75" customHeight="1">
      <c r="F510" s="54"/>
      <c r="G510" s="54"/>
      <c r="H510" s="54"/>
      <c r="I510" s="54"/>
      <c r="J510" s="37"/>
      <c r="K510" s="54"/>
      <c r="L510" s="54"/>
      <c r="M510" s="54"/>
      <c r="O510" s="37"/>
    </row>
    <row r="511" spans="6:15" ht="15" customHeight="1">
      <c r="F511" s="54"/>
      <c r="G511" s="54"/>
      <c r="H511" s="54"/>
      <c r="I511" s="54"/>
      <c r="J511" s="37"/>
      <c r="K511" s="54"/>
      <c r="L511" s="54"/>
      <c r="M511" s="54"/>
      <c r="O511" s="37"/>
    </row>
  </sheetData>
  <mergeCells count="60">
    <mergeCell ref="A87:A88"/>
    <mergeCell ref="B87:B88"/>
    <mergeCell ref="A85:A86"/>
    <mergeCell ref="M89:M90"/>
    <mergeCell ref="P89:P90"/>
    <mergeCell ref="O89:O90"/>
    <mergeCell ref="P85:P86"/>
    <mergeCell ref="J87:J88"/>
    <mergeCell ref="M87:M88"/>
    <mergeCell ref="O87:O88"/>
    <mergeCell ref="B85:B86"/>
    <mergeCell ref="J85:J86"/>
    <mergeCell ref="M85:M86"/>
    <mergeCell ref="O85:O86"/>
    <mergeCell ref="A93:A94"/>
    <mergeCell ref="B93:B94"/>
    <mergeCell ref="A89:A90"/>
    <mergeCell ref="B89:B90"/>
    <mergeCell ref="J89:J90"/>
    <mergeCell ref="M82:M83"/>
    <mergeCell ref="O82:O83"/>
    <mergeCell ref="P82:P83"/>
    <mergeCell ref="M78:M79"/>
    <mergeCell ref="N78:N79"/>
    <mergeCell ref="O78:O79"/>
    <mergeCell ref="M72:M73"/>
    <mergeCell ref="N72:N73"/>
    <mergeCell ref="O72:O73"/>
    <mergeCell ref="P72:P73"/>
    <mergeCell ref="O74:O77"/>
    <mergeCell ref="P74:P77"/>
    <mergeCell ref="N74:N77"/>
    <mergeCell ref="M74:M77"/>
    <mergeCell ref="J72:J73"/>
    <mergeCell ref="A72:A73"/>
    <mergeCell ref="B72:B73"/>
    <mergeCell ref="A74:A77"/>
    <mergeCell ref="B74:B77"/>
    <mergeCell ref="J74:J77"/>
    <mergeCell ref="P96:P97"/>
    <mergeCell ref="P78:P79"/>
    <mergeCell ref="J82:J83"/>
    <mergeCell ref="A82:A83"/>
    <mergeCell ref="B82:B83"/>
    <mergeCell ref="A80:A81"/>
    <mergeCell ref="B80:B81"/>
    <mergeCell ref="J80:J81"/>
    <mergeCell ref="A78:A79"/>
    <mergeCell ref="B78:B79"/>
    <mergeCell ref="J78:J79"/>
    <mergeCell ref="P87:P88"/>
    <mergeCell ref="M80:M81"/>
    <mergeCell ref="N80:N81"/>
    <mergeCell ref="O80:O81"/>
    <mergeCell ref="P80:P81"/>
    <mergeCell ref="A96:A97"/>
    <mergeCell ref="B96:B97"/>
    <mergeCell ref="J96:J97"/>
    <mergeCell ref="M96:M97"/>
    <mergeCell ref="O96:O9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90 K87 K88:K89 K79:L86 L88:L89 L87 L16 K5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2024-06-12T16:14:15Z</dcterms:modified>
</cp:coreProperties>
</file>