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sharma\Downloads\"/>
    </mc:Choice>
  </mc:AlternateContent>
  <bookViews>
    <workbookView xWindow="-120" yWindow="-120" windowWidth="20730" windowHeight="110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F&amp;O)'!$A$113:$B$324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2" i="6" l="1"/>
  <c r="K93" i="6"/>
  <c r="K92" i="6"/>
  <c r="L59" i="6"/>
  <c r="M59" i="6" s="1"/>
  <c r="K59" i="6"/>
  <c r="L60" i="6"/>
  <c r="M60" i="6" s="1"/>
  <c r="K60" i="6"/>
  <c r="L58" i="6"/>
  <c r="M58" i="6" s="1"/>
  <c r="K58" i="6"/>
  <c r="L16" i="6"/>
  <c r="K16" i="6"/>
  <c r="M16" i="6" s="1"/>
  <c r="L23" i="6"/>
  <c r="M23" i="6" s="1"/>
  <c r="K23" i="6"/>
  <c r="P29" i="6"/>
  <c r="L25" i="6" l="1"/>
  <c r="L24" i="6"/>
  <c r="L28" i="6"/>
  <c r="L27" i="6"/>
  <c r="L26" i="6"/>
  <c r="K28" i="6"/>
  <c r="P32" i="6"/>
  <c r="P31" i="6"/>
  <c r="K27" i="6"/>
  <c r="K26" i="6"/>
  <c r="L55" i="6"/>
  <c r="K55" i="6"/>
  <c r="L54" i="6"/>
  <c r="K54" i="6"/>
  <c r="M54" i="6" s="1"/>
  <c r="K57" i="6"/>
  <c r="L57" i="6"/>
  <c r="K91" i="6"/>
  <c r="M91" i="6" s="1"/>
  <c r="K78" i="6"/>
  <c r="K79" i="6"/>
  <c r="K84" i="6"/>
  <c r="K83" i="6"/>
  <c r="L56" i="6"/>
  <c r="K56" i="6"/>
  <c r="M57" i="6" l="1"/>
  <c r="M55" i="6"/>
  <c r="M27" i="6"/>
  <c r="M56" i="6"/>
  <c r="M28" i="6"/>
  <c r="M26" i="6"/>
  <c r="L11" i="6"/>
  <c r="K11" i="6"/>
  <c r="M11" i="6" s="1"/>
  <c r="P30" i="6"/>
  <c r="K85" i="6"/>
  <c r="K86" i="6"/>
  <c r="K88" i="6"/>
  <c r="M88" i="6" s="1"/>
  <c r="K87" i="6"/>
  <c r="M87" i="6" s="1"/>
  <c r="L49" i="6"/>
  <c r="K49" i="6"/>
  <c r="M49" i="6" s="1"/>
  <c r="L52" i="6"/>
  <c r="K52" i="6"/>
  <c r="L53" i="6"/>
  <c r="K53" i="6"/>
  <c r="M52" i="6" l="1"/>
  <c r="M53" i="6"/>
  <c r="K325" i="6"/>
  <c r="L325" i="6" s="1"/>
  <c r="P21" i="6" l="1"/>
  <c r="P20" i="6"/>
  <c r="L51" i="6" l="1"/>
  <c r="K51" i="6"/>
  <c r="L50" i="6"/>
  <c r="K50" i="6"/>
  <c r="K25" i="6"/>
  <c r="M25" i="6" s="1"/>
  <c r="L48" i="6"/>
  <c r="K48" i="6"/>
  <c r="L99" i="6"/>
  <c r="K99" i="6"/>
  <c r="K24" i="6"/>
  <c r="M24" i="6" s="1"/>
  <c r="M48" i="6" l="1"/>
  <c r="M99" i="6"/>
  <c r="M51" i="6"/>
  <c r="M50" i="6"/>
  <c r="K82" i="6"/>
  <c r="M68" i="6"/>
  <c r="K69" i="6"/>
  <c r="K68" i="6"/>
  <c r="M74" i="6"/>
  <c r="K75" i="6"/>
  <c r="K74" i="6"/>
  <c r="L13" i="6"/>
  <c r="K13" i="6"/>
  <c r="L19" i="6"/>
  <c r="K19" i="6"/>
  <c r="L15" i="6"/>
  <c r="K15" i="6"/>
  <c r="L22" i="6"/>
  <c r="K22" i="6"/>
  <c r="M22" i="6" s="1"/>
  <c r="M76" i="6"/>
  <c r="K77" i="6"/>
  <c r="K76" i="6"/>
  <c r="M15" i="6" l="1"/>
  <c r="M19" i="6"/>
  <c r="M13" i="6"/>
  <c r="K73" i="6"/>
  <c r="K72" i="6"/>
  <c r="K71" i="6"/>
  <c r="K70" i="6"/>
  <c r="L47" i="6"/>
  <c r="K47" i="6"/>
  <c r="L45" i="6"/>
  <c r="K45" i="6"/>
  <c r="L46" i="6"/>
  <c r="K46" i="6"/>
  <c r="K80" i="6"/>
  <c r="M80" i="6" s="1"/>
  <c r="M46" i="6" l="1"/>
  <c r="M45" i="6"/>
  <c r="M47" i="6"/>
  <c r="L14" i="6" l="1"/>
  <c r="K14" i="6"/>
  <c r="L17" i="6"/>
  <c r="K17" i="6"/>
  <c r="L18" i="6"/>
  <c r="K18" i="6"/>
  <c r="M17" i="6" l="1"/>
  <c r="M18" i="6"/>
  <c r="M14" i="6"/>
  <c r="K302" i="6" l="1"/>
  <c r="L302" i="6" s="1"/>
  <c r="P100" i="6"/>
  <c r="K323" i="6" l="1"/>
  <c r="L323" i="6" s="1"/>
  <c r="P12" i="6" l="1"/>
  <c r="K324" i="6" l="1"/>
  <c r="L324" i="6" s="1"/>
  <c r="K290" i="6" l="1"/>
  <c r="L290" i="6" s="1"/>
  <c r="K309" i="6" l="1"/>
  <c r="L309" i="6" s="1"/>
  <c r="K315" i="6" l="1"/>
  <c r="L315" i="6" s="1"/>
  <c r="K321" i="6" l="1"/>
  <c r="L321" i="6" s="1"/>
  <c r="P10" i="6"/>
  <c r="P98" i="6" l="1"/>
  <c r="K300" i="6" l="1"/>
  <c r="L300" i="6" s="1"/>
  <c r="K310" i="6" l="1"/>
  <c r="L310" i="6" s="1"/>
  <c r="K316" i="6" l="1"/>
  <c r="L316" i="6" s="1"/>
  <c r="K284" i="6" l="1"/>
  <c r="L284" i="6" s="1"/>
  <c r="K285" i="6" l="1"/>
  <c r="L285" i="6" s="1"/>
  <c r="K311" i="6" l="1"/>
  <c r="L311" i="6" s="1"/>
  <c r="K303" i="6" l="1"/>
  <c r="L303" i="6" s="1"/>
  <c r="K307" i="6" l="1"/>
  <c r="L307" i="6" s="1"/>
  <c r="K312" i="6" l="1"/>
  <c r="L312" i="6" s="1"/>
  <c r="K304" i="6" l="1"/>
  <c r="L304" i="6" s="1"/>
  <c r="K298" i="6"/>
  <c r="L298" i="6" s="1"/>
  <c r="K306" i="6" l="1"/>
  <c r="L306" i="6" s="1"/>
  <c r="K294" i="6" l="1"/>
  <c r="L294" i="6" s="1"/>
  <c r="K295" i="6" l="1"/>
  <c r="L295" i="6" s="1"/>
  <c r="K288" i="6"/>
  <c r="L288" i="6" s="1"/>
  <c r="K305" i="6" l="1"/>
  <c r="L305" i="6" s="1"/>
  <c r="K299" i="6"/>
  <c r="L299" i="6" s="1"/>
  <c r="K301" i="6" l="1"/>
  <c r="L301" i="6" s="1"/>
  <c r="L6" i="2" l="1"/>
  <c r="K6" i="3"/>
  <c r="D7" i="5" l="1"/>
  <c r="M7" i="6"/>
  <c r="K296" i="6" l="1"/>
  <c r="L296" i="6" s="1"/>
  <c r="K293" i="6" l="1"/>
  <c r="L293" i="6" s="1"/>
  <c r="K297" i="6" l="1"/>
  <c r="L297" i="6" s="1"/>
  <c r="K292" i="6"/>
  <c r="L292" i="6" s="1"/>
  <c r="K291" i="6"/>
  <c r="L291" i="6" s="1"/>
  <c r="K289" i="6"/>
  <c r="L289" i="6" s="1"/>
  <c r="H287" i="6"/>
  <c r="K287" i="6" s="1"/>
  <c r="L287" i="6" s="1"/>
  <c r="K286" i="6"/>
  <c r="L286" i="6" s="1"/>
  <c r="K283" i="6"/>
  <c r="L283" i="6" s="1"/>
  <c r="K282" i="6"/>
  <c r="L282" i="6" s="1"/>
  <c r="K281" i="6"/>
  <c r="L281" i="6" s="1"/>
  <c r="K280" i="6"/>
  <c r="L280" i="6" s="1"/>
  <c r="K279" i="6"/>
  <c r="L279" i="6" s="1"/>
  <c r="K278" i="6"/>
  <c r="L278" i="6" s="1"/>
  <c r="K277" i="6"/>
  <c r="L277" i="6" s="1"/>
  <c r="K276" i="6"/>
  <c r="L276" i="6" s="1"/>
  <c r="K275" i="6"/>
  <c r="L275" i="6" s="1"/>
  <c r="K274" i="6"/>
  <c r="L274" i="6" s="1"/>
  <c r="K273" i="6"/>
  <c r="L273" i="6" s="1"/>
  <c r="K272" i="6"/>
  <c r="L272" i="6" s="1"/>
  <c r="K271" i="6"/>
  <c r="L271" i="6" s="1"/>
  <c r="K270" i="6"/>
  <c r="L270" i="6" s="1"/>
  <c r="K269" i="6"/>
  <c r="L269" i="6" s="1"/>
  <c r="K268" i="6"/>
  <c r="L268" i="6" s="1"/>
  <c r="K267" i="6"/>
  <c r="L267" i="6" s="1"/>
  <c r="K266" i="6"/>
  <c r="L266" i="6" s="1"/>
  <c r="K265" i="6"/>
  <c r="L265" i="6" s="1"/>
  <c r="K264" i="6"/>
  <c r="L264" i="6" s="1"/>
  <c r="K263" i="6"/>
  <c r="L263" i="6" s="1"/>
  <c r="K262" i="6"/>
  <c r="L262" i="6" s="1"/>
  <c r="K261" i="6"/>
  <c r="L261" i="6" s="1"/>
  <c r="K260" i="6"/>
  <c r="L260" i="6" s="1"/>
  <c r="K259" i="6"/>
  <c r="L259" i="6" s="1"/>
  <c r="K258" i="6"/>
  <c r="L258" i="6" s="1"/>
  <c r="K257" i="6"/>
  <c r="L257" i="6" s="1"/>
  <c r="K256" i="6"/>
  <c r="L256" i="6" s="1"/>
  <c r="F255" i="6"/>
  <c r="K255" i="6" s="1"/>
  <c r="L255" i="6" s="1"/>
  <c r="K254" i="6"/>
  <c r="L254" i="6" s="1"/>
  <c r="K253" i="6"/>
  <c r="L253" i="6" s="1"/>
  <c r="K252" i="6"/>
  <c r="L252" i="6" s="1"/>
  <c r="K251" i="6"/>
  <c r="L251" i="6" s="1"/>
  <c r="K250" i="6"/>
  <c r="L250" i="6" s="1"/>
  <c r="F249" i="6"/>
  <c r="K249" i="6" s="1"/>
  <c r="L249" i="6" s="1"/>
  <c r="F248" i="6"/>
  <c r="K248" i="6" s="1"/>
  <c r="L248" i="6" s="1"/>
  <c r="K247" i="6"/>
  <c r="L247" i="6" s="1"/>
  <c r="F246" i="6"/>
  <c r="K246" i="6" s="1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0" i="6"/>
  <c r="L230" i="6" s="1"/>
  <c r="K228" i="6"/>
  <c r="L228" i="6" s="1"/>
  <c r="K227" i="6"/>
  <c r="L227" i="6" s="1"/>
  <c r="F226" i="6"/>
  <c r="K226" i="6" s="1"/>
  <c r="L226" i="6" s="1"/>
  <c r="K225" i="6"/>
  <c r="L225" i="6" s="1"/>
  <c r="K222" i="6"/>
  <c r="L222" i="6" s="1"/>
  <c r="K221" i="6"/>
  <c r="L221" i="6" s="1"/>
  <c r="K220" i="6"/>
  <c r="L220" i="6" s="1"/>
  <c r="K217" i="6"/>
  <c r="L217" i="6" s="1"/>
  <c r="K216" i="6"/>
  <c r="L216" i="6" s="1"/>
  <c r="K215" i="6"/>
  <c r="L215" i="6" s="1"/>
  <c r="K214" i="6"/>
  <c r="L214" i="6" s="1"/>
  <c r="K213" i="6"/>
  <c r="L213" i="6" s="1"/>
  <c r="K212" i="6"/>
  <c r="L212" i="6" s="1"/>
  <c r="K210" i="6"/>
  <c r="L210" i="6" s="1"/>
  <c r="K209" i="6"/>
  <c r="L209" i="6" s="1"/>
  <c r="K208" i="6"/>
  <c r="L208" i="6" s="1"/>
  <c r="K207" i="6"/>
  <c r="L207" i="6" s="1"/>
  <c r="K206" i="6"/>
  <c r="L206" i="6" s="1"/>
  <c r="K205" i="6"/>
  <c r="L205" i="6" s="1"/>
  <c r="K204" i="6"/>
  <c r="L204" i="6" s="1"/>
  <c r="K203" i="6"/>
  <c r="L203" i="6" s="1"/>
  <c r="K202" i="6"/>
  <c r="L202" i="6" s="1"/>
  <c r="K200" i="6"/>
  <c r="L200" i="6" s="1"/>
  <c r="K198" i="6"/>
  <c r="L198" i="6" s="1"/>
  <c r="K196" i="6"/>
  <c r="L196" i="6" s="1"/>
  <c r="K194" i="6"/>
  <c r="L194" i="6" s="1"/>
  <c r="K193" i="6"/>
  <c r="L193" i="6" s="1"/>
  <c r="K192" i="6"/>
  <c r="L192" i="6" s="1"/>
  <c r="K190" i="6"/>
  <c r="L190" i="6" s="1"/>
  <c r="K189" i="6"/>
  <c r="L189" i="6" s="1"/>
  <c r="K188" i="6"/>
  <c r="L188" i="6" s="1"/>
  <c r="K187" i="6"/>
  <c r="K186" i="6"/>
  <c r="L186" i="6" s="1"/>
  <c r="K185" i="6"/>
  <c r="L185" i="6" s="1"/>
  <c r="K183" i="6"/>
  <c r="L183" i="6" s="1"/>
  <c r="K182" i="6"/>
  <c r="L182" i="6" s="1"/>
  <c r="K181" i="6"/>
  <c r="L181" i="6" s="1"/>
  <c r="K180" i="6"/>
  <c r="L180" i="6" s="1"/>
  <c r="K179" i="6"/>
  <c r="L179" i="6" s="1"/>
  <c r="F178" i="6"/>
  <c r="K178" i="6" s="1"/>
  <c r="L178" i="6" s="1"/>
  <c r="H177" i="6"/>
  <c r="K177" i="6" s="1"/>
  <c r="L177" i="6" s="1"/>
  <c r="K174" i="6"/>
  <c r="L174" i="6" s="1"/>
  <c r="K173" i="6"/>
  <c r="L173" i="6" s="1"/>
  <c r="K172" i="6"/>
  <c r="L172" i="6" s="1"/>
  <c r="K171" i="6"/>
  <c r="L171" i="6" s="1"/>
  <c r="K170" i="6"/>
  <c r="L170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H143" i="6"/>
  <c r="K143" i="6" s="1"/>
  <c r="L143" i="6" s="1"/>
  <c r="F142" i="6"/>
  <c r="K142" i="6" s="1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6" i="4"/>
</calcChain>
</file>

<file path=xl/sharedStrings.xml><?xml version="1.0" encoding="utf-8"?>
<sst xmlns="http://schemas.openxmlformats.org/spreadsheetml/2006/main" count="3372" uniqueCount="1257">
  <si>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</si>
  <si>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</si>
  <si>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</si>
  <si>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</si>
  <si>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</si>
  <si>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</si>
  <si>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</si>
  <si>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</si>
  <si>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</si>
  <si>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</si>
  <si>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</si>
  <si>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</si>
  <si>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</si>
  <si>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</si>
  <si>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</si>
  <si>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</si>
  <si>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</si>
  <si>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</si>
  <si>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</si>
  <si>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</si>
  <si>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</si>
  <si>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</si>
  <si>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</si>
  <si>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</si>
  <si>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</si>
  <si>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</si>
  <si>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</si>
  <si>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</si>
  <si>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</si>
  <si>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</si>
  <si>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</si>
  <si>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</si>
  <si>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</si>
  <si>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</si>
  <si>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</si>
  <si>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</si>
  <si>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</si>
  <si>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</si>
  <si>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</si>
  <si>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AARTIIND</t>
  </si>
  <si>
    <t>Capital_Goods</t>
  </si>
  <si>
    <t>ABB</t>
  </si>
  <si>
    <t>Pharma</t>
  </si>
  <si>
    <t>ABBOTINDIA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</si>
  <si>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</si>
  <si>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</si>
  <si>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</si>
  <si>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</si>
  <si>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</si>
  <si>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</si>
  <si>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</si>
  <si>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</si>
  <si>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</si>
  <si>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</si>
  <si>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</si>
  <si>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</si>
  <si>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</si>
  <si>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</si>
  <si>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</si>
  <si>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</si>
  <si>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</si>
  <si>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</si>
  <si>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</si>
  <si>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</si>
  <si>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</si>
  <si>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</si>
  <si>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</si>
  <si>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</si>
  <si>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</si>
  <si>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</si>
  <si>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</si>
  <si>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</si>
  <si>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</si>
  <si>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</si>
  <si>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</si>
  <si>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</si>
  <si>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</si>
  <si>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</si>
  <si>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</si>
  <si>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</si>
  <si>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</si>
  <si>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</si>
  <si>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</si>
  <si>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</si>
  <si>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</si>
  <si>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</si>
  <si>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</si>
  <si>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</si>
  <si>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</si>
  <si>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</si>
  <si>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</si>
  <si>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</si>
  <si>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</si>
  <si>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</si>
  <si>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</si>
  <si>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</si>
  <si>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</si>
  <si>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</si>
  <si>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</si>
  <si>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</si>
  <si>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</si>
  <si>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</si>
  <si>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</si>
  <si>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</si>
  <si>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</si>
  <si>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</si>
  <si>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</si>
  <si>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</si>
  <si>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</si>
  <si>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</si>
  <si>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</si>
  <si>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</si>
  <si>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</si>
  <si>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</si>
  <si>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</si>
  <si>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</si>
  <si>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</si>
  <si>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</si>
  <si>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</si>
  <si>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</si>
  <si>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</si>
  <si>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</si>
  <si>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</si>
  <si>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</si>
  <si>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</si>
  <si>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</si>
  <si>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</si>
  <si>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</si>
  <si>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</si>
  <si>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</si>
  <si>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</si>
  <si>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</si>
  <si>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</si>
  <si>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</si>
  <si>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</si>
  <si>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</si>
  <si>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</si>
  <si>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</si>
  <si>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</si>
  <si>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</si>
  <si>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</si>
  <si>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</si>
  <si>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</si>
  <si>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</si>
  <si>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</si>
  <si>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</si>
  <si>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</si>
  <si>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</si>
  <si>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</si>
  <si>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</si>
  <si>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</si>
  <si>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</si>
  <si>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</si>
  <si>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</si>
  <si>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</si>
  <si>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</si>
  <si>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</si>
  <si>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</si>
  <si>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</si>
  <si>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</si>
  <si>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</si>
  <si>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</si>
  <si>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</si>
  <si>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</si>
  <si>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</si>
  <si>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</si>
  <si>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</si>
  <si>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</si>
  <si>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</si>
  <si>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</si>
  <si>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</si>
  <si>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</si>
  <si>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</si>
  <si>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</si>
  <si>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</si>
  <si>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</si>
  <si>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</si>
  <si>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</si>
  <si>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</si>
  <si>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</si>
  <si>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</si>
  <si>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</si>
  <si>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</si>
  <si>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</si>
  <si>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</si>
  <si>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</si>
  <si>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</si>
  <si>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</si>
  <si>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</si>
  <si>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</si>
  <si>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</si>
  <si>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</si>
  <si>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</si>
  <si>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</si>
  <si>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</si>
  <si>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</si>
  <si>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</si>
  <si>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</si>
  <si>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</si>
  <si>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</si>
  <si>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</si>
  <si>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</si>
  <si>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</si>
  <si>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</si>
  <si>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</si>
  <si>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</si>
  <si>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</si>
  <si>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</si>
  <si>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</si>
  <si>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</si>
  <si>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</si>
  <si>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</si>
  <si>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</si>
  <si>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</si>
  <si>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</si>
  <si>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</si>
  <si>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</si>
  <si>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</si>
  <si>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</si>
  <si>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</si>
  <si>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</si>
  <si>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</si>
  <si>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</si>
  <si>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</si>
  <si>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</si>
  <si>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</si>
  <si>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</si>
  <si>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</si>
  <si>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</si>
  <si>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</si>
  <si>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</si>
  <si>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</si>
  <si>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</si>
  <si>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</si>
  <si>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</si>
  <si>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</si>
  <si>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</si>
  <si>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</si>
  <si>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</si>
  <si>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</si>
  <si>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</si>
  <si>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</si>
  <si>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</si>
  <si>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</si>
  <si>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</si>
  <si>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</si>
  <si>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</si>
  <si>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</si>
  <si>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</si>
  <si>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</si>
  <si>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</si>
  <si>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</si>
  <si>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</si>
  <si>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</si>
  <si>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</si>
  <si>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</si>
  <si>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</si>
  <si>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</si>
  <si>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</si>
  <si>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</si>
  <si>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</si>
  <si>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</si>
  <si>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</si>
  <si>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</si>
  <si>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</si>
  <si>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</si>
  <si>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</si>
  <si>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</si>
  <si>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</si>
  <si>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</si>
  <si>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</si>
  <si>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</si>
  <si>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</si>
  <si>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</si>
  <si>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</si>
  <si>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</si>
  <si>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</si>
  <si>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</si>
  <si>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</si>
  <si>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</si>
  <si>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</si>
  <si>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</si>
  <si>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</si>
  <si>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</si>
  <si>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</si>
  <si>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</si>
  <si>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</si>
  <si>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</si>
  <si>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</si>
  <si>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</si>
  <si>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</si>
  <si>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</si>
  <si>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</si>
  <si>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</si>
  <si>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</si>
  <si>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</si>
  <si>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</si>
  <si>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</si>
  <si>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</si>
  <si>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</si>
  <si>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</si>
  <si>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</si>
  <si>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</si>
  <si>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</si>
  <si>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</si>
  <si>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</si>
  <si>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</si>
  <si>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</si>
  <si>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</si>
  <si>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</si>
  <si>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</si>
  <si>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AAVAS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</si>
  <si>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</si>
  <si>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</si>
  <si>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</si>
  <si>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</si>
  <si>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</si>
  <si>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</si>
  <si>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</si>
  <si>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</si>
  <si>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</si>
  <si>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</si>
  <si>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</si>
  <si>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</si>
  <si>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</si>
  <si>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</si>
  <si>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</si>
  <si>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</si>
  <si>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</si>
  <si>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</si>
  <si>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</si>
  <si>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</si>
  <si>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</si>
  <si>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</si>
  <si>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</si>
  <si>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</si>
  <si>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</si>
  <si>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</si>
  <si>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</si>
  <si>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</si>
  <si>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</si>
  <si>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</si>
  <si>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</si>
  <si>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</si>
  <si>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</si>
  <si>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</si>
  <si>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</si>
  <si>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</si>
  <si>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</si>
  <si>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</si>
  <si>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</si>
  <si>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</si>
  <si>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</si>
  <si>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</si>
  <si>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</si>
  <si>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</si>
  <si>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</si>
  <si>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</si>
  <si>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</si>
  <si>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</si>
  <si>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</si>
  <si>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</si>
  <si>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</si>
  <si>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</si>
  <si>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</si>
  <si>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</si>
  <si>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</si>
  <si>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</si>
  <si>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</si>
  <si>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</si>
  <si>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</si>
  <si>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</si>
  <si>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</si>
  <si>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</si>
  <si>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</si>
  <si>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</si>
  <si>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GMMPFAUDLR</t>
  </si>
  <si>
    <t>GICRE</t>
  </si>
  <si>
    <t>GLAXO</t>
  </si>
  <si>
    <t>GODFRYPHLP</t>
  </si>
  <si>
    <t>GODREJIND</t>
  </si>
  <si>
    <t>GRAPHITE</t>
  </si>
  <si>
    <t>GESHIP</t>
  </si>
  <si>
    <t>GRINDWELL</t>
  </si>
  <si>
    <t>GAEL</t>
  </si>
  <si>
    <t>FLUOROCHEM</t>
  </si>
  <si>
    <t>GPPL</t>
  </si>
  <si>
    <t>GSFC</t>
  </si>
  <si>
    <t>HEG</t>
  </si>
  <si>
    <t>HFCL</t>
  </si>
  <si>
    <t>HAPPSTMNDS</t>
  </si>
  <si>
    <t>HATSUN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</si>
  <si>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</si>
  <si>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</si>
  <si>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</si>
  <si>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</si>
  <si>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</si>
  <si>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</si>
  <si>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</si>
  <si>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</si>
  <si>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IOB</t>
  </si>
  <si>
    <t>IRFC</t>
  </si>
  <si>
    <t>INDIGOPNTS</t>
  </si>
  <si>
    <t>JBCHEPHARM</t>
  </si>
  <si>
    <t>JBMA</t>
  </si>
  <si>
    <t>JKLAKSHMI</t>
  </si>
  <si>
    <t>JKPAPER</t>
  </si>
  <si>
    <t>JMFINANCIL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</si>
  <si>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</si>
  <si>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</si>
  <si>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</si>
  <si>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</si>
  <si>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</si>
  <si>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</si>
  <si>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</si>
  <si>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</si>
  <si>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</si>
  <si>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</si>
  <si>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</si>
  <si>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</si>
  <si>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</si>
  <si>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</si>
  <si>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</si>
  <si>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</si>
  <si>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LATENTVIEW</t>
  </si>
  <si>
    <t>LXCHEM</t>
  </si>
  <si>
    <t>LEMONTREE</t>
  </si>
  <si>
    <t>MMTC</t>
  </si>
  <si>
    <t>MTARTECH</t>
  </si>
  <si>
    <t>LODHA</t>
  </si>
  <si>
    <t>MHRIL</t>
  </si>
  <si>
    <t>MAHLIFE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</si>
  <si>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</si>
  <si>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</si>
  <si>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</si>
  <si>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</si>
  <si>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</si>
  <si>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</si>
  <si>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</si>
  <si>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</si>
  <si>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</si>
  <si>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</si>
  <si>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</si>
  <si>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</si>
  <si>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</si>
  <si>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NETWORK18</t>
  </si>
  <si>
    <t>NUVOCO</t>
  </si>
  <si>
    <t>OLECTRA</t>
  </si>
  <si>
    <t>PCBL</t>
  </si>
  <si>
    <t>PNBHOUSING</t>
  </si>
  <si>
    <t>PNCINFRA</t>
  </si>
  <si>
    <t>PHOENIXLTD</t>
  </si>
  <si>
    <t>PPLPHARMA</t>
  </si>
  <si>
    <t>POLYMED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</si>
  <si>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</si>
  <si>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</si>
  <si>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</si>
  <si>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</si>
  <si>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</si>
  <si>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</si>
  <si>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</si>
  <si>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</si>
  <si>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</si>
  <si>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</si>
  <si>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RCF</t>
  </si>
  <si>
    <t>RATNAMANI</t>
  </si>
  <si>
    <t>RTNINDIA</t>
  </si>
  <si>
    <t>RAYMOND</t>
  </si>
  <si>
    <t>REDINGTON</t>
  </si>
  <si>
    <t>RBA</t>
  </si>
  <si>
    <t>ROUTE</t>
  </si>
  <si>
    <t>SJVN</t>
  </si>
  <si>
    <t>SKFINDIA</t>
  </si>
  <si>
    <t>SANOFI</t>
  </si>
  <si>
    <t>SAPPHIRE</t>
  </si>
  <si>
    <t>SCHAEFFLER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</si>
  <si>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</si>
  <si>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</si>
  <si>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</si>
  <si>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</si>
  <si>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</si>
  <si>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</si>
  <si>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</si>
  <si>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</si>
  <si>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</si>
  <si>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</si>
  <si>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</si>
  <si>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</si>
  <si>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</si>
  <si>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SUPREMEIND</t>
  </si>
  <si>
    <t>SUVENPHAR</t>
  </si>
  <si>
    <t>SUZLON</t>
  </si>
  <si>
    <t>SWANENERGY</t>
  </si>
  <si>
    <t>TV18BRDCST</t>
  </si>
  <si>
    <t>TANLA</t>
  </si>
  <si>
    <t>TATAINVEST</t>
  </si>
  <si>
    <t>TATAMTRDVR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</si>
  <si>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</si>
  <si>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</si>
  <si>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</si>
  <si>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</si>
  <si>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</si>
  <si>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</si>
  <si>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</si>
  <si>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</si>
  <si>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UNOMINDA</t>
  </si>
  <si>
    <t>UTIAMC</t>
  </si>
  <si>
    <t>VGUARD</t>
  </si>
  <si>
    <t>VIPIND</t>
  </si>
  <si>
    <t>VAIBHAVGBL</t>
  </si>
  <si>
    <t>VTL</t>
  </si>
  <si>
    <t>VARROC</t>
  </si>
  <si>
    <t>MANYAVAR</t>
  </si>
  <si>
    <t>VIJAYA</t>
  </si>
  <si>
    <t>WELCORP</t>
  </si>
  <si>
    <t>WESTLIFE</t>
  </si>
  <si>
    <t>ZFCVINDIA</t>
  </si>
  <si>
    <t>ZENSARTECH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</si>
  <si>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</si>
  <si>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</si>
  <si>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</si>
  <si>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</si>
  <si>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</si>
  <si>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</si>
  <si>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</si>
  <si>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</si>
  <si>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</si>
  <si>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</si>
  <si>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</si>
  <si>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</si>
  <si>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</si>
  <si>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</si>
  <si>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</si>
  <si>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</si>
  <si>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</si>
  <si>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</si>
  <si>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</si>
  <si>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</si>
  <si>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</si>
  <si>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</si>
  <si>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</si>
  <si>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</si>
  <si>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</si>
  <si>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</si>
  <si>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</si>
  <si>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</si>
  <si>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</si>
  <si>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</si>
  <si>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</si>
  <si>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</si>
  <si>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</si>
  <si>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</si>
  <si>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</si>
  <si>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</si>
  <si>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</si>
  <si>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</si>
  <si>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</si>
  <si>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</si>
  <si>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</si>
  <si>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</si>
  <si>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</si>
  <si>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</si>
  <si>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</si>
  <si>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</si>
  <si>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</si>
  <si>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</si>
  <si>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</si>
  <si>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</si>
  <si>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</si>
  <si>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</si>
  <si>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</si>
  <si>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</si>
  <si>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</si>
  <si>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</si>
  <si>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</si>
  <si>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</si>
  <si>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</si>
  <si>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</si>
  <si>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</si>
  <si>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</si>
  <si>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</si>
  <si>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</si>
  <si>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</si>
  <si>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</si>
  <si>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</si>
  <si>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</si>
  <si>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</si>
  <si>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</si>
  <si>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</si>
  <si>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</si>
  <si>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</si>
  <si>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</si>
  <si>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</si>
  <si>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</si>
  <si>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</si>
  <si>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</si>
  <si>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</si>
  <si>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</si>
  <si>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</si>
  <si>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</si>
  <si>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</si>
  <si>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</si>
  <si>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</si>
  <si>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</si>
  <si>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</si>
  <si>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</si>
  <si>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</si>
  <si>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</si>
  <si>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</si>
  <si>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</si>
  <si>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</si>
  <si>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</si>
  <si>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</si>
  <si>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</si>
  <si>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</si>
  <si>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</si>
  <si>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</si>
  <si>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</si>
  <si>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</si>
  <si>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</si>
  <si>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</si>
  <si>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</si>
  <si>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</si>
  <si>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</si>
  <si>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</si>
  <si>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</si>
  <si>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</si>
  <si>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</si>
  <si>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</si>
  <si>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</si>
  <si>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</si>
  <si>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</si>
  <si>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</si>
  <si>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</si>
  <si>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</si>
  <si>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</si>
  <si>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</si>
  <si>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</si>
  <si>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</si>
  <si>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</si>
  <si>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</si>
  <si>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</si>
  <si>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</si>
  <si>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</si>
  <si>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</si>
  <si>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</si>
  <si>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</si>
  <si>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</si>
  <si>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</si>
  <si>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</si>
  <si>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</si>
  <si>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</si>
  <si>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</si>
  <si>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</si>
  <si>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</si>
  <si>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</si>
  <si>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</si>
  <si>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</si>
  <si>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</si>
  <si>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</si>
  <si>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</si>
  <si>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</si>
  <si>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</si>
  <si>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</si>
  <si>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</si>
  <si>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</si>
  <si>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</si>
  <si>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</si>
  <si>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</si>
  <si>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</si>
  <si>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</si>
  <si>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</si>
  <si>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</si>
  <si>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</si>
  <si>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</si>
  <si>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</si>
  <si>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</si>
  <si>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</si>
  <si>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</si>
  <si>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</si>
  <si>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</si>
  <si>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</si>
  <si>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</si>
  <si>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</si>
  <si>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</si>
  <si>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</si>
  <si>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</si>
  <si>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</si>
  <si>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</si>
  <si>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</si>
  <si>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</si>
  <si>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</si>
  <si>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</si>
  <si>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</si>
  <si>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</si>
  <si>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</si>
  <si>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</si>
  <si>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</si>
  <si>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</si>
  <si>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</si>
  <si>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</si>
  <si>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</si>
  <si>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</si>
  <si>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</si>
  <si>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</si>
  <si>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</si>
  <si>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</si>
  <si>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</si>
  <si>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</si>
  <si>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</si>
  <si>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</si>
  <si>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</si>
  <si>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</si>
  <si>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</si>
  <si>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</si>
  <si>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</si>
  <si>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</si>
  <si>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</si>
  <si>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</si>
  <si>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</si>
  <si>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</si>
  <si>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</si>
  <si>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</si>
  <si>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</si>
  <si>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</si>
  <si>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</si>
  <si>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</si>
  <si>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</si>
  <si>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</si>
  <si>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</si>
  <si>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</si>
  <si>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</si>
  <si>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</si>
  <si>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</si>
  <si>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Profit of Rs.61.25/-</t>
  </si>
  <si>
    <t>ITDCEM</t>
  </si>
  <si>
    <t>Loss of Rs.65 /-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</si>
  <si>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</si>
  <si>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</si>
  <si>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</si>
  <si>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</si>
  <si>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</si>
  <si>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</si>
  <si>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</si>
  <si>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</si>
  <si>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</si>
  <si>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</si>
  <si>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</si>
  <si>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</si>
  <si>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</si>
  <si>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</si>
  <si>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</si>
  <si>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</si>
  <si>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</si>
  <si>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</si>
  <si>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</si>
  <si>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</si>
  <si>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</si>
  <si>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</si>
  <si>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</si>
  <si>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</si>
  <si>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</si>
  <si>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</si>
  <si>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</si>
  <si>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</si>
  <si>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</si>
  <si>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</si>
  <si>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</si>
  <si>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</si>
  <si>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</si>
  <si>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</si>
  <si>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</si>
  <si>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</si>
  <si>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</si>
  <si>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</si>
  <si>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</si>
  <si>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</si>
  <si>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</si>
  <si>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</si>
  <si>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</si>
  <si>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</si>
  <si>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</si>
  <si>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ACE</t>
  </si>
  <si>
    <t>DHANUKA</t>
  </si>
  <si>
    <t>GRSE</t>
  </si>
  <si>
    <t>GRAVITA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</si>
  <si>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</si>
  <si>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</si>
  <si>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</si>
  <si>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</si>
  <si>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</si>
  <si>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</si>
  <si>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</si>
  <si>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</si>
  <si>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</si>
  <si>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</si>
  <si>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</si>
  <si>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</si>
  <si>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KFINTECH</t>
  </si>
  <si>
    <t>KSB</t>
  </si>
  <si>
    <t>MEDANTA</t>
  </si>
  <si>
    <t>NSLNISP</t>
  </si>
  <si>
    <t>% Change in OI</t>
  </si>
  <si>
    <t>MINDACORP</t>
  </si>
  <si>
    <t>MANKIND</t>
  </si>
  <si>
    <t>RKFORGE</t>
  </si>
  <si>
    <t>Profiit of Rs.65/-</t>
  </si>
  <si>
    <t>Profiit of Rs.145/-</t>
  </si>
  <si>
    <t>Profiit of Rs.42.50/-</t>
  </si>
  <si>
    <t>ISGEC</t>
  </si>
  <si>
    <t>370-375</t>
  </si>
  <si>
    <t>CAPLIPOINT</t>
  </si>
  <si>
    <t>Second Buying Date</t>
  </si>
  <si>
    <t>ARE&amp;M</t>
  </si>
  <si>
    <t>ADORWELD</t>
  </si>
  <si>
    <t>AHLUCONT</t>
  </si>
  <si>
    <t>800-815</t>
  </si>
  <si>
    <t>1500-1520</t>
  </si>
  <si>
    <t>Sell</t>
  </si>
  <si>
    <t>POWERMECH</t>
  </si>
  <si>
    <t>3650-3690</t>
  </si>
  <si>
    <t>825-835</t>
  </si>
  <si>
    <t>Profiit of Rs.20/-</t>
  </si>
  <si>
    <t>1495-1505</t>
  </si>
  <si>
    <t>AUTOAXLES</t>
  </si>
  <si>
    <t>2120-2130</t>
  </si>
  <si>
    <t>ADANIENSOL</t>
  </si>
  <si>
    <t>ALOKINDS</t>
  </si>
  <si>
    <t>CONCORDBIO</t>
  </si>
  <si>
    <t>GILLETTE</t>
  </si>
  <si>
    <t>GLS</t>
  </si>
  <si>
    <t>GPIL</t>
  </si>
  <si>
    <t>JINDALSAW</t>
  </si>
  <si>
    <t>KAYNES</t>
  </si>
  <si>
    <t>SAFARI</t>
  </si>
  <si>
    <t>SAREGAMA</t>
  </si>
  <si>
    <t>SYRMA</t>
  </si>
  <si>
    <t>UJJIVANSFB</t>
  </si>
  <si>
    <t>USHAMART</t>
  </si>
  <si>
    <t>WELSPUNLIV</t>
  </si>
  <si>
    <t>2080-2100</t>
  </si>
  <si>
    <t>2150-2350</t>
  </si>
  <si>
    <t>Chemicals</t>
  </si>
  <si>
    <t>NILKAMAL</t>
  </si>
  <si>
    <t>Profiit of Rs.15/-</t>
  </si>
  <si>
    <t>1320-1330</t>
  </si>
  <si>
    <t>LTF</t>
  </si>
  <si>
    <t>NSE</t>
  </si>
  <si>
    <t>468-495</t>
  </si>
  <si>
    <t>480-490</t>
  </si>
  <si>
    <t>Accu &lt;&gt;</t>
  </si>
  <si>
    <t>3752-3852</t>
  </si>
  <si>
    <t>4072-4172</t>
  </si>
  <si>
    <t>1417-1492</t>
  </si>
  <si>
    <t>H</t>
  </si>
  <si>
    <t>K</t>
  </si>
  <si>
    <t>N</t>
  </si>
  <si>
    <t>V</t>
  </si>
  <si>
    <t>J</t>
  </si>
  <si>
    <t>R</t>
  </si>
  <si>
    <t>D</t>
  </si>
  <si>
    <t>2500-2600</t>
  </si>
  <si>
    <t>NIFTYNXT50</t>
  </si>
  <si>
    <t>ANANDRATHI</t>
  </si>
  <si>
    <t>ASTRAZEN</t>
  </si>
  <si>
    <t>CELLO</t>
  </si>
  <si>
    <t>CHENNPETRO</t>
  </si>
  <si>
    <t>DOMS</t>
  </si>
  <si>
    <t>ELECON</t>
  </si>
  <si>
    <t>GMDCLTD</t>
  </si>
  <si>
    <t>HBLPOWER</t>
  </si>
  <si>
    <t>HAPPYFORGE</t>
  </si>
  <si>
    <t>HSCL</t>
  </si>
  <si>
    <t>HONASA</t>
  </si>
  <si>
    <t>INOXWIND</t>
  </si>
  <si>
    <t>JSWINFRA</t>
  </si>
  <si>
    <t>JAIBALAJI</t>
  </si>
  <si>
    <t>J&amp;KBANK</t>
  </si>
  <si>
    <t>JIOFIN</t>
  </si>
  <si>
    <t>JWL</t>
  </si>
  <si>
    <t>LLOYDSME</t>
  </si>
  <si>
    <t>MAHSEAMLES</t>
  </si>
  <si>
    <t>NUVAMA</t>
  </si>
  <si>
    <t>RRKABEL</t>
  </si>
  <si>
    <t>RAILTEL</t>
  </si>
  <si>
    <t>SBFC</t>
  </si>
  <si>
    <t>SCHNEIDER</t>
  </si>
  <si>
    <t>SIGNATURE</t>
  </si>
  <si>
    <t>TVSSCS</t>
  </si>
  <si>
    <t>TMB</t>
  </si>
  <si>
    <t>TATATECH</t>
  </si>
  <si>
    <t>TITAGARH</t>
  </si>
  <si>
    <t>ECLERX</t>
  </si>
  <si>
    <t>GRAVITON RESEARCH CAPITAL LLP</t>
  </si>
  <si>
    <t>680-720</t>
  </si>
  <si>
    <t>2750-2850</t>
  </si>
  <si>
    <t>450-500</t>
  </si>
  <si>
    <t>MARUTI JUNE FUT</t>
  </si>
  <si>
    <t>47.64-51.64</t>
  </si>
  <si>
    <t>1115-1200</t>
  </si>
  <si>
    <t>3000-3150</t>
  </si>
  <si>
    <t>215-230</t>
  </si>
  <si>
    <t>NIFTY 22500 PE 06 JUNE</t>
  </si>
  <si>
    <t>NIFTY 22000 PE 06 JUNE</t>
  </si>
  <si>
    <t>FINNIFTY 21600 PE 04 JUNE</t>
  </si>
  <si>
    <t>FINNIFTY 21300 PE 04 JUNE</t>
  </si>
  <si>
    <t>FINNIFTY 21600 CE 04 JUNE</t>
  </si>
  <si>
    <t>FINNIFTY 21900 CE 04 JUNE</t>
  </si>
  <si>
    <t>TATACONSUM 1080 CE JUNE</t>
  </si>
  <si>
    <t>TATACONSUM 1120 CE JUNE</t>
  </si>
  <si>
    <t>MIDCPNIFTY 11300 PE 03 JUNE</t>
  </si>
  <si>
    <t>MIDCPNIFTY 11150 PE 03 JUNE</t>
  </si>
  <si>
    <t>MANSI SHARE AND STOCK ADVISORS PVT LTD</t>
  </si>
  <si>
    <t>Profit of Rs.17.5/-</t>
  </si>
  <si>
    <t>Profit of Rs.95/-</t>
  </si>
  <si>
    <t>Profit of Rs.34.5/-</t>
  </si>
  <si>
    <t>615-645</t>
  </si>
  <si>
    <t>12800-13000</t>
  </si>
  <si>
    <t>GRASIM JUNE FUT</t>
  </si>
  <si>
    <t>2410-2435</t>
  </si>
  <si>
    <t>LT JUNE FUT</t>
  </si>
  <si>
    <t>3950-4020</t>
  </si>
  <si>
    <t>RELIANCE 3020 CE JUNE</t>
  </si>
  <si>
    <t>RELIANCE 3100 CE JUNE</t>
  </si>
  <si>
    <t>NIFTY 24200 CE 27 JUNE</t>
  </si>
  <si>
    <t>40-1</t>
  </si>
  <si>
    <t>Retail Research Technical Calls &amp; Fundamental Performance Report for the month of June-2024</t>
  </si>
  <si>
    <t>Profit of Rs.110/-</t>
  </si>
  <si>
    <t>2815-2915</t>
  </si>
  <si>
    <t>3100-3200</t>
  </si>
  <si>
    <t>Loss of Rs.26.5/-</t>
  </si>
  <si>
    <t>Loss of Rs.250/-</t>
  </si>
  <si>
    <t>Loss of Rs.7.5/-</t>
  </si>
  <si>
    <t>Loss of Rs.45/-</t>
  </si>
  <si>
    <t>312.5-352</t>
  </si>
  <si>
    <t>1680-1800</t>
  </si>
  <si>
    <t>Loss of Rs.200/-</t>
  </si>
  <si>
    <t>Loss of Rs.31/-</t>
  </si>
  <si>
    <t>510-540</t>
  </si>
  <si>
    <t>Loss of Rs.124.5/-</t>
  </si>
  <si>
    <t>Profit of Rs.2.25/-</t>
  </si>
  <si>
    <t>Profit of Rs.65/-</t>
  </si>
  <si>
    <t>FINNIFTY 22000 CE 04 JUNE</t>
  </si>
  <si>
    <t xml:space="preserve">FINNIFTY 22500 CE 04 JUNE </t>
  </si>
  <si>
    <t>Loss of Rs.157.5/-</t>
  </si>
  <si>
    <t>Profit of Rs.117.5/-</t>
  </si>
  <si>
    <t>Loss of Rs.27.5/-</t>
  </si>
  <si>
    <t>424.5-434.5</t>
  </si>
  <si>
    <t>180-190</t>
  </si>
  <si>
    <t>265-290</t>
  </si>
  <si>
    <t>Profit of Rs.19/-</t>
  </si>
  <si>
    <t>Loss of Rs.110/-</t>
  </si>
  <si>
    <t>TITAN JUNE FUT</t>
  </si>
  <si>
    <t>3330-3390</t>
  </si>
  <si>
    <t>Profit of Rs.62.5/-</t>
  </si>
  <si>
    <t>1530-1630</t>
  </si>
  <si>
    <t>MARUTI 12600 CE JUNE</t>
  </si>
  <si>
    <t>MARUTI 13000 CE JUNE</t>
  </si>
  <si>
    <t>380-390</t>
  </si>
  <si>
    <t>Profit of Rs.77.5/-</t>
  </si>
  <si>
    <t>DRREDDY JUNE FUT</t>
  </si>
  <si>
    <t>5934-6018</t>
  </si>
  <si>
    <t>ASTRAL JUNE FUT</t>
  </si>
  <si>
    <t>2100-2130</t>
  </si>
  <si>
    <t>2700-2900</t>
  </si>
  <si>
    <t>720-780</t>
  </si>
  <si>
    <t>Profit of Rs.25.5/-</t>
  </si>
  <si>
    <t>HAVELLS JUNE FUT</t>
  </si>
  <si>
    <t>1814-1835</t>
  </si>
  <si>
    <t>Profit of Rs.22/-</t>
  </si>
  <si>
    <t>TCS JUNE FUT</t>
  </si>
  <si>
    <t>BRITANNIA JUNE FUT</t>
  </si>
  <si>
    <t>3825-3885</t>
  </si>
  <si>
    <t>5563-5615</t>
  </si>
  <si>
    <t>1430-1520</t>
  </si>
  <si>
    <t>MULTIPLIER SHARE &amp; STOCK ADVISORS PRIVATE LIMITED</t>
  </si>
  <si>
    <t>SAHASTRAA ADVISORS PRIVATE LIMITED</t>
  </si>
  <si>
    <t>HOACFOODS</t>
  </si>
  <si>
    <t>Hoac Foods India Limited</t>
  </si>
  <si>
    <t>Loss of Rs.60/-</t>
  </si>
  <si>
    <t>ABBOTINDIA JUNE FUT</t>
  </si>
  <si>
    <t>27725-28250</t>
  </si>
  <si>
    <t>Profit of Rs.80/-</t>
  </si>
  <si>
    <t>TORNTPHARM JUNE FUT</t>
  </si>
  <si>
    <t>2844-2885</t>
  </si>
  <si>
    <t>LTTS JUNE FUT</t>
  </si>
  <si>
    <t>4785-4890</t>
  </si>
  <si>
    <t>NIFTY 22800 CE 13-JUNE</t>
  </si>
  <si>
    <t>NIFTY 22850 CE 6-JUNE</t>
  </si>
  <si>
    <t>NIFTY 22700 CE 6-JUNE</t>
  </si>
  <si>
    <t>100-140</t>
  </si>
  <si>
    <t>Profit of Rs.35/-</t>
  </si>
  <si>
    <t>60-90</t>
  </si>
  <si>
    <t>Profit of Rs.24/-</t>
  </si>
  <si>
    <t>Profit of Rs.47.4/-</t>
  </si>
  <si>
    <t>290-310</t>
  </si>
  <si>
    <t>1390-1470</t>
  </si>
  <si>
    <t>1600-1750</t>
  </si>
  <si>
    <t>Profit of Rs.76/-</t>
  </si>
  <si>
    <t>FTL</t>
  </si>
  <si>
    <t>MANSI SHARE &amp; STOCK ADVISORS PRIVATE LIMITED</t>
  </si>
  <si>
    <t>GLHRL</t>
  </si>
  <si>
    <t>RAJESH AGRAWAL</t>
  </si>
  <si>
    <t>VISHAL BIPINKUMAR DOSHI</t>
  </si>
  <si>
    <t>ASHOKAMET</t>
  </si>
  <si>
    <t>Ashoka Metcast Limited</t>
  </si>
  <si>
    <t>YMD FINANCIAL CONSULTANCY PRIVATE LIMITED</t>
  </si>
  <si>
    <t>HRTI PRIVATE LIMITED</t>
  </si>
  <si>
    <t>Profit of Rs.87.5/-</t>
  </si>
  <si>
    <t>Profit of Rs.52.5/-</t>
  </si>
  <si>
    <t>Loss of Rs.30/-</t>
  </si>
  <si>
    <t>NIFTY 23000 PE 27-JUNE</t>
  </si>
  <si>
    <t>NIFTY 22500 PE 27-JUNE</t>
  </si>
  <si>
    <t>NIFTY 23200 PE 13-JUNE</t>
  </si>
  <si>
    <t>330-420</t>
  </si>
  <si>
    <t>Loss of Rs.50/-</t>
  </si>
  <si>
    <t>METROPOLIS JUNE FUT</t>
  </si>
  <si>
    <t>2008-1982</t>
  </si>
  <si>
    <t>Profit of Rs.20/-</t>
  </si>
  <si>
    <t>Profit of Rs.390/-</t>
  </si>
  <si>
    <t>2195-2225</t>
  </si>
  <si>
    <t>MPHASIS JUNE FUT</t>
  </si>
  <si>
    <t>2512-2550</t>
  </si>
  <si>
    <t>WIPRO JUNE FUT</t>
  </si>
  <si>
    <t>492-500</t>
  </si>
  <si>
    <t>2195-2295</t>
  </si>
  <si>
    <t>2500-2700</t>
  </si>
  <si>
    <t>Profit of Rs.43/-</t>
  </si>
  <si>
    <t>915-955</t>
  </si>
  <si>
    <t>1020-1100</t>
  </si>
  <si>
    <t>Profit of Rs.14/-</t>
  </si>
  <si>
    <t>UNITDSPR</t>
  </si>
  <si>
    <t>AEGISLOG</t>
  </si>
  <si>
    <t>AFEL</t>
  </si>
  <si>
    <t>GREEN PEAKS ENTERPRISES LLP</t>
  </si>
  <si>
    <t>ASSOCIATED</t>
  </si>
  <si>
    <t>RPV HOLDINGS PRIVATE LIMITED</t>
  </si>
  <si>
    <t>SHERWOOD SECURITIES PVT LTD</t>
  </si>
  <si>
    <t>SHRI MUKTA SHARES</t>
  </si>
  <si>
    <t>EASY INVESTOLOGY PRIVATE LIMITED</t>
  </si>
  <si>
    <t>CIGNITITEC</t>
  </si>
  <si>
    <t>Cigniti Technologies Ltd</t>
  </si>
  <si>
    <t>RAJASTHAN GLOBAL SECURITIES PVT LTD</t>
  </si>
  <si>
    <t>HRHNEXT</t>
  </si>
  <si>
    <t>HRH Next Services Limited</t>
  </si>
  <si>
    <t>RAJESH PANDEY</t>
  </si>
  <si>
    <t>SANGINITA</t>
  </si>
  <si>
    <t>Sanginita Chemicals Limit</t>
  </si>
  <si>
    <t>SRESTHA FINVEST LIMITED</t>
  </si>
  <si>
    <t>SRPL</t>
  </si>
  <si>
    <t>Shree Ram Proteins Ltd.</t>
  </si>
  <si>
    <t>NIKUNJ KAUSHIK SHAH</t>
  </si>
  <si>
    <t>TBI</t>
  </si>
  <si>
    <t>TBI Corn Limited</t>
  </si>
  <si>
    <t>NK SECURITIES RESEARCH PRIVATE LIMITED</t>
  </si>
  <si>
    <t>1080-1120</t>
  </si>
  <si>
    <t>1220-1280</t>
  </si>
  <si>
    <t>Profit of Rs.6.25/-</t>
  </si>
  <si>
    <t>Profit of Rs.42.5/-</t>
  </si>
  <si>
    <t>Profit of Rs.10/-</t>
  </si>
  <si>
    <t>Loss of Rs.6.5/-</t>
  </si>
  <si>
    <t>PIIND JUNE FUT</t>
  </si>
  <si>
    <t>3625-3630</t>
  </si>
  <si>
    <t>3680-3730</t>
  </si>
  <si>
    <t>Loss of Rs.20/-</t>
  </si>
  <si>
    <t>BANKNIFTY 49000 PE 26-JUNE</t>
  </si>
  <si>
    <t>BANKNIFTY 48500 PE 12-JUNE</t>
  </si>
  <si>
    <t>ABCGAS</t>
  </si>
  <si>
    <t>SATISH SHOREWALA HUF</t>
  </si>
  <si>
    <t>PREETI BHAUKA</t>
  </si>
  <si>
    <t>PRIYANSHUKUMARMISHRA</t>
  </si>
  <si>
    <t>PRITHVI FINMART PRIVATE LIMITED</t>
  </si>
  <si>
    <t>SANTOSH KUMAR KUSHAWAHA</t>
  </si>
  <si>
    <t>RDS CORPORATE SERVICES PRIVATE LIMITED</t>
  </si>
  <si>
    <t>ARYAVAN</t>
  </si>
  <si>
    <t>SYKES AND RAY EQUITIES (INDIA) LIMITED</t>
  </si>
  <si>
    <t>ANSARI NAMRA FIRDAUS AAMIR ANJUM</t>
  </si>
  <si>
    <t>BAZELINTER</t>
  </si>
  <si>
    <t>VISAGAR FINANCIAL SERVICES LIMITED</t>
  </si>
  <si>
    <t>BERLDRG</t>
  </si>
  <si>
    <t>KRUNALKUMAR KANUJI THAKOR</t>
  </si>
  <si>
    <t>CEINSYSTECH</t>
  </si>
  <si>
    <t>PRASHANT PRABHAKAR KAMAT</t>
  </si>
  <si>
    <t>CHANDRIMA</t>
  </si>
  <si>
    <t>JIGAM SHASHIKANT GANDHI</t>
  </si>
  <si>
    <t>DARJEELING</t>
  </si>
  <si>
    <t>LAXSHMAN ANAND</t>
  </si>
  <si>
    <t>EARTH</t>
  </si>
  <si>
    <t>EMPOWER</t>
  </si>
  <si>
    <t>KABEELON SALES CORP</t>
  </si>
  <si>
    <t>AVANCE VENTURES PRIVATE LIMITED</t>
  </si>
  <si>
    <t>BHANSALI VALUE CREATIONS PRIVATE LIMITED</t>
  </si>
  <si>
    <t>EVEXIA</t>
  </si>
  <si>
    <t>BEACON STONE CAPITAL VCC - BEACON STONE I</t>
  </si>
  <si>
    <t>FORTISMLR</t>
  </si>
  <si>
    <t>ANANT WEALTH CONSULTANTS PRIVATE LIMITED</t>
  </si>
  <si>
    <t>GOPAIST</t>
  </si>
  <si>
    <t>DAXA JAYESHBHAI RUPARELIA</t>
  </si>
  <si>
    <t>IISL</t>
  </si>
  <si>
    <t>BAIJU RAJESHBHAI BUVARIYA HUF</t>
  </si>
  <si>
    <t>SUBHASHIS MAHAPATRA</t>
  </si>
  <si>
    <t>RAJARAM MUTHUKUMAR</t>
  </si>
  <si>
    <t>RASMI NILESH KARIYA</t>
  </si>
  <si>
    <t>FAISALSHAIKH</t>
  </si>
  <si>
    <t>VIVEK PARASMAL DOSHI</t>
  </si>
  <si>
    <t>RAVI PARASMAL DOSHI</t>
  </si>
  <si>
    <t>INDRENEW</t>
  </si>
  <si>
    <t>PRAGNABENGIRISHBHAIGHETIYA</t>
  </si>
  <si>
    <t>INDXTRA</t>
  </si>
  <si>
    <t>ROMIT CHAMPAKLAL SHAH</t>
  </si>
  <si>
    <t>KABRADG</t>
  </si>
  <si>
    <t>VARSHA CHUGH</t>
  </si>
  <si>
    <t>GOPALSINGH JAYSINGH SOLANKI</t>
  </si>
  <si>
    <t>KAVVERITEL</t>
  </si>
  <si>
    <t>NAYSAA SECURITIES LIMITED</t>
  </si>
  <si>
    <t>KRISHNA</t>
  </si>
  <si>
    <t>KARTHIKAKIZHAKKAYILMANOHARAN</t>
  </si>
  <si>
    <t>FRESHPLATE AGRO FOODS PRIVATE LIMITED</t>
  </si>
  <si>
    <t>MARKOBENZ</t>
  </si>
  <si>
    <t>PRATIK SUMERMAL MUNOT</t>
  </si>
  <si>
    <t>NBFOOT</t>
  </si>
  <si>
    <t>DEV GANPAT PAWAR</t>
  </si>
  <si>
    <t>ROYALIND</t>
  </si>
  <si>
    <t>DHANPAT M KOTHARI</t>
  </si>
  <si>
    <t>SAWABUSI</t>
  </si>
  <si>
    <t>RATHOD MANOJ CHHAGANLAL HUF</t>
  </si>
  <si>
    <t>SOFCOM</t>
  </si>
  <si>
    <t>AMAN GARG</t>
  </si>
  <si>
    <t>SONALIS</t>
  </si>
  <si>
    <t>SHYAMA SHAHI</t>
  </si>
  <si>
    <t>SRDAPRT</t>
  </si>
  <si>
    <t>KANTA DEVI SAMDARIA</t>
  </si>
  <si>
    <t>SRESTHA</t>
  </si>
  <si>
    <t>WAYBROAD TRADING PRIVATE LIMITED</t>
  </si>
  <si>
    <t>SAROJ GUPTA</t>
  </si>
  <si>
    <t>STAL</t>
  </si>
  <si>
    <t>ACINTYO INVESTMENT FUND PCC- CELL 1</t>
  </si>
  <si>
    <t>SUUMAYA</t>
  </si>
  <si>
    <t>JAYASEELAN S</t>
  </si>
  <si>
    <t>SWADHATURE</t>
  </si>
  <si>
    <t>ARWA UMESH</t>
  </si>
  <si>
    <t>NATURE GREEN AGRI PRIVATE LTD</t>
  </si>
  <si>
    <t>DIPAKKUMAR HASMUKHLAL SHAH</t>
  </si>
  <si>
    <t>SUSHILABEN DIPAKKUMAR SHAH</t>
  </si>
  <si>
    <t>PRATIK VIJAYKUMAR PARIKH</t>
  </si>
  <si>
    <t>VASANTBHAI TALAKCHAND SHAH</t>
  </si>
  <si>
    <t>MANOJ KUMAR KANDA</t>
  </si>
  <si>
    <t>SYBLY</t>
  </si>
  <si>
    <t>SUMAN MITTAL</t>
  </si>
  <si>
    <t>LEGEND INFOWAYS INDIA LIMITED</t>
  </si>
  <si>
    <t>GRID TRADING PRIVATE LIMITED</t>
  </si>
  <si>
    <t>UTLINDS</t>
  </si>
  <si>
    <t>SUNILBHAI SHANKARLAL SHAH</t>
  </si>
  <si>
    <t>VISTAPH</t>
  </si>
  <si>
    <t>SUNDARA RAO BEHTA</t>
  </si>
  <si>
    <t>UMAKANTH KATTA</t>
  </si>
  <si>
    <t>WARDINMOBI</t>
  </si>
  <si>
    <t>WARDWIZARD SOLUTIONS INDIA PRIVATE LIMITED</t>
  </si>
  <si>
    <t>YARNSYN</t>
  </si>
  <si>
    <t>AJOONI</t>
  </si>
  <si>
    <t>Ajooni Biotech Limited</t>
  </si>
  <si>
    <t>JANAK NAVINBHAI PANCHAL</t>
  </si>
  <si>
    <t>ALMONDZ</t>
  </si>
  <si>
    <t>Almondz Global Securities</t>
  </si>
  <si>
    <t>SUBHASH P RATHOD</t>
  </si>
  <si>
    <t>ARISTO</t>
  </si>
  <si>
    <t>Aristo Bio T and Lifesc L</t>
  </si>
  <si>
    <t>FALGUNI SHREYASH SHAH</t>
  </si>
  <si>
    <t>SUNIL MURLIMANOHAR KABRA</t>
  </si>
  <si>
    <t>BIRDYS</t>
  </si>
  <si>
    <t>Grill Splendour Ser Ltd</t>
  </si>
  <si>
    <t>SANGEETA SHETALBHAI SHAH</t>
  </si>
  <si>
    <t>CGRAPHICS</t>
  </si>
  <si>
    <t>Creative Graphics S Ind L</t>
  </si>
  <si>
    <t>CCV EMERGING OPPORTUNITIES FUND-I</t>
  </si>
  <si>
    <t>CMRSL</t>
  </si>
  <si>
    <t>Cyber Media Res &amp; Ser Ltd</t>
  </si>
  <si>
    <t>LAXMAN SOPAN WAGHMODE</t>
  </si>
  <si>
    <t>GLOBE</t>
  </si>
  <si>
    <t>Globe Textiles (I) Ltd.</t>
  </si>
  <si>
    <t>PARASRAMPURIA INFRASTRUCTURE LLP</t>
  </si>
  <si>
    <t>GODHA</t>
  </si>
  <si>
    <t>Godha Cabcon Insulat Ltd</t>
  </si>
  <si>
    <t>VIBRANT SECURITIES PVT. LTD</t>
  </si>
  <si>
    <t>HERITGFOOD</t>
  </si>
  <si>
    <t>Heritage Foods Ltd.</t>
  </si>
  <si>
    <t>SETU SECURITIES PVT LTD</t>
  </si>
  <si>
    <t>AMRITA JAIN</t>
  </si>
  <si>
    <t>MAYANK AGRAWAL</t>
  </si>
  <si>
    <t>IPL</t>
  </si>
  <si>
    <t>India Pesticides Limited</t>
  </si>
  <si>
    <t>VT CAPITAL MARKET PVT LTD</t>
  </si>
  <si>
    <t>JISLJALEQS</t>
  </si>
  <si>
    <t>Jain Irrigation Systems L</t>
  </si>
  <si>
    <t>KANANIIND</t>
  </si>
  <si>
    <t>Kanani Industries Ltd</t>
  </si>
  <si>
    <t>CHANDAN  CHAURASIYA</t>
  </si>
  <si>
    <t>KIRIINDUS</t>
  </si>
  <si>
    <t>Kiri Industries Limited</t>
  </si>
  <si>
    <t>WISDOMTREE TRUST A/C WISDOM TREE INDIA INVESTMENT PORTFOLIO  INC.</t>
  </si>
  <si>
    <t>LIKHITHA</t>
  </si>
  <si>
    <t>Likhitha Infrastruc Ltd</t>
  </si>
  <si>
    <t>MphasiS Limited</t>
  </si>
  <si>
    <t>SOCIETE GENERALE</t>
  </si>
  <si>
    <t>MORGAN STANLEY ASIA SINGAPORE PTE</t>
  </si>
  <si>
    <t>KOTAK MAHINDRA MUTUAL FUND A/C - KOTAK EMERGING EQUITY SCHEME</t>
  </si>
  <si>
    <t>KOTAK FUNDS - INDIA MIDCAP FUND</t>
  </si>
  <si>
    <t>NFL</t>
  </si>
  <si>
    <t>National Fertilizers Limi</t>
  </si>
  <si>
    <t>NOVAAGRI</t>
  </si>
  <si>
    <t>Nova Agritech Limited</t>
  </si>
  <si>
    <t>ONDOOR</t>
  </si>
  <si>
    <t>On Door Concepts Limited</t>
  </si>
  <si>
    <t>ALACRITY SECURITIES LTD</t>
  </si>
  <si>
    <t>KISHOR AMRITLAL VYAS</t>
  </si>
  <si>
    <t>ORIENTALTL</t>
  </si>
  <si>
    <t>Oriental Trimex Limited</t>
  </si>
  <si>
    <t>MITTAL PUNEET</t>
  </si>
  <si>
    <t>PANACHE</t>
  </si>
  <si>
    <t>Panache Digilife Limited</t>
  </si>
  <si>
    <t>RITCO</t>
  </si>
  <si>
    <t>Ritco Logistics Limited</t>
  </si>
  <si>
    <t>KRONE INVESTMENTS</t>
  </si>
  <si>
    <t>HARESH CHIMANLAL BHATT</t>
  </si>
  <si>
    <t>UNIINFO</t>
  </si>
  <si>
    <t>Uniinfo Telecom Servi Ltd</t>
  </si>
  <si>
    <t>AGARWALFT</t>
  </si>
  <si>
    <t>Agarwal Float Glass I Ltd</t>
  </si>
  <si>
    <t>UMA SHANKAR AGARWAL</t>
  </si>
  <si>
    <t>RCSPL SHARE BROKING PRIVATE LIMITED</t>
  </si>
  <si>
    <t>RAMESH LAL</t>
  </si>
  <si>
    <t>AVPINFRA</t>
  </si>
  <si>
    <t>AVP Infracon Limited</t>
  </si>
  <si>
    <t>3 SIGMA GLOBAL FUND</t>
  </si>
  <si>
    <t>BHARAT KUMAR SOMCHAND SHAH</t>
  </si>
  <si>
    <t>OLD BRIDGE CAPITAL MANAGEMENT PRIVATE LIMITED</t>
  </si>
  <si>
    <t>CMMIPL</t>
  </si>
  <si>
    <t>CMM Infraprojects Limited</t>
  </si>
  <si>
    <t>SAMTA MUNDRA</t>
  </si>
  <si>
    <t>DAVANGERE</t>
  </si>
  <si>
    <t>Davangere Sugar Company L</t>
  </si>
  <si>
    <t>GANESH S S</t>
  </si>
  <si>
    <t>HARSHIL PREMJIBHAI KANANI</t>
  </si>
  <si>
    <t>KRISHCA</t>
  </si>
  <si>
    <t>Krishca Strapping Sltn L</t>
  </si>
  <si>
    <t>LALIT DUA</t>
  </si>
  <si>
    <t>BCP TOPCO IX PTE. LTD.</t>
  </si>
  <si>
    <t>Poonawalla Fincorp Ltd</t>
  </si>
  <si>
    <t>ABHAY SURESHKUMAR BHUTADA</t>
  </si>
  <si>
    <t>VIKRAMKUMAR DEVICHAND JAIN</t>
  </si>
  <si>
    <t>LILABEN CHAMPALAL SHAH</t>
  </si>
  <si>
    <t>PRAVINKUMAR DEVICHAND JAIN</t>
  </si>
  <si>
    <t>VERITAAS</t>
  </si>
  <si>
    <t>Veritaas Advertising Ltd</t>
  </si>
  <si>
    <t>WINSOL</t>
  </si>
  <si>
    <t>Winsol Engineers Limited</t>
  </si>
  <si>
    <t>MINERVA VENTURES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</si>
</sst>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9CC0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</fills>
  <borders count="4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92">
    <xf numFmtId="0" fontId="0" fillId="0" borderId="0"/>
    <xf numFmtId="0" fontId="3" fillId="0" borderId="22"/>
    <xf numFmtId="0" fontId="3" fillId="0" borderId="22"/>
    <xf numFmtId="0" fontId="40" fillId="0" borderId="29" applyNumberFormat="0" applyFill="0" applyAlignment="0" applyProtection="0"/>
    <xf numFmtId="0" fontId="41" fillId="0" borderId="30" applyNumberFormat="0" applyFill="0" applyAlignment="0" applyProtection="0"/>
    <xf numFmtId="0" fontId="42" fillId="0" borderId="31" applyNumberFormat="0" applyFill="0" applyAlignment="0" applyProtection="0"/>
    <xf numFmtId="0" fontId="46" fillId="12" borderId="32" applyNumberFormat="0" applyAlignment="0" applyProtection="0"/>
    <xf numFmtId="0" fontId="47" fillId="13" borderId="33" applyNumberFormat="0" applyAlignment="0" applyProtection="0"/>
    <xf numFmtId="0" fontId="48" fillId="13" borderId="32" applyNumberFormat="0" applyAlignment="0" applyProtection="0"/>
    <xf numFmtId="0" fontId="49" fillId="0" borderId="34" applyNumberFormat="0" applyFill="0" applyAlignment="0" applyProtection="0"/>
    <xf numFmtId="0" fontId="50" fillId="14" borderId="35" applyNumberFormat="0" applyAlignment="0" applyProtection="0"/>
    <xf numFmtId="0" fontId="53" fillId="0" borderId="37" applyNumberFormat="0" applyFill="0" applyAlignment="0" applyProtection="0"/>
    <xf numFmtId="0" fontId="2" fillId="0" borderId="22"/>
    <xf numFmtId="0" fontId="2" fillId="17" borderId="22" applyNumberFormat="0" applyBorder="0" applyAlignment="0" applyProtection="0"/>
    <xf numFmtId="0" fontId="2" fillId="21" borderId="22" applyNumberFormat="0" applyBorder="0" applyAlignment="0" applyProtection="0"/>
    <xf numFmtId="0" fontId="2" fillId="25" borderId="22" applyNumberFormat="0" applyBorder="0" applyAlignment="0" applyProtection="0"/>
    <xf numFmtId="0" fontId="2" fillId="29" borderId="22" applyNumberFormat="0" applyBorder="0" applyAlignment="0" applyProtection="0"/>
    <xf numFmtId="0" fontId="2" fillId="33" borderId="22" applyNumberFormat="0" applyBorder="0" applyAlignment="0" applyProtection="0"/>
    <xf numFmtId="0" fontId="2" fillId="37" borderId="22" applyNumberFormat="0" applyBorder="0" applyAlignment="0" applyProtection="0"/>
    <xf numFmtId="0" fontId="2" fillId="18" borderId="22" applyNumberFormat="0" applyBorder="0" applyAlignment="0" applyProtection="0"/>
    <xf numFmtId="0" fontId="2" fillId="22" borderId="22" applyNumberFormat="0" applyBorder="0" applyAlignment="0" applyProtection="0"/>
    <xf numFmtId="0" fontId="2" fillId="26" borderId="22" applyNumberFormat="0" applyBorder="0" applyAlignment="0" applyProtection="0"/>
    <xf numFmtId="0" fontId="2" fillId="30" borderId="22" applyNumberFormat="0" applyBorder="0" applyAlignment="0" applyProtection="0"/>
    <xf numFmtId="0" fontId="2" fillId="34" borderId="22" applyNumberFormat="0" applyBorder="0" applyAlignment="0" applyProtection="0"/>
    <xf numFmtId="0" fontId="2" fillId="38" borderId="22" applyNumberFormat="0" applyBorder="0" applyAlignment="0" applyProtection="0"/>
    <xf numFmtId="0" fontId="54" fillId="19" borderId="22" applyNumberFormat="0" applyBorder="0" applyAlignment="0" applyProtection="0"/>
    <xf numFmtId="0" fontId="54" fillId="23" borderId="22" applyNumberFormat="0" applyBorder="0" applyAlignment="0" applyProtection="0"/>
    <xf numFmtId="0" fontId="54" fillId="27" borderId="22" applyNumberFormat="0" applyBorder="0" applyAlignment="0" applyProtection="0"/>
    <xf numFmtId="0" fontId="54" fillId="31" borderId="22" applyNumberFormat="0" applyBorder="0" applyAlignment="0" applyProtection="0"/>
    <xf numFmtId="0" fontId="54" fillId="35" borderId="22" applyNumberFormat="0" applyBorder="0" applyAlignment="0" applyProtection="0"/>
    <xf numFmtId="0" fontId="54" fillId="39" borderId="22" applyNumberFormat="0" applyBorder="0" applyAlignment="0" applyProtection="0"/>
    <xf numFmtId="0" fontId="54" fillId="16" borderId="22" applyNumberFormat="0" applyBorder="0" applyAlignment="0" applyProtection="0"/>
    <xf numFmtId="0" fontId="54" fillId="20" borderId="22" applyNumberFormat="0" applyBorder="0" applyAlignment="0" applyProtection="0"/>
    <xf numFmtId="0" fontId="54" fillId="24" borderId="22" applyNumberFormat="0" applyBorder="0" applyAlignment="0" applyProtection="0"/>
    <xf numFmtId="0" fontId="54" fillId="28" borderId="22" applyNumberFormat="0" applyBorder="0" applyAlignment="0" applyProtection="0"/>
    <xf numFmtId="0" fontId="54" fillId="32" borderId="22" applyNumberFormat="0" applyBorder="0" applyAlignment="0" applyProtection="0"/>
    <xf numFmtId="0" fontId="54" fillId="36" borderId="22" applyNumberFormat="0" applyBorder="0" applyAlignment="0" applyProtection="0"/>
    <xf numFmtId="0" fontId="44" fillId="10" borderId="22" applyNumberFormat="0" applyBorder="0" applyAlignment="0" applyProtection="0"/>
    <xf numFmtId="0" fontId="52" fillId="0" borderId="22" applyNumberFormat="0" applyFill="0" applyBorder="0" applyAlignment="0" applyProtection="0"/>
    <xf numFmtId="0" fontId="43" fillId="9" borderId="22" applyNumberFormat="0" applyBorder="0" applyAlignment="0" applyProtection="0"/>
    <xf numFmtId="0" fontId="42" fillId="0" borderId="22" applyNumberFormat="0" applyFill="0" applyBorder="0" applyAlignment="0" applyProtection="0"/>
    <xf numFmtId="0" fontId="55" fillId="0" borderId="22" applyNumberFormat="0" applyFill="0" applyBorder="0" applyAlignment="0" applyProtection="0">
      <alignment vertical="top"/>
      <protection locked="0"/>
    </xf>
    <xf numFmtId="0" fontId="56" fillId="11" borderId="22" applyNumberFormat="0" applyBorder="0" applyAlignment="0" applyProtection="0"/>
    <xf numFmtId="0" fontId="3" fillId="0" borderId="22"/>
    <xf numFmtId="0" fontId="3" fillId="0" borderId="22"/>
    <xf numFmtId="0" fontId="2" fillId="15" borderId="36" applyNumberFormat="0" applyFont="0" applyAlignment="0" applyProtection="0"/>
    <xf numFmtId="9" fontId="2" fillId="0" borderId="22" applyFont="0" applyFill="0" applyBorder="0" applyAlignment="0" applyProtection="0"/>
    <xf numFmtId="0" fontId="57" fillId="0" borderId="22" applyNumberFormat="0" applyFill="0" applyBorder="0" applyAlignment="0" applyProtection="0"/>
    <xf numFmtId="0" fontId="51" fillId="0" borderId="22" applyNumberFormat="0" applyFill="0" applyBorder="0" applyAlignment="0" applyProtection="0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2" fillId="15" borderId="36" applyNumberFormat="0" applyFont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9" fillId="0" borderId="22" applyNumberFormat="0" applyFill="0" applyBorder="0" applyAlignment="0" applyProtection="0"/>
    <xf numFmtId="0" fontId="45" fillId="11" borderId="22" applyNumberFormat="0" applyBorder="0" applyAlignment="0" applyProtection="0"/>
    <xf numFmtId="0" fontId="2" fillId="19" borderId="22" applyNumberFormat="0" applyBorder="0" applyAlignment="0" applyProtection="0"/>
    <xf numFmtId="0" fontId="2" fillId="23" borderId="22" applyNumberFormat="0" applyBorder="0" applyAlignment="0" applyProtection="0"/>
    <xf numFmtId="0" fontId="2" fillId="27" borderId="22" applyNumberFormat="0" applyBorder="0" applyAlignment="0" applyProtection="0"/>
    <xf numFmtId="0" fontId="2" fillId="31" borderId="22" applyNumberFormat="0" applyBorder="0" applyAlignment="0" applyProtection="0"/>
    <xf numFmtId="0" fontId="2" fillId="35" borderId="22" applyNumberFormat="0" applyBorder="0" applyAlignment="0" applyProtection="0"/>
    <xf numFmtId="0" fontId="2" fillId="39" borderId="22" applyNumberFormat="0" applyBorder="0" applyAlignment="0" applyProtection="0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58" fillId="0" borderId="22"/>
  </cellStyleXfs>
  <cellXfs count="386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8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7" xfId="0" applyNumberFormat="1" applyFont="1" applyFill="1" applyBorder="1" applyAlignment="1">
      <alignment horizontal="center"/>
    </xf>
    <xf numFmtId="2" fontId="6" fillId="4" borderId="17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4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4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4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4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3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0" fontId="31" fillId="0" borderId="25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0" fontId="31" fillId="2" borderId="24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7" borderId="2" xfId="0" applyNumberFormat="1" applyFont="1" applyFill="1" applyBorder="1" applyAlignment="1">
      <alignment horizontal="center" vertical="center"/>
    </xf>
    <xf numFmtId="167" fontId="3" fillId="7" borderId="2" xfId="0" applyNumberFormat="1" applyFont="1" applyFill="1" applyBorder="1" applyAlignment="1">
      <alignment horizontal="center" vertical="center"/>
    </xf>
    <xf numFmtId="167" fontId="3" fillId="7" borderId="2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2" fontId="3" fillId="7" borderId="2" xfId="0" applyNumberFormat="1" applyFont="1" applyFill="1" applyBorder="1" applyAlignment="1">
      <alignment horizontal="center" vertical="center"/>
    </xf>
    <xf numFmtId="2" fontId="3" fillId="7" borderId="2" xfId="0" applyNumberFormat="1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2" fontId="3" fillId="7" borderId="2" xfId="0" applyNumberFormat="1" applyFont="1" applyFill="1" applyBorder="1" applyAlignment="1">
      <alignment horizontal="center" vertical="center" wrapText="1"/>
    </xf>
    <xf numFmtId="10" fontId="3" fillId="7" borderId="2" xfId="0" applyNumberFormat="1" applyFont="1" applyFill="1" applyBorder="1" applyAlignment="1">
      <alignment horizontal="center" vertical="center" wrapText="1"/>
    </xf>
    <xf numFmtId="167" fontId="3" fillId="7" borderId="2" xfId="0" applyNumberFormat="1" applyFont="1" applyFill="1" applyBorder="1" applyAlignment="1">
      <alignment horizontal="center" vertical="center" wrapText="1"/>
    </xf>
    <xf numFmtId="1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left"/>
    </xf>
    <xf numFmtId="1" fontId="3" fillId="8" borderId="2" xfId="0" applyNumberFormat="1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10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9" fontId="3" fillId="8" borderId="2" xfId="0" applyNumberFormat="1" applyFont="1" applyFill="1" applyBorder="1" applyAlignment="1">
      <alignment horizontal="center"/>
    </xf>
    <xf numFmtId="168" fontId="3" fillId="8" borderId="2" xfId="0" applyNumberFormat="1" applyFont="1" applyFill="1" applyBorder="1" applyAlignment="1">
      <alignment horizontal="center" vertical="center" wrapText="1"/>
    </xf>
    <xf numFmtId="15" fontId="3" fillId="8" borderId="2" xfId="0" applyNumberFormat="1" applyFont="1" applyFill="1" applyBorder="1"/>
    <xf numFmtId="1" fontId="3" fillId="6" borderId="2" xfId="0" applyNumberFormat="1" applyFont="1" applyFill="1" applyBorder="1" applyAlignment="1">
      <alignment horizontal="center" vertical="center" wrapText="1"/>
    </xf>
    <xf numFmtId="167" fontId="3" fillId="6" borderId="2" xfId="0" applyNumberFormat="1" applyFont="1" applyFill="1" applyBorder="1" applyAlignment="1">
      <alignment horizontal="center" vertical="center" wrapText="1"/>
    </xf>
    <xf numFmtId="0" fontId="3" fillId="6" borderId="2" xfId="0" applyFont="1" applyFill="1" applyBorder="1"/>
    <xf numFmtId="0" fontId="3" fillId="6" borderId="2" xfId="0" applyFont="1" applyFill="1" applyBorder="1" applyAlignment="1">
      <alignment horizontal="center"/>
    </xf>
    <xf numFmtId="2" fontId="3" fillId="6" borderId="2" xfId="0" applyNumberFormat="1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2" fontId="3" fillId="6" borderId="2" xfId="0" applyNumberFormat="1" applyFont="1" applyFill="1" applyBorder="1" applyAlignment="1">
      <alignment horizontal="center" vertical="center" wrapText="1"/>
    </xf>
    <xf numFmtId="9" fontId="3" fillId="6" borderId="2" xfId="0" applyNumberFormat="1" applyFont="1" applyFill="1" applyBorder="1" applyAlignment="1">
      <alignment horizontal="center"/>
    </xf>
    <xf numFmtId="1" fontId="3" fillId="7" borderId="3" xfId="0" applyNumberFormat="1" applyFont="1" applyFill="1" applyBorder="1" applyAlignment="1">
      <alignment horizontal="center" vertical="center"/>
    </xf>
    <xf numFmtId="167" fontId="3" fillId="7" borderId="3" xfId="0" applyNumberFormat="1" applyFont="1" applyFill="1" applyBorder="1" applyAlignment="1">
      <alignment horizontal="center" vertical="center"/>
    </xf>
    <xf numFmtId="167" fontId="3" fillId="7" borderId="3" xfId="0" applyNumberFormat="1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2" fontId="3" fillId="7" borderId="3" xfId="0" applyNumberFormat="1" applyFont="1" applyFill="1" applyBorder="1" applyAlignment="1">
      <alignment horizontal="center" vertical="center"/>
    </xf>
    <xf numFmtId="2" fontId="3" fillId="7" borderId="3" xfId="0" applyNumberFormat="1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10" fontId="3" fillId="7" borderId="3" xfId="0" applyNumberFormat="1" applyFont="1" applyFill="1" applyBorder="1" applyAlignment="1">
      <alignment horizontal="center" vertical="center" wrapText="1"/>
    </xf>
    <xf numFmtId="167" fontId="3" fillId="7" borderId="3" xfId="0" applyNumberFormat="1" applyFont="1" applyFill="1" applyBorder="1" applyAlignment="1">
      <alignment horizontal="center" vertical="center" wrapText="1"/>
    </xf>
    <xf numFmtId="1" fontId="3" fillId="8" borderId="2" xfId="0" applyNumberFormat="1" applyFont="1" applyFill="1" applyBorder="1" applyAlignment="1">
      <alignment horizontal="center" vertical="center"/>
    </xf>
    <xf numFmtId="167" fontId="3" fillId="8" borderId="2" xfId="0" applyNumberFormat="1" applyFont="1" applyFill="1" applyBorder="1" applyAlignment="1">
      <alignment horizontal="center" vertical="center"/>
    </xf>
    <xf numFmtId="2" fontId="3" fillId="8" borderId="2" xfId="0" applyNumberFormat="1" applyFont="1" applyFill="1" applyBorder="1" applyAlignment="1">
      <alignment horizontal="center" vertical="center"/>
    </xf>
    <xf numFmtId="2" fontId="3" fillId="7" borderId="3" xfId="0" applyNumberFormat="1" applyFont="1" applyFill="1" applyBorder="1" applyAlignment="1">
      <alignment horizontal="center" vertical="center" wrapText="1"/>
    </xf>
    <xf numFmtId="1" fontId="3" fillId="8" borderId="3" xfId="0" applyNumberFormat="1" applyFont="1" applyFill="1" applyBorder="1" applyAlignment="1">
      <alignment horizontal="center" vertical="center"/>
    </xf>
    <xf numFmtId="167" fontId="3" fillId="8" borderId="3" xfId="0" applyNumberFormat="1" applyFont="1" applyFill="1" applyBorder="1" applyAlignment="1">
      <alignment horizontal="center" vertical="center"/>
    </xf>
    <xf numFmtId="0" fontId="3" fillId="8" borderId="3" xfId="0" applyFont="1" applyFill="1" applyBorder="1"/>
    <xf numFmtId="0" fontId="3" fillId="8" borderId="3" xfId="0" applyFont="1" applyFill="1" applyBorder="1" applyAlignment="1">
      <alignment horizontal="center"/>
    </xf>
    <xf numFmtId="2" fontId="3" fillId="8" borderId="3" xfId="0" applyNumberFormat="1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2" fontId="3" fillId="2" borderId="27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0" fontId="36" fillId="0" borderId="28" xfId="0" applyFont="1" applyBorder="1" applyAlignment="1">
      <alignment horizontal="center" vertical="center"/>
    </xf>
    <xf numFmtId="165" fontId="36" fillId="0" borderId="28" xfId="0" applyNumberFormat="1" applyFont="1" applyBorder="1" applyAlignment="1">
      <alignment horizontal="center" vertical="center"/>
    </xf>
    <xf numFmtId="0" fontId="37" fillId="0" borderId="28" xfId="0" applyFont="1" applyBorder="1" applyAlignment="1">
      <alignment horizontal="center" vertical="center"/>
    </xf>
    <xf numFmtId="2" fontId="37" fillId="0" borderId="28" xfId="0" applyNumberFormat="1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15" fontId="3" fillId="0" borderId="28" xfId="0" applyNumberFormat="1" applyFont="1" applyBorder="1" applyAlignment="1">
      <alignment horizontal="center" vertical="center"/>
    </xf>
    <xf numFmtId="43" fontId="36" fillId="0" borderId="28" xfId="0" applyNumberFormat="1" applyFont="1" applyBorder="1" applyAlignment="1">
      <alignment horizontal="center" vertical="top"/>
    </xf>
    <xf numFmtId="10" fontId="37" fillId="0" borderId="28" xfId="0" applyNumberFormat="1" applyFont="1" applyBorder="1" applyAlignment="1">
      <alignment horizontal="center" vertical="center" wrapText="1"/>
    </xf>
    <xf numFmtId="16" fontId="37" fillId="0" borderId="28" xfId="0" applyNumberFormat="1" applyFont="1" applyBorder="1" applyAlignment="1">
      <alignment horizontal="center" vertical="center"/>
    </xf>
    <xf numFmtId="0" fontId="36" fillId="0" borderId="28" xfId="0" applyFont="1" applyBorder="1" applyAlignment="1">
      <alignment horizontal="left"/>
    </xf>
    <xf numFmtId="0" fontId="6" fillId="4" borderId="23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center"/>
    </xf>
    <xf numFmtId="0" fontId="3" fillId="2" borderId="22" xfId="0" applyFont="1" applyFill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28" xfId="1" applyFont="1" applyBorder="1"/>
    <xf numFmtId="2" fontId="6" fillId="0" borderId="28" xfId="1" applyNumberFormat="1" applyFont="1" applyBorder="1" applyAlignment="1">
      <alignment horizontal="right"/>
    </xf>
    <xf numFmtId="2" fontId="6" fillId="0" borderId="28" xfId="1" applyNumberFormat="1" applyFont="1" applyBorder="1"/>
    <xf numFmtId="10" fontId="6" fillId="0" borderId="28" xfId="46" applyNumberFormat="1" applyFont="1" applyBorder="1"/>
    <xf numFmtId="0" fontId="6" fillId="4" borderId="7" xfId="0" applyFont="1" applyFill="1" applyBorder="1" applyAlignment="1">
      <alignment horizontal="center"/>
    </xf>
    <xf numFmtId="0" fontId="3" fillId="0" borderId="22" xfId="0" applyFont="1" applyBorder="1"/>
    <xf numFmtId="15" fontId="3" fillId="0" borderId="22" xfId="0" applyNumberFormat="1" applyFont="1" applyBorder="1"/>
    <xf numFmtId="2" fontId="3" fillId="0" borderId="22" xfId="0" applyNumberFormat="1" applyFont="1" applyBorder="1"/>
    <xf numFmtId="2" fontId="3" fillId="0" borderId="22" xfId="0" applyNumberFormat="1" applyFont="1" applyBorder="1" applyAlignment="1">
      <alignment horizontal="right"/>
    </xf>
    <xf numFmtId="0" fontId="14" fillId="0" borderId="22" xfId="0" applyFont="1" applyBorder="1"/>
    <xf numFmtId="10" fontId="14" fillId="2" borderId="22" xfId="0" applyNumberFormat="1" applyFont="1" applyFill="1" applyBorder="1" applyAlignment="1">
      <alignment horizontal="center"/>
    </xf>
    <xf numFmtId="0" fontId="3" fillId="0" borderId="28" xfId="0" applyFont="1" applyBorder="1"/>
    <xf numFmtId="0" fontId="15" fillId="0" borderId="28" xfId="0" applyFont="1" applyBorder="1"/>
    <xf numFmtId="2" fontId="3" fillId="0" borderId="28" xfId="0" applyNumberFormat="1" applyFont="1" applyBorder="1"/>
    <xf numFmtId="15" fontId="53" fillId="0" borderId="28" xfId="12" applyNumberFormat="1" applyFont="1" applyBorder="1"/>
    <xf numFmtId="2" fontId="3" fillId="0" borderId="28" xfId="1" applyNumberFormat="1" applyBorder="1"/>
    <xf numFmtId="15" fontId="1" fillId="0" borderId="28" xfId="12" applyNumberFormat="1" applyFont="1" applyBorder="1"/>
    <xf numFmtId="2" fontId="3" fillId="0" borderId="28" xfId="1" applyNumberFormat="1" applyBorder="1" applyAlignment="1">
      <alignment horizontal="right"/>
    </xf>
    <xf numFmtId="0" fontId="3" fillId="0" borderId="28" xfId="1" applyBorder="1"/>
    <xf numFmtId="10" fontId="3" fillId="0" borderId="28" xfId="46" applyNumberFormat="1" applyFont="1" applyBorder="1"/>
    <xf numFmtId="0" fontId="1" fillId="0" borderId="28" xfId="12" applyFont="1" applyBorder="1" applyAlignment="1">
      <alignment horizontal="left"/>
    </xf>
    <xf numFmtId="49" fontId="1" fillId="0" borderId="28" xfId="12" applyNumberFormat="1" applyFont="1" applyBorder="1"/>
    <xf numFmtId="0" fontId="1" fillId="0" borderId="28" xfId="12" applyFont="1" applyBorder="1"/>
    <xf numFmtId="0" fontId="3" fillId="0" borderId="28" xfId="0" applyFont="1" applyBorder="1" applyAlignment="1">
      <alignment horizontal="left"/>
    </xf>
    <xf numFmtId="16" fontId="36" fillId="0" borderId="22" xfId="0" applyNumberFormat="1" applyFont="1" applyBorder="1" applyAlignment="1">
      <alignment horizontal="center" vertical="center"/>
    </xf>
    <xf numFmtId="0" fontId="36" fillId="0" borderId="28" xfId="0" applyFont="1" applyBorder="1"/>
    <xf numFmtId="16" fontId="36" fillId="0" borderId="2" xfId="0" applyNumberFormat="1" applyFont="1" applyBorder="1" applyAlignment="1">
      <alignment horizontal="center" vertical="center"/>
    </xf>
    <xf numFmtId="0" fontId="6" fillId="4" borderId="22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center" vertical="center" wrapText="1"/>
    </xf>
    <xf numFmtId="16" fontId="36" fillId="0" borderId="28" xfId="0" applyNumberFormat="1" applyFont="1" applyBorder="1" applyAlignment="1">
      <alignment horizontal="center" vertical="center"/>
    </xf>
    <xf numFmtId="1" fontId="3" fillId="7" borderId="7" xfId="0" applyNumberFormat="1" applyFont="1" applyFill="1" applyBorder="1" applyAlignment="1">
      <alignment horizontal="center" vertical="center"/>
    </xf>
    <xf numFmtId="167" fontId="3" fillId="7" borderId="7" xfId="0" applyNumberFormat="1" applyFont="1" applyFill="1" applyBorder="1" applyAlignment="1">
      <alignment horizontal="center" vertical="center"/>
    </xf>
    <xf numFmtId="167" fontId="3" fillId="7" borderId="7" xfId="0" applyNumberFormat="1" applyFont="1" applyFill="1" applyBorder="1" applyAlignment="1">
      <alignment horizontal="left"/>
    </xf>
    <xf numFmtId="0" fontId="3" fillId="7" borderId="7" xfId="0" applyFont="1" applyFill="1" applyBorder="1" applyAlignment="1">
      <alignment horizontal="center"/>
    </xf>
    <xf numFmtId="2" fontId="3" fillId="7" borderId="7" xfId="0" applyNumberFormat="1" applyFont="1" applyFill="1" applyBorder="1" applyAlignment="1">
      <alignment horizontal="center"/>
    </xf>
    <xf numFmtId="0" fontId="3" fillId="7" borderId="18" xfId="0" applyFont="1" applyFill="1" applyBorder="1" applyAlignment="1">
      <alignment horizontal="center"/>
    </xf>
    <xf numFmtId="0" fontId="6" fillId="4" borderId="23" xfId="0" applyFont="1" applyFill="1" applyBorder="1" applyAlignment="1">
      <alignment horizontal="left" vertical="center" wrapText="1"/>
    </xf>
    <xf numFmtId="16" fontId="36" fillId="40" borderId="22" xfId="0" applyNumberFormat="1" applyFont="1" applyFill="1" applyBorder="1" applyAlignment="1">
      <alignment horizontal="center" vertical="center"/>
    </xf>
    <xf numFmtId="0" fontId="36" fillId="40" borderId="0" xfId="0" applyFont="1" applyFill="1"/>
    <xf numFmtId="0" fontId="36" fillId="40" borderId="0" xfId="0" applyFont="1" applyFill="1" applyAlignment="1">
      <alignment horizontal="center" vertical="center"/>
    </xf>
    <xf numFmtId="165" fontId="36" fillId="40" borderId="0" xfId="0" applyNumberFormat="1" applyFont="1" applyFill="1" applyAlignment="1">
      <alignment horizontal="center" vertical="center"/>
    </xf>
    <xf numFmtId="0" fontId="0" fillId="40" borderId="0" xfId="0" applyFill="1"/>
    <xf numFmtId="165" fontId="36" fillId="0" borderId="22" xfId="0" applyNumberFormat="1" applyFont="1" applyBorder="1" applyAlignment="1">
      <alignment horizontal="center" vertical="center"/>
    </xf>
    <xf numFmtId="2" fontId="36" fillId="0" borderId="28" xfId="0" applyNumberFormat="1" applyFont="1" applyBorder="1" applyAlignment="1">
      <alignment horizontal="center" vertical="center"/>
    </xf>
    <xf numFmtId="10" fontId="36" fillId="0" borderId="28" xfId="0" applyNumberFormat="1" applyFont="1" applyBorder="1" applyAlignment="1">
      <alignment horizontal="center" vertical="center" wrapText="1"/>
    </xf>
    <xf numFmtId="0" fontId="36" fillId="41" borderId="28" xfId="0" applyFont="1" applyFill="1" applyBorder="1" applyAlignment="1">
      <alignment horizontal="center" vertical="center"/>
    </xf>
    <xf numFmtId="0" fontId="36" fillId="42" borderId="28" xfId="0" applyFont="1" applyFill="1" applyBorder="1" applyAlignment="1">
      <alignment horizontal="center" vertical="center"/>
    </xf>
    <xf numFmtId="0" fontId="37" fillId="42" borderId="28" xfId="0" applyFont="1" applyFill="1" applyBorder="1" applyAlignment="1">
      <alignment horizontal="center" vertical="center"/>
    </xf>
    <xf numFmtId="167" fontId="3" fillId="44" borderId="2" xfId="0" applyNumberFormat="1" applyFont="1" applyFill="1" applyBorder="1" applyAlignment="1">
      <alignment horizontal="center" vertical="center"/>
    </xf>
    <xf numFmtId="0" fontId="15" fillId="43" borderId="2" xfId="0" applyFont="1" applyFill="1" applyBorder="1"/>
    <xf numFmtId="0" fontId="15" fillId="43" borderId="2" xfId="0" applyFont="1" applyFill="1" applyBorder="1" applyAlignment="1">
      <alignment horizontal="center"/>
    </xf>
    <xf numFmtId="0" fontId="3" fillId="43" borderId="2" xfId="0" applyFont="1" applyFill="1" applyBorder="1" applyAlignment="1">
      <alignment horizontal="center"/>
    </xf>
    <xf numFmtId="0" fontId="3" fillId="45" borderId="4" xfId="0" applyFont="1" applyFill="1" applyBorder="1" applyAlignment="1">
      <alignment horizontal="center"/>
    </xf>
    <xf numFmtId="2" fontId="3" fillId="45" borderId="2" xfId="0" applyNumberFormat="1" applyFont="1" applyFill="1" applyBorder="1" applyAlignment="1">
      <alignment horizontal="center" vertical="center" wrapText="1"/>
    </xf>
    <xf numFmtId="10" fontId="3" fillId="45" borderId="2" xfId="0" applyNumberFormat="1" applyFont="1" applyFill="1" applyBorder="1" applyAlignment="1">
      <alignment horizontal="center" vertical="center" wrapText="1"/>
    </xf>
    <xf numFmtId="0" fontId="3" fillId="45" borderId="2" xfId="0" applyFont="1" applyFill="1" applyBorder="1" applyAlignment="1">
      <alignment horizontal="center"/>
    </xf>
    <xf numFmtId="167" fontId="3" fillId="45" borderId="2" xfId="0" applyNumberFormat="1" applyFont="1" applyFill="1" applyBorder="1" applyAlignment="1">
      <alignment horizontal="center" vertical="center" wrapText="1"/>
    </xf>
    <xf numFmtId="0" fontId="0" fillId="43" borderId="0" xfId="0" applyFill="1" applyAlignment="1">
      <alignment horizontal="center" vertical="center"/>
    </xf>
    <xf numFmtId="0" fontId="6" fillId="4" borderId="28" xfId="0" applyFont="1" applyFill="1" applyBorder="1" applyAlignment="1">
      <alignment horizontal="left" vertical="center" wrapText="1"/>
    </xf>
    <xf numFmtId="2" fontId="36" fillId="41" borderId="28" xfId="0" applyNumberFormat="1" applyFont="1" applyFill="1" applyBorder="1" applyAlignment="1">
      <alignment horizontal="center" vertical="center"/>
    </xf>
    <xf numFmtId="10" fontId="36" fillId="41" borderId="28" xfId="0" applyNumberFormat="1" applyFont="1" applyFill="1" applyBorder="1" applyAlignment="1">
      <alignment horizontal="center" vertical="center" wrapText="1"/>
    </xf>
    <xf numFmtId="16" fontId="36" fillId="41" borderId="28" xfId="0" applyNumberFormat="1" applyFont="1" applyFill="1" applyBorder="1" applyAlignment="1">
      <alignment horizontal="center" vertical="center"/>
    </xf>
    <xf numFmtId="2" fontId="37" fillId="42" borderId="28" xfId="0" applyNumberFormat="1" applyFont="1" applyFill="1" applyBorder="1" applyAlignment="1">
      <alignment horizontal="center" vertical="center"/>
    </xf>
    <xf numFmtId="0" fontId="3" fillId="42" borderId="28" xfId="0" applyFont="1" applyFill="1" applyBorder="1" applyAlignment="1">
      <alignment horizontal="center" vertical="center"/>
    </xf>
    <xf numFmtId="165" fontId="36" fillId="42" borderId="28" xfId="0" applyNumberFormat="1" applyFont="1" applyFill="1" applyBorder="1" applyAlignment="1">
      <alignment horizontal="center" vertical="center"/>
    </xf>
    <xf numFmtId="15" fontId="3" fillId="42" borderId="28" xfId="0" applyNumberFormat="1" applyFont="1" applyFill="1" applyBorder="1" applyAlignment="1">
      <alignment horizontal="center" vertical="center"/>
    </xf>
    <xf numFmtId="0" fontId="36" fillId="42" borderId="28" xfId="0" applyFont="1" applyFill="1" applyBorder="1" applyAlignment="1">
      <alignment horizontal="left"/>
    </xf>
    <xf numFmtId="43" fontId="36" fillId="42" borderId="28" xfId="0" applyNumberFormat="1" applyFont="1" applyFill="1" applyBorder="1" applyAlignment="1">
      <alignment horizontal="center" vertical="top"/>
    </xf>
    <xf numFmtId="0" fontId="36" fillId="0" borderId="38" xfId="0" applyFont="1" applyBorder="1"/>
    <xf numFmtId="0" fontId="3" fillId="0" borderId="22" xfId="0" applyFont="1" applyBorder="1" applyAlignment="1">
      <alignment horizontal="center"/>
    </xf>
    <xf numFmtId="0" fontId="36" fillId="0" borderId="22" xfId="0" applyFont="1" applyBorder="1" applyAlignment="1">
      <alignment horizontal="center" vertical="center"/>
    </xf>
    <xf numFmtId="0" fontId="0" fillId="0" borderId="22" xfId="0" applyBorder="1"/>
    <xf numFmtId="0" fontId="36" fillId="0" borderId="22" xfId="0" applyFont="1" applyBorder="1"/>
    <xf numFmtId="0" fontId="37" fillId="0" borderId="22" xfId="0" applyFont="1" applyBorder="1" applyAlignment="1">
      <alignment horizontal="center" vertical="center"/>
    </xf>
    <xf numFmtId="2" fontId="37" fillId="0" borderId="22" xfId="0" applyNumberFormat="1" applyFont="1" applyBorder="1" applyAlignment="1">
      <alignment horizontal="center" vertical="center"/>
    </xf>
    <xf numFmtId="166" fontId="36" fillId="0" borderId="22" xfId="0" applyNumberFormat="1" applyFont="1" applyBorder="1" applyAlignment="1">
      <alignment horizontal="center" vertical="center"/>
    </xf>
    <xf numFmtId="166" fontId="36" fillId="0" borderId="28" xfId="0" applyNumberFormat="1" applyFont="1" applyBorder="1" applyAlignment="1">
      <alignment horizontal="center" vertical="center"/>
    </xf>
    <xf numFmtId="0" fontId="3" fillId="0" borderId="23" xfId="0" applyFont="1" applyBorder="1"/>
    <xf numFmtId="0" fontId="15" fillId="0" borderId="38" xfId="0" applyFont="1" applyBorder="1"/>
    <xf numFmtId="2" fontId="3" fillId="0" borderId="38" xfId="0" applyNumberFormat="1" applyFont="1" applyBorder="1"/>
    <xf numFmtId="0" fontId="3" fillId="0" borderId="38" xfId="0" applyFont="1" applyBorder="1"/>
    <xf numFmtId="0" fontId="3" fillId="2" borderId="28" xfId="0" applyFont="1" applyFill="1" applyBorder="1"/>
    <xf numFmtId="0" fontId="3" fillId="0" borderId="40" xfId="0" applyFont="1" applyBorder="1" applyAlignment="1">
      <alignment horizontal="left"/>
    </xf>
    <xf numFmtId="0" fontId="3" fillId="2" borderId="38" xfId="0" applyFont="1" applyFill="1" applyBorder="1"/>
    <xf numFmtId="0" fontId="0" fillId="0" borderId="28" xfId="0" applyBorder="1"/>
    <xf numFmtId="0" fontId="18" fillId="2" borderId="22" xfId="0" applyFont="1" applyFill="1" applyBorder="1" applyAlignment="1">
      <alignment horizontal="right"/>
    </xf>
    <xf numFmtId="2" fontId="18" fillId="2" borderId="22" xfId="0" applyNumberFormat="1" applyFont="1" applyFill="1" applyBorder="1" applyAlignment="1">
      <alignment horizontal="right"/>
    </xf>
    <xf numFmtId="0" fontId="3" fillId="0" borderId="28" xfId="0" applyFont="1" applyBorder="1" applyAlignment="1">
      <alignment horizontal="center"/>
    </xf>
    <xf numFmtId="0" fontId="37" fillId="41" borderId="28" xfId="0" applyFont="1" applyFill="1" applyBorder="1" applyAlignment="1">
      <alignment horizontal="center" vertical="center"/>
    </xf>
    <xf numFmtId="2" fontId="37" fillId="41" borderId="28" xfId="0" applyNumberFormat="1" applyFont="1" applyFill="1" applyBorder="1" applyAlignment="1">
      <alignment horizontal="center" vertical="center"/>
    </xf>
    <xf numFmtId="166" fontId="36" fillId="41" borderId="28" xfId="0" applyNumberFormat="1" applyFont="1" applyFill="1" applyBorder="1" applyAlignment="1">
      <alignment horizontal="center" vertical="center"/>
    </xf>
    <xf numFmtId="16" fontId="36" fillId="42" borderId="28" xfId="0" applyNumberFormat="1" applyFont="1" applyFill="1" applyBorder="1" applyAlignment="1">
      <alignment horizontal="center" vertical="center"/>
    </xf>
    <xf numFmtId="0" fontId="36" fillId="42" borderId="39" xfId="0" applyFont="1" applyFill="1" applyBorder="1" applyAlignment="1">
      <alignment horizontal="center" vertical="center"/>
    </xf>
    <xf numFmtId="16" fontId="36" fillId="42" borderId="39" xfId="0" applyNumberFormat="1" applyFont="1" applyFill="1" applyBorder="1" applyAlignment="1">
      <alignment horizontal="center" vertical="center"/>
    </xf>
    <xf numFmtId="0" fontId="36" fillId="42" borderId="28" xfId="0" applyFont="1" applyFill="1" applyBorder="1"/>
    <xf numFmtId="0" fontId="36" fillId="42" borderId="38" xfId="0" applyFont="1" applyFill="1" applyBorder="1"/>
    <xf numFmtId="0" fontId="37" fillId="46" borderId="41" xfId="0" applyFont="1" applyFill="1" applyBorder="1" applyAlignment="1">
      <alignment horizontal="center" vertical="center"/>
    </xf>
    <xf numFmtId="0" fontId="36" fillId="46" borderId="2" xfId="0" applyFont="1" applyFill="1" applyBorder="1" applyAlignment="1">
      <alignment horizontal="center" vertical="center"/>
    </xf>
    <xf numFmtId="2" fontId="37" fillId="46" borderId="2" xfId="0" applyNumberFormat="1" applyFont="1" applyFill="1" applyBorder="1" applyAlignment="1">
      <alignment horizontal="center" vertical="center"/>
    </xf>
    <xf numFmtId="166" fontId="36" fillId="46" borderId="2" xfId="0" applyNumberFormat="1" applyFont="1" applyFill="1" applyBorder="1" applyAlignment="1">
      <alignment horizontal="center" vertical="center"/>
    </xf>
    <xf numFmtId="0" fontId="37" fillId="46" borderId="2" xfId="0" applyFont="1" applyFill="1" applyBorder="1" applyAlignment="1">
      <alignment horizontal="center" vertical="center"/>
    </xf>
    <xf numFmtId="16" fontId="36" fillId="47" borderId="2" xfId="0" applyNumberFormat="1" applyFont="1" applyFill="1" applyBorder="1" applyAlignment="1">
      <alignment horizontal="center" vertical="center"/>
    </xf>
    <xf numFmtId="0" fontId="36" fillId="47" borderId="38" xfId="0" applyFont="1" applyFill="1" applyBorder="1" applyAlignment="1">
      <alignment horizontal="center" vertical="center"/>
    </xf>
    <xf numFmtId="16" fontId="36" fillId="47" borderId="38" xfId="0" applyNumberFormat="1" applyFont="1" applyFill="1" applyBorder="1" applyAlignment="1">
      <alignment horizontal="center" vertical="center"/>
    </xf>
    <xf numFmtId="0" fontId="36" fillId="47" borderId="38" xfId="0" applyFont="1" applyFill="1" applyBorder="1"/>
    <xf numFmtId="0" fontId="37" fillId="47" borderId="38" xfId="0" applyFont="1" applyFill="1" applyBorder="1" applyAlignment="1">
      <alignment horizontal="center" vertical="center"/>
    </xf>
    <xf numFmtId="0" fontId="36" fillId="47" borderId="28" xfId="0" applyFont="1" applyFill="1" applyBorder="1"/>
    <xf numFmtId="0" fontId="36" fillId="47" borderId="28" xfId="0" applyFont="1" applyFill="1" applyBorder="1" applyAlignment="1">
      <alignment horizontal="center" vertical="center"/>
    </xf>
    <xf numFmtId="0" fontId="37" fillId="47" borderId="28" xfId="0" applyFont="1" applyFill="1" applyBorder="1" applyAlignment="1">
      <alignment horizontal="center" vertical="center"/>
    </xf>
    <xf numFmtId="0" fontId="36" fillId="46" borderId="28" xfId="0" applyFont="1" applyFill="1" applyBorder="1" applyAlignment="1">
      <alignment horizontal="center" vertical="center"/>
    </xf>
    <xf numFmtId="2" fontId="37" fillId="46" borderId="28" xfId="0" applyNumberFormat="1" applyFont="1" applyFill="1" applyBorder="1" applyAlignment="1">
      <alignment horizontal="center" vertical="center"/>
    </xf>
    <xf numFmtId="166" fontId="36" fillId="46" borderId="28" xfId="0" applyNumberFormat="1" applyFont="1" applyFill="1" applyBorder="1" applyAlignment="1">
      <alignment horizontal="center" vertical="center"/>
    </xf>
    <xf numFmtId="2" fontId="37" fillId="47" borderId="28" xfId="0" applyNumberFormat="1" applyFont="1" applyFill="1" applyBorder="1" applyAlignment="1">
      <alignment horizontal="center" vertical="center"/>
    </xf>
    <xf numFmtId="0" fontId="3" fillId="47" borderId="28" xfId="0" applyFont="1" applyFill="1" applyBorder="1" applyAlignment="1">
      <alignment horizontal="center" vertical="center"/>
    </xf>
    <xf numFmtId="165" fontId="36" fillId="47" borderId="28" xfId="0" applyNumberFormat="1" applyFont="1" applyFill="1" applyBorder="1" applyAlignment="1">
      <alignment horizontal="center" vertical="center"/>
    </xf>
    <xf numFmtId="15" fontId="3" fillId="47" borderId="28" xfId="0" applyNumberFormat="1" applyFont="1" applyFill="1" applyBorder="1" applyAlignment="1">
      <alignment horizontal="center" vertical="center"/>
    </xf>
    <xf numFmtId="0" fontId="36" fillId="47" borderId="28" xfId="0" applyFont="1" applyFill="1" applyBorder="1" applyAlignment="1">
      <alignment horizontal="left"/>
    </xf>
    <xf numFmtId="43" fontId="36" fillId="47" borderId="28" xfId="0" applyNumberFormat="1" applyFont="1" applyFill="1" applyBorder="1" applyAlignment="1">
      <alignment horizontal="center" vertical="top"/>
    </xf>
    <xf numFmtId="2" fontId="36" fillId="46" borderId="28" xfId="0" applyNumberFormat="1" applyFont="1" applyFill="1" applyBorder="1" applyAlignment="1">
      <alignment horizontal="center" vertical="center"/>
    </xf>
    <xf numFmtId="10" fontId="36" fillId="46" borderId="28" xfId="0" applyNumberFormat="1" applyFont="1" applyFill="1" applyBorder="1" applyAlignment="1">
      <alignment horizontal="center" vertical="center" wrapText="1"/>
    </xf>
    <xf numFmtId="16" fontId="36" fillId="46" borderId="28" xfId="0" applyNumberFormat="1" applyFont="1" applyFill="1" applyBorder="1" applyAlignment="1">
      <alignment horizontal="center" vertical="center"/>
    </xf>
    <xf numFmtId="0" fontId="36" fillId="42" borderId="38" xfId="0" applyFont="1" applyFill="1" applyBorder="1" applyAlignment="1">
      <alignment horizontal="center" vertical="center"/>
    </xf>
    <xf numFmtId="0" fontId="37" fillId="42" borderId="38" xfId="0" applyFont="1" applyFill="1" applyBorder="1" applyAlignment="1">
      <alignment horizontal="center" vertical="center"/>
    </xf>
    <xf numFmtId="16" fontId="36" fillId="42" borderId="38" xfId="0" applyNumberFormat="1" applyFont="1" applyFill="1" applyBorder="1" applyAlignment="1">
      <alignment horizontal="center" vertical="center"/>
    </xf>
    <xf numFmtId="0" fontId="37" fillId="41" borderId="41" xfId="0" applyFont="1" applyFill="1" applyBorder="1" applyAlignment="1">
      <alignment horizontal="center" vertical="center"/>
    </xf>
    <xf numFmtId="0" fontId="36" fillId="41" borderId="2" xfId="0" applyFont="1" applyFill="1" applyBorder="1" applyAlignment="1">
      <alignment horizontal="center" vertical="center"/>
    </xf>
    <xf numFmtId="2" fontId="37" fillId="41" borderId="2" xfId="0" applyNumberFormat="1" applyFont="1" applyFill="1" applyBorder="1" applyAlignment="1">
      <alignment horizontal="center" vertical="center"/>
    </xf>
    <xf numFmtId="166" fontId="36" fillId="41" borderId="2" xfId="0" applyNumberFormat="1" applyFont="1" applyFill="1" applyBorder="1" applyAlignment="1">
      <alignment horizontal="center" vertical="center"/>
    </xf>
    <xf numFmtId="0" fontId="37" fillId="41" borderId="2" xfId="0" applyFont="1" applyFill="1" applyBorder="1" applyAlignment="1">
      <alignment horizontal="center" vertical="center"/>
    </xf>
    <xf numFmtId="16" fontId="36" fillId="42" borderId="2" xfId="0" applyNumberFormat="1" applyFont="1" applyFill="1" applyBorder="1" applyAlignment="1">
      <alignment horizontal="center" vertical="center"/>
    </xf>
    <xf numFmtId="0" fontId="37" fillId="0" borderId="38" xfId="0" applyFont="1" applyBorder="1" applyAlignment="1">
      <alignment horizontal="center" vertical="center"/>
    </xf>
    <xf numFmtId="0" fontId="36" fillId="0" borderId="38" xfId="0" applyFont="1" applyBorder="1" applyAlignment="1">
      <alignment horizontal="center" vertical="center"/>
    </xf>
    <xf numFmtId="16" fontId="36" fillId="0" borderId="38" xfId="0" applyNumberFormat="1" applyFont="1" applyBorder="1" applyAlignment="1">
      <alignment horizontal="center" vertical="center"/>
    </xf>
    <xf numFmtId="16" fontId="36" fillId="47" borderId="28" xfId="0" applyNumberFormat="1" applyFont="1" applyFill="1" applyBorder="1" applyAlignment="1">
      <alignment horizontal="center" vertical="center"/>
    </xf>
    <xf numFmtId="0" fontId="37" fillId="46" borderId="28" xfId="0" applyFont="1" applyFill="1" applyBorder="1" applyAlignment="1">
      <alignment horizontal="center" vertical="center"/>
    </xf>
    <xf numFmtId="16" fontId="36" fillId="0" borderId="5" xfId="0" applyNumberFormat="1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0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7" xfId="0" applyFont="1" applyBorder="1"/>
    <xf numFmtId="0" fontId="13" fillId="0" borderId="19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1" xfId="0" applyFont="1" applyFill="1" applyBorder="1"/>
    <xf numFmtId="0" fontId="13" fillId="0" borderId="22" xfId="0" applyFont="1" applyBorder="1"/>
    <xf numFmtId="2" fontId="31" fillId="2" borderId="21" xfId="0" applyNumberFormat="1" applyFont="1" applyFill="1" applyBorder="1" applyAlignment="1">
      <alignment horizontal="left" wrapText="1"/>
    </xf>
    <xf numFmtId="0" fontId="36" fillId="42" borderId="38" xfId="0" applyFont="1" applyFill="1" applyBorder="1" applyAlignment="1">
      <alignment horizontal="center" vertical="center"/>
    </xf>
    <xf numFmtId="0" fontId="36" fillId="42" borderId="39" xfId="0" applyFont="1" applyFill="1" applyBorder="1" applyAlignment="1">
      <alignment horizontal="center" vertical="center"/>
    </xf>
    <xf numFmtId="16" fontId="36" fillId="42" borderId="38" xfId="0" applyNumberFormat="1" applyFont="1" applyFill="1" applyBorder="1" applyAlignment="1">
      <alignment horizontal="center" vertical="center"/>
    </xf>
    <xf numFmtId="16" fontId="36" fillId="42" borderId="39" xfId="0" applyNumberFormat="1" applyFont="1" applyFill="1" applyBorder="1" applyAlignment="1">
      <alignment horizontal="center" vertical="center"/>
    </xf>
    <xf numFmtId="0" fontId="36" fillId="47" borderId="38" xfId="0" applyFont="1" applyFill="1" applyBorder="1" applyAlignment="1">
      <alignment horizontal="center" vertical="center"/>
    </xf>
    <xf numFmtId="0" fontId="36" fillId="47" borderId="39" xfId="0" applyFont="1" applyFill="1" applyBorder="1" applyAlignment="1">
      <alignment horizontal="center" vertical="center"/>
    </xf>
    <xf numFmtId="166" fontId="36" fillId="41" borderId="38" xfId="0" applyNumberFormat="1" applyFont="1" applyFill="1" applyBorder="1" applyAlignment="1">
      <alignment horizontal="center" vertical="center"/>
    </xf>
    <xf numFmtId="166" fontId="36" fillId="41" borderId="39" xfId="0" applyNumberFormat="1" applyFont="1" applyFill="1" applyBorder="1" applyAlignment="1">
      <alignment horizontal="center" vertical="center"/>
    </xf>
    <xf numFmtId="0" fontId="37" fillId="41" borderId="38" xfId="0" applyFont="1" applyFill="1" applyBorder="1" applyAlignment="1">
      <alignment horizontal="center" vertical="center"/>
    </xf>
    <xf numFmtId="0" fontId="37" fillId="41" borderId="39" xfId="0" applyFont="1" applyFill="1" applyBorder="1" applyAlignment="1">
      <alignment horizontal="center" vertical="center"/>
    </xf>
    <xf numFmtId="16" fontId="36" fillId="47" borderId="38" xfId="0" applyNumberFormat="1" applyFont="1" applyFill="1" applyBorder="1" applyAlignment="1">
      <alignment horizontal="center" vertical="center"/>
    </xf>
    <xf numFmtId="16" fontId="36" fillId="47" borderId="39" xfId="0" applyNumberFormat="1" applyFont="1" applyFill="1" applyBorder="1" applyAlignment="1">
      <alignment horizontal="center" vertical="center"/>
    </xf>
    <xf numFmtId="0" fontId="36" fillId="0" borderId="38" xfId="0" applyFont="1" applyBorder="1" applyAlignment="1">
      <alignment horizontal="center" vertical="center"/>
    </xf>
    <xf numFmtId="0" fontId="36" fillId="0" borderId="39" xfId="0" applyFont="1" applyBorder="1" applyAlignment="1">
      <alignment horizontal="center" vertical="center"/>
    </xf>
    <xf numFmtId="16" fontId="36" fillId="0" borderId="38" xfId="0" applyNumberFormat="1" applyFont="1" applyBorder="1" applyAlignment="1">
      <alignment horizontal="center" vertical="center"/>
    </xf>
    <xf numFmtId="16" fontId="36" fillId="0" borderId="39" xfId="0" applyNumberFormat="1" applyFont="1" applyBorder="1" applyAlignment="1">
      <alignment horizontal="center" vertical="center"/>
    </xf>
    <xf numFmtId="166" fontId="36" fillId="46" borderId="38" xfId="0" applyNumberFormat="1" applyFont="1" applyFill="1" applyBorder="1" applyAlignment="1">
      <alignment horizontal="center" vertical="center"/>
    </xf>
    <xf numFmtId="166" fontId="36" fillId="46" borderId="39" xfId="0" applyNumberFormat="1" applyFont="1" applyFill="1" applyBorder="1" applyAlignment="1">
      <alignment horizontal="center" vertical="center"/>
    </xf>
    <xf numFmtId="0" fontId="37" fillId="47" borderId="38" xfId="0" applyFont="1" applyFill="1" applyBorder="1" applyAlignment="1">
      <alignment horizontal="center" vertical="center"/>
    </xf>
    <xf numFmtId="0" fontId="37" fillId="47" borderId="39" xfId="0" applyFont="1" applyFill="1" applyBorder="1" applyAlignment="1">
      <alignment horizontal="center" vertical="center"/>
    </xf>
    <xf numFmtId="166" fontId="36" fillId="42" borderId="38" xfId="0" applyNumberFormat="1" applyFont="1" applyFill="1" applyBorder="1" applyAlignment="1">
      <alignment horizontal="center" vertical="center"/>
    </xf>
    <xf numFmtId="166" fontId="36" fillId="42" borderId="39" xfId="0" applyNumberFormat="1" applyFont="1" applyFill="1" applyBorder="1" applyAlignment="1">
      <alignment horizontal="center" vertical="center"/>
    </xf>
    <xf numFmtId="0" fontId="37" fillId="42" borderId="38" xfId="0" applyFont="1" applyFill="1" applyBorder="1" applyAlignment="1">
      <alignment horizontal="center" vertical="center"/>
    </xf>
    <xf numFmtId="0" fontId="37" fillId="42" borderId="39" xfId="0" applyFont="1" applyFill="1" applyBorder="1" applyAlignment="1">
      <alignment horizontal="center" vertical="center"/>
    </xf>
    <xf numFmtId="0" fontId="37" fillId="46" borderId="38" xfId="0" applyFont="1" applyFill="1" applyBorder="1" applyAlignment="1">
      <alignment horizontal="center" vertical="center"/>
    </xf>
    <xf numFmtId="0" fontId="37" fillId="46" borderId="40" xfId="0" applyFont="1" applyFill="1" applyBorder="1" applyAlignment="1">
      <alignment horizontal="center" vertical="center"/>
    </xf>
    <xf numFmtId="0" fontId="37" fillId="46" borderId="39" xfId="0" applyFont="1" applyFill="1" applyBorder="1" applyAlignment="1">
      <alignment horizontal="center" vertical="center"/>
    </xf>
    <xf numFmtId="16" fontId="36" fillId="47" borderId="40" xfId="0" applyNumberFormat="1" applyFont="1" applyFill="1" applyBorder="1" applyAlignment="1">
      <alignment horizontal="center" vertical="center"/>
    </xf>
    <xf numFmtId="0" fontId="36" fillId="46" borderId="38" xfId="0" applyFont="1" applyFill="1" applyBorder="1" applyAlignment="1">
      <alignment horizontal="center" vertical="center"/>
    </xf>
    <xf numFmtId="0" fontId="36" fillId="46" borderId="40" xfId="0" applyFont="1" applyFill="1" applyBorder="1" applyAlignment="1">
      <alignment horizontal="center" vertical="center"/>
    </xf>
    <xf numFmtId="0" fontId="36" fillId="46" borderId="39" xfId="0" applyFont="1" applyFill="1" applyBorder="1" applyAlignment="1">
      <alignment horizontal="center" vertical="center"/>
    </xf>
    <xf numFmtId="166" fontId="36" fillId="46" borderId="40" xfId="0" applyNumberFormat="1" applyFont="1" applyFill="1" applyBorder="1" applyAlignment="1">
      <alignment horizontal="center" vertical="center"/>
    </xf>
    <xf numFmtId="0" fontId="36" fillId="47" borderId="40" xfId="0" applyFont="1" applyFill="1" applyBorder="1" applyAlignment="1">
      <alignment horizontal="center" vertical="center"/>
    </xf>
    <xf numFmtId="166" fontId="36" fillId="47" borderId="38" xfId="0" applyNumberFormat="1" applyFont="1" applyFill="1" applyBorder="1" applyAlignment="1">
      <alignment horizontal="center" vertical="center"/>
    </xf>
    <xf numFmtId="166" fontId="36" fillId="47" borderId="39" xfId="0" applyNumberFormat="1" applyFont="1" applyFill="1" applyBorder="1" applyAlignment="1">
      <alignment horizontal="center" vertical="center"/>
    </xf>
  </cellXfs>
  <cellStyles count="92">
    <cellStyle name="20% - Accent1 2" xfId="13"/>
    <cellStyle name="20% - Accent2 2" xfId="14"/>
    <cellStyle name="20% - Accent3 2" xfId="15"/>
    <cellStyle name="20% - Accent4 2" xfId="16"/>
    <cellStyle name="20% - Accent5 2" xfId="17"/>
    <cellStyle name="20% - Accent6 2" xfId="18"/>
    <cellStyle name="40% - Accent1 2" xfId="19"/>
    <cellStyle name="40% - Accent2 2" xfId="20"/>
    <cellStyle name="40% - Accent3 2" xfId="21"/>
    <cellStyle name="40% - Accent4 2" xfId="22"/>
    <cellStyle name="40% - Accent5 2" xfId="23"/>
    <cellStyle name="40% - Accent6 2" xfId="24"/>
    <cellStyle name="60% - Accent1 2" xfId="64"/>
    <cellStyle name="60% - Accent1 3" xfId="25"/>
    <cellStyle name="60% - Accent2 2" xfId="65"/>
    <cellStyle name="60% - Accent2 3" xfId="26"/>
    <cellStyle name="60% - Accent3 2" xfId="66"/>
    <cellStyle name="60% - Accent3 3" xfId="27"/>
    <cellStyle name="60% - Accent4 2" xfId="67"/>
    <cellStyle name="60% - Accent4 3" xfId="28"/>
    <cellStyle name="60% - Accent5 2" xfId="68"/>
    <cellStyle name="60% - Accent5 3" xfId="29"/>
    <cellStyle name="60% - Accent6 2" xfId="69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3" xfId="52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2" xfId="1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3" xfId="45"/>
    <cellStyle name="Output" xfId="7" builtinId="21" customBuiltin="1"/>
    <cellStyle name="Percent 2" xfId="46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290845</xdr:colOff>
      <xdr:row>200</xdr:row>
      <xdr:rowOff>117662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90845" y="31584798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35859</xdr:colOff>
      <xdr:row>217</xdr:row>
      <xdr:rowOff>121022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87035" y="35791587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512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512</xdr:row>
      <xdr:rowOff>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305800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C22" sqref="C22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306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45454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1"/>
  <sheetViews>
    <sheetView zoomScale="88" zoomScaleNormal="100" workbookViewId="0">
      <pane ySplit="10" topLeftCell="A11" activePane="bottomLeft" state="frozen"/>
      <selection pane="bottomLeft" activeCell="G14" sqref="G14"/>
    </sheetView>
  </sheetViews>
  <sheetFormatPr defaultColWidth="14.42578125" defaultRowHeight="15" customHeight="1"/>
  <cols>
    <col min="1" max="1" width="4.2851562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45454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42" t="s">
        <v>16</v>
      </c>
      <c r="B9" s="344" t="s">
        <v>17</v>
      </c>
      <c r="C9" s="344" t="s">
        <v>18</v>
      </c>
      <c r="D9" s="344" t="s">
        <v>19</v>
      </c>
      <c r="E9" s="26" t="s">
        <v>20</v>
      </c>
      <c r="F9" s="26" t="s">
        <v>21</v>
      </c>
      <c r="G9" s="339" t="s">
        <v>22</v>
      </c>
      <c r="H9" s="340"/>
      <c r="I9" s="341"/>
      <c r="J9" s="339" t="s">
        <v>23</v>
      </c>
      <c r="K9" s="340"/>
      <c r="L9" s="341"/>
      <c r="M9" s="26"/>
      <c r="N9" s="27"/>
      <c r="O9" s="27"/>
      <c r="P9" s="27"/>
    </row>
    <row r="10" spans="1:16" ht="38.25">
      <c r="A10" s="343"/>
      <c r="B10" s="345"/>
      <c r="C10" s="345"/>
      <c r="D10" s="345"/>
      <c r="E10" s="28" t="s">
        <v>24</v>
      </c>
      <c r="F10" s="28" t="s">
        <v>24</v>
      </c>
      <c r="G10" s="206" t="s">
        <v>25</v>
      </c>
      <c r="H10" s="206" t="s">
        <v>26</v>
      </c>
      <c r="I10" s="206" t="s">
        <v>27</v>
      </c>
      <c r="J10" s="206" t="s">
        <v>28</v>
      </c>
      <c r="K10" s="206" t="s">
        <v>29</v>
      </c>
      <c r="L10" s="206" t="s">
        <v>30</v>
      </c>
      <c r="M10" s="206" t="s">
        <v>31</v>
      </c>
      <c r="N10" s="29" t="s">
        <v>32</v>
      </c>
      <c r="O10" s="29" t="s">
        <v>33</v>
      </c>
      <c r="P10" s="30" t="s">
        <v>802</v>
      </c>
    </row>
    <row r="11" spans="1:16" ht="12.75" customHeight="1">
      <c r="A11" s="213">
        <v>1</v>
      </c>
      <c r="B11" s="225" t="s">
        <v>34</v>
      </c>
      <c r="C11" s="204" t="s">
        <v>35</v>
      </c>
      <c r="D11" s="216">
        <v>45470</v>
      </c>
      <c r="E11" s="204">
        <v>23247.15</v>
      </c>
      <c r="F11" s="204">
        <v>23293.383333333331</v>
      </c>
      <c r="G11" s="203">
        <v>23176.766666666663</v>
      </c>
      <c r="H11" s="203">
        <v>23106.383333333331</v>
      </c>
      <c r="I11" s="203">
        <v>22989.766666666663</v>
      </c>
      <c r="J11" s="203">
        <v>23363.766666666663</v>
      </c>
      <c r="K11" s="203">
        <v>23480.383333333331</v>
      </c>
      <c r="L11" s="203">
        <v>23550.766666666663</v>
      </c>
      <c r="M11" s="202">
        <v>23410</v>
      </c>
      <c r="N11" s="202">
        <v>23223</v>
      </c>
      <c r="O11" s="202">
        <v>13789950</v>
      </c>
      <c r="P11" s="205">
        <v>-5.2481319247616592E-2</v>
      </c>
    </row>
    <row r="12" spans="1:16" ht="12.75" customHeight="1">
      <c r="A12" s="213">
        <v>2</v>
      </c>
      <c r="B12" s="225" t="s">
        <v>34</v>
      </c>
      <c r="C12" s="204" t="s">
        <v>36</v>
      </c>
      <c r="D12" s="216">
        <v>45469</v>
      </c>
      <c r="E12" s="204">
        <v>49732.2</v>
      </c>
      <c r="F12" s="204">
        <v>49879.616666666669</v>
      </c>
      <c r="G12" s="203">
        <v>49469.483333333337</v>
      </c>
      <c r="H12" s="203">
        <v>49206.76666666667</v>
      </c>
      <c r="I12" s="203">
        <v>48796.633333333339</v>
      </c>
      <c r="J12" s="203">
        <v>50142.333333333336</v>
      </c>
      <c r="K12" s="203">
        <v>50552.466666666667</v>
      </c>
      <c r="L12" s="203">
        <v>50815.183333333334</v>
      </c>
      <c r="M12" s="202">
        <v>50289.75</v>
      </c>
      <c r="N12" s="202">
        <v>49616.9</v>
      </c>
      <c r="O12" s="202">
        <v>2780085</v>
      </c>
      <c r="P12" s="205">
        <v>-5.3001348920863306E-2</v>
      </c>
    </row>
    <row r="13" spans="1:16" ht="12.75" customHeight="1">
      <c r="A13" s="213">
        <v>3</v>
      </c>
      <c r="B13" s="225" t="s">
        <v>34</v>
      </c>
      <c r="C13" s="224" t="s">
        <v>37</v>
      </c>
      <c r="D13" s="218">
        <v>45468</v>
      </c>
      <c r="E13" s="217">
        <v>22132.35</v>
      </c>
      <c r="F13" s="217">
        <v>22197.566666666666</v>
      </c>
      <c r="G13" s="219">
        <v>22035.133333333331</v>
      </c>
      <c r="H13" s="219">
        <v>21937.916666666664</v>
      </c>
      <c r="I13" s="219">
        <v>21775.48333333333</v>
      </c>
      <c r="J13" s="219">
        <v>22294.783333333333</v>
      </c>
      <c r="K13" s="219">
        <v>22457.216666666667</v>
      </c>
      <c r="L13" s="219">
        <v>22554.433333333334</v>
      </c>
      <c r="M13" s="220">
        <v>22360</v>
      </c>
      <c r="N13" s="220">
        <v>22100.35</v>
      </c>
      <c r="O13" s="220">
        <v>64755</v>
      </c>
      <c r="P13" s="221">
        <v>1.6402448595196985E-2</v>
      </c>
    </row>
    <row r="14" spans="1:16" ht="12.75" customHeight="1">
      <c r="A14" s="213">
        <v>4</v>
      </c>
      <c r="B14" s="225" t="s">
        <v>34</v>
      </c>
      <c r="C14" s="224" t="s">
        <v>38</v>
      </c>
      <c r="D14" s="218">
        <v>45467</v>
      </c>
      <c r="E14" s="217">
        <v>11681.15</v>
      </c>
      <c r="F14" s="217">
        <v>11717.65</v>
      </c>
      <c r="G14" s="219">
        <v>11581.55</v>
      </c>
      <c r="H14" s="219">
        <v>11481.949999999999</v>
      </c>
      <c r="I14" s="219">
        <v>11345.849999999999</v>
      </c>
      <c r="J14" s="219">
        <v>11817.25</v>
      </c>
      <c r="K14" s="219">
        <v>11953.350000000002</v>
      </c>
      <c r="L14" s="219">
        <v>12052.95</v>
      </c>
      <c r="M14" s="220">
        <v>11853.75</v>
      </c>
      <c r="N14" s="220">
        <v>11618.05</v>
      </c>
      <c r="O14" s="220">
        <v>1483000</v>
      </c>
      <c r="P14" s="221">
        <v>1.2010372594513444E-2</v>
      </c>
    </row>
    <row r="15" spans="1:16" ht="12.75" customHeight="1">
      <c r="A15" s="213">
        <v>5</v>
      </c>
      <c r="B15" s="284" t="s">
        <v>34</v>
      </c>
      <c r="C15" s="217" t="s">
        <v>862</v>
      </c>
      <c r="D15" s="218">
        <v>45471</v>
      </c>
      <c r="E15" s="217">
        <v>69747.100000000006</v>
      </c>
      <c r="F15" s="217">
        <v>69678.883333333346</v>
      </c>
      <c r="G15" s="219">
        <v>69162.766666666692</v>
      </c>
      <c r="H15" s="219">
        <v>68578.433333333349</v>
      </c>
      <c r="I15" s="219">
        <v>68062.316666666695</v>
      </c>
      <c r="J15" s="219">
        <v>70263.216666666689</v>
      </c>
      <c r="K15" s="219">
        <v>70779.333333333358</v>
      </c>
      <c r="L15" s="219">
        <v>71363.666666666686</v>
      </c>
      <c r="M15" s="220">
        <v>70195</v>
      </c>
      <c r="N15" s="220">
        <v>69094.55</v>
      </c>
      <c r="O15" s="220">
        <v>6070</v>
      </c>
      <c r="P15" s="221">
        <v>0</v>
      </c>
    </row>
    <row r="16" spans="1:16" ht="12.75" customHeight="1">
      <c r="A16" s="213">
        <v>6</v>
      </c>
      <c r="B16" s="225" t="s">
        <v>842</v>
      </c>
      <c r="C16" s="222" t="s">
        <v>39</v>
      </c>
      <c r="D16" s="218">
        <v>45470</v>
      </c>
      <c r="E16" s="217">
        <v>665.85</v>
      </c>
      <c r="F16" s="217">
        <v>658.95</v>
      </c>
      <c r="G16" s="219">
        <v>642.45000000000005</v>
      </c>
      <c r="H16" s="219">
        <v>619.04999999999995</v>
      </c>
      <c r="I16" s="219">
        <v>602.54999999999995</v>
      </c>
      <c r="J16" s="219">
        <v>682.35000000000014</v>
      </c>
      <c r="K16" s="219">
        <v>698.85000000000014</v>
      </c>
      <c r="L16" s="219">
        <v>722.25000000000023</v>
      </c>
      <c r="M16" s="220">
        <v>675.45</v>
      </c>
      <c r="N16" s="220">
        <v>635.54999999999995</v>
      </c>
      <c r="O16" s="220">
        <v>11586000</v>
      </c>
      <c r="P16" s="221">
        <v>0.12006960556844548</v>
      </c>
    </row>
    <row r="17" spans="1:16" ht="12.75" customHeight="1">
      <c r="A17" s="213">
        <v>7</v>
      </c>
      <c r="B17" s="225" t="s">
        <v>40</v>
      </c>
      <c r="C17" s="222" t="s">
        <v>41</v>
      </c>
      <c r="D17" s="218">
        <v>45470</v>
      </c>
      <c r="E17" s="217">
        <v>8100.8</v>
      </c>
      <c r="F17" s="217">
        <v>8118.5999999999995</v>
      </c>
      <c r="G17" s="219">
        <v>8006.1999999999989</v>
      </c>
      <c r="H17" s="219">
        <v>7911.5999999999995</v>
      </c>
      <c r="I17" s="219">
        <v>7799.1999999999989</v>
      </c>
      <c r="J17" s="219">
        <v>8213.1999999999989</v>
      </c>
      <c r="K17" s="219">
        <v>8325.5999999999985</v>
      </c>
      <c r="L17" s="219">
        <v>8420.1999999999989</v>
      </c>
      <c r="M17" s="220">
        <v>8231</v>
      </c>
      <c r="N17" s="220">
        <v>8024</v>
      </c>
      <c r="O17" s="220">
        <v>1120750</v>
      </c>
      <c r="P17" s="221">
        <v>-2.5964149918522542E-2</v>
      </c>
    </row>
    <row r="18" spans="1:16" ht="12.75" customHeight="1">
      <c r="A18" s="213">
        <v>8</v>
      </c>
      <c r="B18" s="225" t="s">
        <v>42</v>
      </c>
      <c r="C18" s="223" t="s">
        <v>43</v>
      </c>
      <c r="D18" s="218">
        <v>45470</v>
      </c>
      <c r="E18" s="217">
        <v>28043.85</v>
      </c>
      <c r="F18" s="217">
        <v>27906.483333333337</v>
      </c>
      <c r="G18" s="219">
        <v>27680.766666666674</v>
      </c>
      <c r="H18" s="219">
        <v>27317.683333333338</v>
      </c>
      <c r="I18" s="219">
        <v>27091.966666666674</v>
      </c>
      <c r="J18" s="219">
        <v>28269.566666666673</v>
      </c>
      <c r="K18" s="219">
        <v>28495.283333333333</v>
      </c>
      <c r="L18" s="219">
        <v>28858.366666666672</v>
      </c>
      <c r="M18" s="220">
        <v>28132.2</v>
      </c>
      <c r="N18" s="220">
        <v>27543.4</v>
      </c>
      <c r="O18" s="220">
        <v>151860</v>
      </c>
      <c r="P18" s="221">
        <v>9.0365448504983389E-3</v>
      </c>
    </row>
    <row r="19" spans="1:16" ht="12.75" customHeight="1">
      <c r="A19" s="213">
        <v>9</v>
      </c>
      <c r="B19" s="225" t="s">
        <v>66</v>
      </c>
      <c r="C19" s="220" t="s">
        <v>44</v>
      </c>
      <c r="D19" s="218">
        <v>45470</v>
      </c>
      <c r="E19" s="217">
        <v>233.55</v>
      </c>
      <c r="F19" s="217">
        <v>233.29999999999998</v>
      </c>
      <c r="G19" s="219">
        <v>229.99999999999997</v>
      </c>
      <c r="H19" s="219">
        <v>226.45</v>
      </c>
      <c r="I19" s="219">
        <v>223.14999999999998</v>
      </c>
      <c r="J19" s="219">
        <v>236.84999999999997</v>
      </c>
      <c r="K19" s="219">
        <v>240.14999999999998</v>
      </c>
      <c r="L19" s="219">
        <v>243.69999999999996</v>
      </c>
      <c r="M19" s="220">
        <v>236.6</v>
      </c>
      <c r="N19" s="220">
        <v>229.75</v>
      </c>
      <c r="O19" s="220">
        <v>66085200</v>
      </c>
      <c r="P19" s="221">
        <v>1.6107605446695449E-2</v>
      </c>
    </row>
    <row r="20" spans="1:16" ht="12.75" customHeight="1">
      <c r="A20" s="213">
        <v>10</v>
      </c>
      <c r="B20" s="225" t="s">
        <v>45</v>
      </c>
      <c r="C20" s="217" t="s">
        <v>46</v>
      </c>
      <c r="D20" s="218">
        <v>45470</v>
      </c>
      <c r="E20" s="217">
        <v>325.10000000000002</v>
      </c>
      <c r="F20" s="217">
        <v>327.7166666666667</v>
      </c>
      <c r="G20" s="219">
        <v>321.43333333333339</v>
      </c>
      <c r="H20" s="219">
        <v>317.76666666666671</v>
      </c>
      <c r="I20" s="219">
        <v>311.48333333333341</v>
      </c>
      <c r="J20" s="219">
        <v>331.38333333333338</v>
      </c>
      <c r="K20" s="219">
        <v>337.66666666666669</v>
      </c>
      <c r="L20" s="219">
        <v>341.33333333333337</v>
      </c>
      <c r="M20" s="220">
        <v>334</v>
      </c>
      <c r="N20" s="220">
        <v>324.05</v>
      </c>
      <c r="O20" s="220">
        <v>34886800</v>
      </c>
      <c r="P20" s="221">
        <v>1.6592166073187364E-2</v>
      </c>
    </row>
    <row r="21" spans="1:16" ht="12.75" customHeight="1">
      <c r="A21" s="213">
        <v>11</v>
      </c>
      <c r="B21" s="225" t="s">
        <v>47</v>
      </c>
      <c r="C21" s="217" t="s">
        <v>48</v>
      </c>
      <c r="D21" s="218">
        <v>45470</v>
      </c>
      <c r="E21" s="217">
        <v>2545.15</v>
      </c>
      <c r="F21" s="217">
        <v>2536.9333333333334</v>
      </c>
      <c r="G21" s="219">
        <v>2504.166666666667</v>
      </c>
      <c r="H21" s="219">
        <v>2463.1833333333334</v>
      </c>
      <c r="I21" s="219">
        <v>2430.416666666667</v>
      </c>
      <c r="J21" s="219">
        <v>2577.916666666667</v>
      </c>
      <c r="K21" s="219">
        <v>2610.6833333333334</v>
      </c>
      <c r="L21" s="219">
        <v>2651.666666666667</v>
      </c>
      <c r="M21" s="220">
        <v>2569.6999999999998</v>
      </c>
      <c r="N21" s="220">
        <v>2495.9499999999998</v>
      </c>
      <c r="O21" s="220">
        <v>4863000</v>
      </c>
      <c r="P21" s="221">
        <v>1.0850586181092543E-2</v>
      </c>
    </row>
    <row r="22" spans="1:16" ht="12.75" customHeight="1">
      <c r="A22" s="213">
        <v>12</v>
      </c>
      <c r="B22" s="225" t="s">
        <v>114</v>
      </c>
      <c r="C22" s="217" t="s">
        <v>49</v>
      </c>
      <c r="D22" s="218">
        <v>45470</v>
      </c>
      <c r="E22" s="217">
        <v>3220.35</v>
      </c>
      <c r="F22" s="217">
        <v>3239.7333333333336</v>
      </c>
      <c r="G22" s="219">
        <v>3186.5666666666671</v>
      </c>
      <c r="H22" s="219">
        <v>3152.7833333333333</v>
      </c>
      <c r="I22" s="219">
        <v>3099.6166666666668</v>
      </c>
      <c r="J22" s="219">
        <v>3273.5166666666673</v>
      </c>
      <c r="K22" s="219">
        <v>3326.6833333333334</v>
      </c>
      <c r="L22" s="219">
        <v>3360.4666666666676</v>
      </c>
      <c r="M22" s="220">
        <v>3292.9</v>
      </c>
      <c r="N22" s="220">
        <v>3205.95</v>
      </c>
      <c r="O22" s="220">
        <v>13710000</v>
      </c>
      <c r="P22" s="221">
        <v>9.9447513812154689E-3</v>
      </c>
    </row>
    <row r="23" spans="1:16" ht="12.75" customHeight="1">
      <c r="A23" s="213">
        <v>13</v>
      </c>
      <c r="B23" s="225" t="s">
        <v>114</v>
      </c>
      <c r="C23" s="217" t="s">
        <v>50</v>
      </c>
      <c r="D23" s="218">
        <v>45470</v>
      </c>
      <c r="E23" s="217">
        <v>1382.6</v>
      </c>
      <c r="F23" s="217">
        <v>1391.25</v>
      </c>
      <c r="G23" s="219">
        <v>1371.5</v>
      </c>
      <c r="H23" s="219">
        <v>1360.4</v>
      </c>
      <c r="I23" s="219">
        <v>1340.65</v>
      </c>
      <c r="J23" s="219">
        <v>1402.35</v>
      </c>
      <c r="K23" s="219">
        <v>1422.1</v>
      </c>
      <c r="L23" s="219">
        <v>1433.1999999999998</v>
      </c>
      <c r="M23" s="220">
        <v>1411</v>
      </c>
      <c r="N23" s="220">
        <v>1380.15</v>
      </c>
      <c r="O23" s="220">
        <v>32438400</v>
      </c>
      <c r="P23" s="221">
        <v>2.6310793879798018E-2</v>
      </c>
    </row>
    <row r="24" spans="1:16" ht="12.75" customHeight="1">
      <c r="A24" s="213">
        <v>14</v>
      </c>
      <c r="B24" s="225" t="s">
        <v>42</v>
      </c>
      <c r="C24" s="217" t="s">
        <v>51</v>
      </c>
      <c r="D24" s="218">
        <v>45470</v>
      </c>
      <c r="E24" s="217">
        <v>5045.5</v>
      </c>
      <c r="F24" s="217">
        <v>5020.1499999999996</v>
      </c>
      <c r="G24" s="219">
        <v>4981.7499999999991</v>
      </c>
      <c r="H24" s="219">
        <v>4917.9999999999991</v>
      </c>
      <c r="I24" s="219">
        <v>4879.5999999999985</v>
      </c>
      <c r="J24" s="219">
        <v>5083.8999999999996</v>
      </c>
      <c r="K24" s="219">
        <v>5122.3000000000011</v>
      </c>
      <c r="L24" s="219">
        <v>5186.05</v>
      </c>
      <c r="M24" s="220">
        <v>5058.55</v>
      </c>
      <c r="N24" s="220">
        <v>4956.3999999999996</v>
      </c>
      <c r="O24" s="220">
        <v>947200</v>
      </c>
      <c r="P24" s="221">
        <v>2.4997294665079536E-2</v>
      </c>
    </row>
    <row r="25" spans="1:16" ht="12.75" customHeight="1">
      <c r="A25" s="213">
        <v>15</v>
      </c>
      <c r="B25" s="225" t="s">
        <v>47</v>
      </c>
      <c r="C25" s="217" t="s">
        <v>52</v>
      </c>
      <c r="D25" s="218">
        <v>45470</v>
      </c>
      <c r="E25" s="217">
        <v>639.65</v>
      </c>
      <c r="F25" s="217">
        <v>634.76666666666665</v>
      </c>
      <c r="G25" s="219">
        <v>627.83333333333326</v>
      </c>
      <c r="H25" s="219">
        <v>616.01666666666665</v>
      </c>
      <c r="I25" s="219">
        <v>609.08333333333326</v>
      </c>
      <c r="J25" s="219">
        <v>646.58333333333326</v>
      </c>
      <c r="K25" s="219">
        <v>653.51666666666665</v>
      </c>
      <c r="L25" s="219">
        <v>665.33333333333326</v>
      </c>
      <c r="M25" s="220">
        <v>641.70000000000005</v>
      </c>
      <c r="N25" s="220">
        <v>622.95000000000005</v>
      </c>
      <c r="O25" s="220">
        <v>33687900</v>
      </c>
      <c r="P25" s="221">
        <v>5.3148387822857461E-2</v>
      </c>
    </row>
    <row r="26" spans="1:16" ht="12.75" customHeight="1">
      <c r="A26" s="213">
        <v>16</v>
      </c>
      <c r="B26" s="225" t="s">
        <v>42</v>
      </c>
      <c r="C26" s="217" t="s">
        <v>53</v>
      </c>
      <c r="D26" s="218">
        <v>45470</v>
      </c>
      <c r="E26" s="217">
        <v>6071.3</v>
      </c>
      <c r="F26" s="217">
        <v>6058.3666666666659</v>
      </c>
      <c r="G26" s="219">
        <v>6019.5833333333321</v>
      </c>
      <c r="H26" s="219">
        <v>5967.8666666666659</v>
      </c>
      <c r="I26" s="219">
        <v>5929.0833333333321</v>
      </c>
      <c r="J26" s="219">
        <v>6110.0833333333321</v>
      </c>
      <c r="K26" s="219">
        <v>6148.8666666666668</v>
      </c>
      <c r="L26" s="219">
        <v>6200.5833333333321</v>
      </c>
      <c r="M26" s="220">
        <v>6097.15</v>
      </c>
      <c r="N26" s="220">
        <v>6006.65</v>
      </c>
      <c r="O26" s="220">
        <v>2307375</v>
      </c>
      <c r="P26" s="221">
        <v>2.5499999999999998E-2</v>
      </c>
    </row>
    <row r="27" spans="1:16" ht="12.75" customHeight="1">
      <c r="A27" s="213">
        <v>17</v>
      </c>
      <c r="B27" s="225" t="s">
        <v>54</v>
      </c>
      <c r="C27" s="217" t="s">
        <v>55</v>
      </c>
      <c r="D27" s="218">
        <v>45470</v>
      </c>
      <c r="E27" s="217">
        <v>488.95</v>
      </c>
      <c r="F27" s="217">
        <v>487.55</v>
      </c>
      <c r="G27" s="219">
        <v>484.8</v>
      </c>
      <c r="H27" s="219">
        <v>480.65</v>
      </c>
      <c r="I27" s="219">
        <v>477.9</v>
      </c>
      <c r="J27" s="219">
        <v>491.70000000000005</v>
      </c>
      <c r="K27" s="219">
        <v>494.45000000000005</v>
      </c>
      <c r="L27" s="219">
        <v>498.60000000000008</v>
      </c>
      <c r="M27" s="220">
        <v>490.3</v>
      </c>
      <c r="N27" s="220">
        <v>483.4</v>
      </c>
      <c r="O27" s="220">
        <v>15429200</v>
      </c>
      <c r="P27" s="221">
        <v>4.9127268523870074E-2</v>
      </c>
    </row>
    <row r="28" spans="1:16" ht="12.75" customHeight="1">
      <c r="A28" s="213">
        <v>18</v>
      </c>
      <c r="B28" s="225" t="s">
        <v>54</v>
      </c>
      <c r="C28" s="217" t="s">
        <v>56</v>
      </c>
      <c r="D28" s="218">
        <v>45470</v>
      </c>
      <c r="E28" s="217">
        <v>231.65</v>
      </c>
      <c r="F28" s="217">
        <v>231.73333333333335</v>
      </c>
      <c r="G28" s="219">
        <v>229.3666666666667</v>
      </c>
      <c r="H28" s="219">
        <v>227.08333333333334</v>
      </c>
      <c r="I28" s="219">
        <v>224.7166666666667</v>
      </c>
      <c r="J28" s="219">
        <v>234.01666666666671</v>
      </c>
      <c r="K28" s="219">
        <v>236.38333333333338</v>
      </c>
      <c r="L28" s="219">
        <v>238.66666666666671</v>
      </c>
      <c r="M28" s="220">
        <v>234.1</v>
      </c>
      <c r="N28" s="220">
        <v>229.45</v>
      </c>
      <c r="O28" s="220">
        <v>82725000</v>
      </c>
      <c r="P28" s="221">
        <v>-2.1005917159763313E-2</v>
      </c>
    </row>
    <row r="29" spans="1:16" ht="12.75" customHeight="1">
      <c r="A29" s="213">
        <v>19</v>
      </c>
      <c r="B29" s="225" t="s">
        <v>57</v>
      </c>
      <c r="C29" s="217" t="s">
        <v>58</v>
      </c>
      <c r="D29" s="218">
        <v>45470</v>
      </c>
      <c r="E29" s="217">
        <v>2915.5</v>
      </c>
      <c r="F29" s="217">
        <v>2912.6833333333329</v>
      </c>
      <c r="G29" s="219">
        <v>2893.8666666666659</v>
      </c>
      <c r="H29" s="219">
        <v>2872.2333333333331</v>
      </c>
      <c r="I29" s="219">
        <v>2853.4166666666661</v>
      </c>
      <c r="J29" s="219">
        <v>2934.3166666666657</v>
      </c>
      <c r="K29" s="219">
        <v>2953.1333333333323</v>
      </c>
      <c r="L29" s="219">
        <v>2974.7666666666655</v>
      </c>
      <c r="M29" s="220">
        <v>2931.5</v>
      </c>
      <c r="N29" s="220">
        <v>2891.05</v>
      </c>
      <c r="O29" s="220">
        <v>12337600</v>
      </c>
      <c r="P29" s="221">
        <v>2.7960205474998373E-3</v>
      </c>
    </row>
    <row r="30" spans="1:16" ht="12.75" customHeight="1">
      <c r="A30" s="213">
        <v>20</v>
      </c>
      <c r="B30" s="225" t="s">
        <v>40</v>
      </c>
      <c r="C30" s="222" t="s">
        <v>59</v>
      </c>
      <c r="D30" s="218">
        <v>45470</v>
      </c>
      <c r="E30" s="217">
        <v>2163.85</v>
      </c>
      <c r="F30" s="217">
        <v>2158.6333333333332</v>
      </c>
      <c r="G30" s="219">
        <v>2129.3166666666666</v>
      </c>
      <c r="H30" s="219">
        <v>2094.7833333333333</v>
      </c>
      <c r="I30" s="219">
        <v>2065.4666666666667</v>
      </c>
      <c r="J30" s="219">
        <v>2193.1666666666665</v>
      </c>
      <c r="K30" s="219">
        <v>2222.4833333333331</v>
      </c>
      <c r="L30" s="219">
        <v>2257.0166666666664</v>
      </c>
      <c r="M30" s="220">
        <v>2187.9499999999998</v>
      </c>
      <c r="N30" s="220">
        <v>2124.1</v>
      </c>
      <c r="O30" s="220">
        <v>2581845</v>
      </c>
      <c r="P30" s="221">
        <v>6.7202669902912626E-2</v>
      </c>
    </row>
    <row r="31" spans="1:16" ht="12.75" customHeight="1">
      <c r="A31" s="213">
        <v>21</v>
      </c>
      <c r="B31" s="225" t="s">
        <v>842</v>
      </c>
      <c r="C31" s="217" t="s">
        <v>60</v>
      </c>
      <c r="D31" s="218">
        <v>45470</v>
      </c>
      <c r="E31" s="217">
        <v>5997.7</v>
      </c>
      <c r="F31" s="217">
        <v>5966.666666666667</v>
      </c>
      <c r="G31" s="219">
        <v>5889.5833333333339</v>
      </c>
      <c r="H31" s="219">
        <v>5781.4666666666672</v>
      </c>
      <c r="I31" s="219">
        <v>5704.3833333333341</v>
      </c>
      <c r="J31" s="219">
        <v>6074.7833333333338</v>
      </c>
      <c r="K31" s="219">
        <v>6151.8666666666677</v>
      </c>
      <c r="L31" s="219">
        <v>6259.9833333333336</v>
      </c>
      <c r="M31" s="220">
        <v>6043.75</v>
      </c>
      <c r="N31" s="220">
        <v>5858.55</v>
      </c>
      <c r="O31" s="220">
        <v>517900</v>
      </c>
      <c r="P31" s="221">
        <v>-2.4302938960060288E-2</v>
      </c>
    </row>
    <row r="32" spans="1:16" ht="12.75" customHeight="1">
      <c r="A32" s="213">
        <v>22</v>
      </c>
      <c r="B32" s="225" t="s">
        <v>61</v>
      </c>
      <c r="C32" s="217" t="s">
        <v>62</v>
      </c>
      <c r="D32" s="218">
        <v>45470</v>
      </c>
      <c r="E32" s="217">
        <v>655.35</v>
      </c>
      <c r="F32" s="217">
        <v>656.0333333333333</v>
      </c>
      <c r="G32" s="219">
        <v>645.46666666666658</v>
      </c>
      <c r="H32" s="219">
        <v>635.58333333333326</v>
      </c>
      <c r="I32" s="219">
        <v>625.01666666666654</v>
      </c>
      <c r="J32" s="219">
        <v>665.91666666666663</v>
      </c>
      <c r="K32" s="219">
        <v>676.48333333333323</v>
      </c>
      <c r="L32" s="219">
        <v>686.36666666666667</v>
      </c>
      <c r="M32" s="220">
        <v>666.6</v>
      </c>
      <c r="N32" s="220">
        <v>646.15</v>
      </c>
      <c r="O32" s="220">
        <v>25150000</v>
      </c>
      <c r="P32" s="221">
        <v>8.1776637537080091E-3</v>
      </c>
    </row>
    <row r="33" spans="1:16" ht="12.75" customHeight="1">
      <c r="A33" s="213">
        <v>23</v>
      </c>
      <c r="B33" s="225" t="s">
        <v>42</v>
      </c>
      <c r="C33" s="217" t="s">
        <v>63</v>
      </c>
      <c r="D33" s="218">
        <v>45470</v>
      </c>
      <c r="E33" s="217">
        <v>1249.95</v>
      </c>
      <c r="F33" s="217">
        <v>1254.2</v>
      </c>
      <c r="G33" s="219">
        <v>1229.4000000000001</v>
      </c>
      <c r="H33" s="219">
        <v>1208.8500000000001</v>
      </c>
      <c r="I33" s="219">
        <v>1184.0500000000002</v>
      </c>
      <c r="J33" s="219">
        <v>1274.75</v>
      </c>
      <c r="K33" s="219">
        <v>1299.5499999999997</v>
      </c>
      <c r="L33" s="219">
        <v>1320.1</v>
      </c>
      <c r="M33" s="220">
        <v>1279</v>
      </c>
      <c r="N33" s="220">
        <v>1233.6500000000001</v>
      </c>
      <c r="O33" s="220">
        <v>12536150</v>
      </c>
      <c r="P33" s="221">
        <v>-2.4689773213521608E-2</v>
      </c>
    </row>
    <row r="34" spans="1:16" ht="12.75" customHeight="1">
      <c r="A34" s="213">
        <v>24</v>
      </c>
      <c r="B34" s="225" t="s">
        <v>61</v>
      </c>
      <c r="C34" s="217" t="s">
        <v>64</v>
      </c>
      <c r="D34" s="218">
        <v>45470</v>
      </c>
      <c r="E34" s="217">
        <v>1200.8</v>
      </c>
      <c r="F34" s="217">
        <v>1201.6666666666667</v>
      </c>
      <c r="G34" s="219">
        <v>1189.7833333333335</v>
      </c>
      <c r="H34" s="219">
        <v>1178.7666666666669</v>
      </c>
      <c r="I34" s="219">
        <v>1166.8833333333337</v>
      </c>
      <c r="J34" s="219">
        <v>1212.6833333333334</v>
      </c>
      <c r="K34" s="219">
        <v>1224.5666666666666</v>
      </c>
      <c r="L34" s="219">
        <v>1235.5833333333333</v>
      </c>
      <c r="M34" s="220">
        <v>1213.55</v>
      </c>
      <c r="N34" s="220">
        <v>1190.6500000000001</v>
      </c>
      <c r="O34" s="220">
        <v>42708750</v>
      </c>
      <c r="P34" s="221">
        <v>8.1437549791980174E-3</v>
      </c>
    </row>
    <row r="35" spans="1:16" ht="12.75" customHeight="1">
      <c r="A35" s="213">
        <v>25</v>
      </c>
      <c r="B35" s="225" t="s">
        <v>54</v>
      </c>
      <c r="C35" s="217" t="s">
        <v>65</v>
      </c>
      <c r="D35" s="218">
        <v>45470</v>
      </c>
      <c r="E35" s="217">
        <v>9687.6</v>
      </c>
      <c r="F35" s="217">
        <v>9723.1999999999989</v>
      </c>
      <c r="G35" s="219">
        <v>9596.3999999999978</v>
      </c>
      <c r="H35" s="219">
        <v>9505.1999999999989</v>
      </c>
      <c r="I35" s="219">
        <v>9378.3999999999978</v>
      </c>
      <c r="J35" s="219">
        <v>9814.3999999999978</v>
      </c>
      <c r="K35" s="219">
        <v>9941.1999999999971</v>
      </c>
      <c r="L35" s="219">
        <v>10032.399999999998</v>
      </c>
      <c r="M35" s="220">
        <v>9850</v>
      </c>
      <c r="N35" s="220">
        <v>9632</v>
      </c>
      <c r="O35" s="220">
        <v>2137850</v>
      </c>
      <c r="P35" s="221">
        <v>-1.4679448771719592E-2</v>
      </c>
    </row>
    <row r="36" spans="1:16" ht="12.75" customHeight="1">
      <c r="A36" s="213">
        <v>26</v>
      </c>
      <c r="B36" s="225" t="s">
        <v>66</v>
      </c>
      <c r="C36" s="217" t="s">
        <v>67</v>
      </c>
      <c r="D36" s="218">
        <v>45470</v>
      </c>
      <c r="E36" s="217">
        <v>1567.65</v>
      </c>
      <c r="F36" s="217">
        <v>1573.5833333333333</v>
      </c>
      <c r="G36" s="219">
        <v>1557.0666666666666</v>
      </c>
      <c r="H36" s="219">
        <v>1546.4833333333333</v>
      </c>
      <c r="I36" s="219">
        <v>1529.9666666666667</v>
      </c>
      <c r="J36" s="219">
        <v>1584.1666666666665</v>
      </c>
      <c r="K36" s="219">
        <v>1600.6833333333334</v>
      </c>
      <c r="L36" s="219">
        <v>1611.2666666666664</v>
      </c>
      <c r="M36" s="220">
        <v>1590.1</v>
      </c>
      <c r="N36" s="220">
        <v>1563</v>
      </c>
      <c r="O36" s="220">
        <v>11090500</v>
      </c>
      <c r="P36" s="221">
        <v>-1.710247985957964E-3</v>
      </c>
    </row>
    <row r="37" spans="1:16" ht="12.75" customHeight="1">
      <c r="A37" s="213">
        <v>27</v>
      </c>
      <c r="B37" s="225" t="s">
        <v>66</v>
      </c>
      <c r="C37" s="217" t="s">
        <v>68</v>
      </c>
      <c r="D37" s="218">
        <v>45470</v>
      </c>
      <c r="E37" s="217">
        <v>7058.3</v>
      </c>
      <c r="F37" s="217">
        <v>7117.9666666666672</v>
      </c>
      <c r="G37" s="219">
        <v>6986.2333333333345</v>
      </c>
      <c r="H37" s="219">
        <v>6914.166666666667</v>
      </c>
      <c r="I37" s="219">
        <v>6782.4333333333343</v>
      </c>
      <c r="J37" s="219">
        <v>7190.0333333333347</v>
      </c>
      <c r="K37" s="219">
        <v>7321.7666666666682</v>
      </c>
      <c r="L37" s="219">
        <v>7393.8333333333348</v>
      </c>
      <c r="M37" s="220">
        <v>7249.7</v>
      </c>
      <c r="N37" s="220">
        <v>7045.9</v>
      </c>
      <c r="O37" s="220">
        <v>8943000</v>
      </c>
      <c r="P37" s="221">
        <v>-5.5598799065940179E-3</v>
      </c>
    </row>
    <row r="38" spans="1:16" ht="12.75" customHeight="1">
      <c r="A38" s="213">
        <v>28</v>
      </c>
      <c r="B38" s="225" t="s">
        <v>54</v>
      </c>
      <c r="C38" s="223" t="s">
        <v>69</v>
      </c>
      <c r="D38" s="218">
        <v>45470</v>
      </c>
      <c r="E38" s="217">
        <v>3252.15</v>
      </c>
      <c r="F38" s="217">
        <v>3237.8833333333332</v>
      </c>
      <c r="G38" s="219">
        <v>3206.3666666666663</v>
      </c>
      <c r="H38" s="219">
        <v>3160.583333333333</v>
      </c>
      <c r="I38" s="219">
        <v>3129.0666666666662</v>
      </c>
      <c r="J38" s="219">
        <v>3283.6666666666665</v>
      </c>
      <c r="K38" s="219">
        <v>3315.1833333333329</v>
      </c>
      <c r="L38" s="219">
        <v>3360.9666666666667</v>
      </c>
      <c r="M38" s="220">
        <v>3269.4</v>
      </c>
      <c r="N38" s="220">
        <v>3192.1</v>
      </c>
      <c r="O38" s="220">
        <v>1851900</v>
      </c>
      <c r="P38" s="221">
        <v>-4.1310762540767203E-2</v>
      </c>
    </row>
    <row r="39" spans="1:16" ht="12.75" customHeight="1">
      <c r="A39" s="213">
        <v>29</v>
      </c>
      <c r="B39" s="225" t="s">
        <v>57</v>
      </c>
      <c r="C39" s="217" t="s">
        <v>70</v>
      </c>
      <c r="D39" s="218">
        <v>45470</v>
      </c>
      <c r="E39" s="217">
        <v>397</v>
      </c>
      <c r="F39" s="217">
        <v>397.81666666666666</v>
      </c>
      <c r="G39" s="219">
        <v>393.7833333333333</v>
      </c>
      <c r="H39" s="219">
        <v>390.56666666666666</v>
      </c>
      <c r="I39" s="219">
        <v>386.5333333333333</v>
      </c>
      <c r="J39" s="219">
        <v>401.0333333333333</v>
      </c>
      <c r="K39" s="219">
        <v>405.06666666666672</v>
      </c>
      <c r="L39" s="219">
        <v>408.2833333333333</v>
      </c>
      <c r="M39" s="220">
        <v>401.85</v>
      </c>
      <c r="N39" s="220">
        <v>394.6</v>
      </c>
      <c r="O39" s="220">
        <v>14147200</v>
      </c>
      <c r="P39" s="221">
        <v>-4.7506194118280727E-2</v>
      </c>
    </row>
    <row r="40" spans="1:16" ht="12.75" customHeight="1">
      <c r="A40" s="213">
        <v>30</v>
      </c>
      <c r="B40" s="225" t="s">
        <v>61</v>
      </c>
      <c r="C40" s="217" t="s">
        <v>71</v>
      </c>
      <c r="D40" s="218">
        <v>45470</v>
      </c>
      <c r="E40" s="217">
        <v>198.75</v>
      </c>
      <c r="F40" s="217">
        <v>199.4666666666667</v>
      </c>
      <c r="G40" s="219">
        <v>195.3333333333334</v>
      </c>
      <c r="H40" s="219">
        <v>191.91666666666671</v>
      </c>
      <c r="I40" s="219">
        <v>187.78333333333342</v>
      </c>
      <c r="J40" s="219">
        <v>202.88333333333338</v>
      </c>
      <c r="K40" s="219">
        <v>207.01666666666671</v>
      </c>
      <c r="L40" s="219">
        <v>210.43333333333337</v>
      </c>
      <c r="M40" s="220">
        <v>203.6</v>
      </c>
      <c r="N40" s="220">
        <v>196.05</v>
      </c>
      <c r="O40" s="220">
        <v>100213500</v>
      </c>
      <c r="P40" s="221">
        <v>6.4448903244857178E-2</v>
      </c>
    </row>
    <row r="41" spans="1:16" ht="12.75" customHeight="1">
      <c r="A41" s="213">
        <v>31</v>
      </c>
      <c r="B41" s="225" t="s">
        <v>61</v>
      </c>
      <c r="C41" s="217" t="s">
        <v>72</v>
      </c>
      <c r="D41" s="218">
        <v>45470</v>
      </c>
      <c r="E41" s="217">
        <v>276.64999999999998</v>
      </c>
      <c r="F41" s="217">
        <v>276.64999999999998</v>
      </c>
      <c r="G41" s="219">
        <v>273.14999999999998</v>
      </c>
      <c r="H41" s="219">
        <v>269.64999999999998</v>
      </c>
      <c r="I41" s="219">
        <v>266.14999999999998</v>
      </c>
      <c r="J41" s="219">
        <v>280.14999999999998</v>
      </c>
      <c r="K41" s="219">
        <v>283.64999999999998</v>
      </c>
      <c r="L41" s="219">
        <v>287.14999999999998</v>
      </c>
      <c r="M41" s="220">
        <v>280.14999999999998</v>
      </c>
      <c r="N41" s="220">
        <v>273.14999999999998</v>
      </c>
      <c r="O41" s="220">
        <v>148642650</v>
      </c>
      <c r="P41" s="221">
        <v>-2.1413441170806857E-2</v>
      </c>
    </row>
    <row r="42" spans="1:16" ht="12.75" customHeight="1">
      <c r="A42" s="213">
        <v>32</v>
      </c>
      <c r="B42" s="225" t="s">
        <v>57</v>
      </c>
      <c r="C42" s="217" t="s">
        <v>73</v>
      </c>
      <c r="D42" s="218">
        <v>45470</v>
      </c>
      <c r="E42" s="217">
        <v>1486.05</v>
      </c>
      <c r="F42" s="217">
        <v>1485.3666666666668</v>
      </c>
      <c r="G42" s="219">
        <v>1467.2333333333336</v>
      </c>
      <c r="H42" s="219">
        <v>1448.4166666666667</v>
      </c>
      <c r="I42" s="219">
        <v>1430.2833333333335</v>
      </c>
      <c r="J42" s="219">
        <v>1504.1833333333336</v>
      </c>
      <c r="K42" s="219">
        <v>1522.3166666666668</v>
      </c>
      <c r="L42" s="219">
        <v>1541.1333333333337</v>
      </c>
      <c r="M42" s="220">
        <v>1503.5</v>
      </c>
      <c r="N42" s="220">
        <v>1466.55</v>
      </c>
      <c r="O42" s="220">
        <v>3625500</v>
      </c>
      <c r="P42" s="221">
        <v>-2.0644095788604458E-3</v>
      </c>
    </row>
    <row r="43" spans="1:16" ht="12.75" customHeight="1">
      <c r="A43" s="213">
        <v>33</v>
      </c>
      <c r="B43" s="225" t="s">
        <v>40</v>
      </c>
      <c r="C43" s="217" t="s">
        <v>74</v>
      </c>
      <c r="D43" s="218">
        <v>45470</v>
      </c>
      <c r="E43" s="217">
        <v>283.75</v>
      </c>
      <c r="F43" s="217">
        <v>285.88333333333333</v>
      </c>
      <c r="G43" s="219">
        <v>279.26666666666665</v>
      </c>
      <c r="H43" s="219">
        <v>274.7833333333333</v>
      </c>
      <c r="I43" s="219">
        <v>268.16666666666663</v>
      </c>
      <c r="J43" s="219">
        <v>290.36666666666667</v>
      </c>
      <c r="K43" s="219">
        <v>296.98333333333335</v>
      </c>
      <c r="L43" s="219">
        <v>301.4666666666667</v>
      </c>
      <c r="M43" s="220">
        <v>292.5</v>
      </c>
      <c r="N43" s="220">
        <v>281.39999999999998</v>
      </c>
      <c r="O43" s="220">
        <v>142465800</v>
      </c>
      <c r="P43" s="221">
        <v>4.963883756089367E-2</v>
      </c>
    </row>
    <row r="44" spans="1:16" ht="12.75" customHeight="1">
      <c r="A44" s="213">
        <v>34</v>
      </c>
      <c r="B44" s="225" t="s">
        <v>57</v>
      </c>
      <c r="C44" s="217" t="s">
        <v>75</v>
      </c>
      <c r="D44" s="218">
        <v>45470</v>
      </c>
      <c r="E44" s="217">
        <v>493.85</v>
      </c>
      <c r="F44" s="217">
        <v>490.7</v>
      </c>
      <c r="G44" s="219">
        <v>485.9</v>
      </c>
      <c r="H44" s="219">
        <v>477.95</v>
      </c>
      <c r="I44" s="219">
        <v>473.15</v>
      </c>
      <c r="J44" s="219">
        <v>498.65</v>
      </c>
      <c r="K44" s="219">
        <v>503.45000000000005</v>
      </c>
      <c r="L44" s="219">
        <v>511.4</v>
      </c>
      <c r="M44" s="220">
        <v>495.5</v>
      </c>
      <c r="N44" s="220">
        <v>482.75</v>
      </c>
      <c r="O44" s="220">
        <v>26365680</v>
      </c>
      <c r="P44" s="221">
        <v>-2.4471857364031365E-3</v>
      </c>
    </row>
    <row r="45" spans="1:16" ht="12.75" customHeight="1">
      <c r="A45" s="213">
        <v>35</v>
      </c>
      <c r="B45" s="225" t="s">
        <v>54</v>
      </c>
      <c r="C45" s="217" t="s">
        <v>76</v>
      </c>
      <c r="D45" s="218">
        <v>45470</v>
      </c>
      <c r="E45" s="217">
        <v>1582.05</v>
      </c>
      <c r="F45" s="217">
        <v>1583.7166666666665</v>
      </c>
      <c r="G45" s="219">
        <v>1562.1833333333329</v>
      </c>
      <c r="H45" s="219">
        <v>1542.3166666666664</v>
      </c>
      <c r="I45" s="219">
        <v>1520.7833333333328</v>
      </c>
      <c r="J45" s="219">
        <v>1603.583333333333</v>
      </c>
      <c r="K45" s="219">
        <v>1625.1166666666663</v>
      </c>
      <c r="L45" s="219">
        <v>1644.9833333333331</v>
      </c>
      <c r="M45" s="220">
        <v>1605.25</v>
      </c>
      <c r="N45" s="220">
        <v>1563.85</v>
      </c>
      <c r="O45" s="220">
        <v>5901000</v>
      </c>
      <c r="P45" s="221">
        <v>-6.2067869347532383E-2</v>
      </c>
    </row>
    <row r="46" spans="1:16" ht="12.75" customHeight="1">
      <c r="A46" s="213">
        <v>36</v>
      </c>
      <c r="B46" s="225" t="s">
        <v>77</v>
      </c>
      <c r="C46" s="217" t="s">
        <v>78</v>
      </c>
      <c r="D46" s="218">
        <v>45470</v>
      </c>
      <c r="E46" s="217">
        <v>1426.65</v>
      </c>
      <c r="F46" s="217">
        <v>1428.8666666666668</v>
      </c>
      <c r="G46" s="219">
        <v>1420.1333333333337</v>
      </c>
      <c r="H46" s="219">
        <v>1413.6166666666668</v>
      </c>
      <c r="I46" s="219">
        <v>1404.8833333333337</v>
      </c>
      <c r="J46" s="219">
        <v>1435.3833333333337</v>
      </c>
      <c r="K46" s="219">
        <v>1444.1166666666668</v>
      </c>
      <c r="L46" s="219">
        <v>1450.6333333333337</v>
      </c>
      <c r="M46" s="220">
        <v>1437.6</v>
      </c>
      <c r="N46" s="220">
        <v>1422.35</v>
      </c>
      <c r="O46" s="220">
        <v>40940725</v>
      </c>
      <c r="P46" s="221">
        <v>-1.6623311427528296E-2</v>
      </c>
    </row>
    <row r="47" spans="1:16" ht="12.75" customHeight="1">
      <c r="A47" s="213">
        <v>37</v>
      </c>
      <c r="B47" s="225" t="s">
        <v>40</v>
      </c>
      <c r="C47" s="217" t="s">
        <v>79</v>
      </c>
      <c r="D47" s="218">
        <v>45470</v>
      </c>
      <c r="E47" s="217">
        <v>285.39999999999998</v>
      </c>
      <c r="F47" s="217">
        <v>286.65000000000003</v>
      </c>
      <c r="G47" s="219">
        <v>282.20000000000005</v>
      </c>
      <c r="H47" s="219">
        <v>279</v>
      </c>
      <c r="I47" s="219">
        <v>274.55</v>
      </c>
      <c r="J47" s="219">
        <v>289.85000000000008</v>
      </c>
      <c r="K47" s="219">
        <v>294.3</v>
      </c>
      <c r="L47" s="219">
        <v>297.50000000000011</v>
      </c>
      <c r="M47" s="220">
        <v>291.10000000000002</v>
      </c>
      <c r="N47" s="220">
        <v>283.45</v>
      </c>
      <c r="O47" s="220">
        <v>76421625</v>
      </c>
      <c r="P47" s="221">
        <v>3.515907759125849E-3</v>
      </c>
    </row>
    <row r="48" spans="1:16" ht="12.75" customHeight="1">
      <c r="A48" s="213">
        <v>38</v>
      </c>
      <c r="B48" s="225" t="s">
        <v>42</v>
      </c>
      <c r="C48" s="217" t="s">
        <v>80</v>
      </c>
      <c r="D48" s="218">
        <v>45470</v>
      </c>
      <c r="E48" s="217">
        <v>340.9</v>
      </c>
      <c r="F48" s="217">
        <v>341.48333333333335</v>
      </c>
      <c r="G48" s="219">
        <v>336.86666666666667</v>
      </c>
      <c r="H48" s="219">
        <v>332.83333333333331</v>
      </c>
      <c r="I48" s="219">
        <v>328.21666666666664</v>
      </c>
      <c r="J48" s="219">
        <v>345.51666666666671</v>
      </c>
      <c r="K48" s="219">
        <v>350.13333333333338</v>
      </c>
      <c r="L48" s="219">
        <v>354.16666666666674</v>
      </c>
      <c r="M48" s="220">
        <v>346.1</v>
      </c>
      <c r="N48" s="220">
        <v>337.45</v>
      </c>
      <c r="O48" s="220">
        <v>46730000</v>
      </c>
      <c r="P48" s="221">
        <v>1.3995877183465335E-2</v>
      </c>
    </row>
    <row r="49" spans="1:16" ht="12.75" customHeight="1">
      <c r="A49" s="213">
        <v>39</v>
      </c>
      <c r="B49" s="225" t="s">
        <v>54</v>
      </c>
      <c r="C49" s="217" t="s">
        <v>81</v>
      </c>
      <c r="D49" s="218">
        <v>45470</v>
      </c>
      <c r="E49" s="217">
        <v>30505.7</v>
      </c>
      <c r="F49" s="217">
        <v>30576.783333333336</v>
      </c>
      <c r="G49" s="219">
        <v>30313.566666666673</v>
      </c>
      <c r="H49" s="219">
        <v>30121.433333333338</v>
      </c>
      <c r="I49" s="219">
        <v>29858.216666666674</v>
      </c>
      <c r="J49" s="219">
        <v>30768.916666666672</v>
      </c>
      <c r="K49" s="219">
        <v>31032.133333333339</v>
      </c>
      <c r="L49" s="219">
        <v>31224.26666666667</v>
      </c>
      <c r="M49" s="220">
        <v>30840</v>
      </c>
      <c r="N49" s="220">
        <v>30384.65</v>
      </c>
      <c r="O49" s="220">
        <v>307975</v>
      </c>
      <c r="P49" s="221">
        <v>1.6261484673550696E-3</v>
      </c>
    </row>
    <row r="50" spans="1:16" ht="12.75" customHeight="1">
      <c r="A50" s="213">
        <v>40</v>
      </c>
      <c r="B50" s="225" t="s">
        <v>82</v>
      </c>
      <c r="C50" s="217" t="s">
        <v>83</v>
      </c>
      <c r="D50" s="218">
        <v>45470</v>
      </c>
      <c r="E50" s="217">
        <v>604.65</v>
      </c>
      <c r="F50" s="217">
        <v>605.73333333333323</v>
      </c>
      <c r="G50" s="219">
        <v>599.76666666666642</v>
      </c>
      <c r="H50" s="219">
        <v>594.88333333333321</v>
      </c>
      <c r="I50" s="219">
        <v>588.9166666666664</v>
      </c>
      <c r="J50" s="219">
        <v>610.61666666666645</v>
      </c>
      <c r="K50" s="219">
        <v>616.58333333333337</v>
      </c>
      <c r="L50" s="219">
        <v>621.46666666666647</v>
      </c>
      <c r="M50" s="220">
        <v>611.70000000000005</v>
      </c>
      <c r="N50" s="220">
        <v>600.85</v>
      </c>
      <c r="O50" s="220">
        <v>35699400</v>
      </c>
      <c r="P50" s="221">
        <v>-1.4852108244178728E-3</v>
      </c>
    </row>
    <row r="51" spans="1:16" ht="12.75" customHeight="1">
      <c r="A51" s="213">
        <v>41</v>
      </c>
      <c r="B51" s="225" t="s">
        <v>57</v>
      </c>
      <c r="C51" s="222" t="s">
        <v>84</v>
      </c>
      <c r="D51" s="218">
        <v>45470</v>
      </c>
      <c r="E51" s="217">
        <v>5492.3</v>
      </c>
      <c r="F51" s="217">
        <v>5494.7</v>
      </c>
      <c r="G51" s="219">
        <v>5424.4</v>
      </c>
      <c r="H51" s="219">
        <v>5356.5</v>
      </c>
      <c r="I51" s="219">
        <v>5286.2</v>
      </c>
      <c r="J51" s="219">
        <v>5562.5999999999995</v>
      </c>
      <c r="K51" s="219">
        <v>5632.9000000000005</v>
      </c>
      <c r="L51" s="219">
        <v>5700.7999999999993</v>
      </c>
      <c r="M51" s="220">
        <v>5565</v>
      </c>
      <c r="N51" s="220">
        <v>5426.8</v>
      </c>
      <c r="O51" s="220">
        <v>2187000</v>
      </c>
      <c r="P51" s="221">
        <v>-2.4792651386783198E-2</v>
      </c>
    </row>
    <row r="52" spans="1:16" ht="12.75" customHeight="1">
      <c r="A52" s="213">
        <v>42</v>
      </c>
      <c r="B52" s="225" t="s">
        <v>85</v>
      </c>
      <c r="C52" s="217" t="s">
        <v>86</v>
      </c>
      <c r="D52" s="218">
        <v>45470</v>
      </c>
      <c r="E52" s="217">
        <v>680.25</v>
      </c>
      <c r="F52" s="217">
        <v>677.6</v>
      </c>
      <c r="G52" s="219">
        <v>666.65000000000009</v>
      </c>
      <c r="H52" s="219">
        <v>653.05000000000007</v>
      </c>
      <c r="I52" s="219">
        <v>642.10000000000014</v>
      </c>
      <c r="J52" s="219">
        <v>691.2</v>
      </c>
      <c r="K52" s="219">
        <v>702.15000000000009</v>
      </c>
      <c r="L52" s="219">
        <v>715.75</v>
      </c>
      <c r="M52" s="220">
        <v>688.55</v>
      </c>
      <c r="N52" s="220">
        <v>664</v>
      </c>
      <c r="O52" s="220">
        <v>12595000</v>
      </c>
      <c r="P52" s="221">
        <v>-5.8410292840792482E-3</v>
      </c>
    </row>
    <row r="53" spans="1:16" ht="12.75" customHeight="1">
      <c r="A53" s="213">
        <v>43</v>
      </c>
      <c r="B53" s="225" t="s">
        <v>61</v>
      </c>
      <c r="C53" s="224" t="s">
        <v>87</v>
      </c>
      <c r="D53" s="218">
        <v>45470</v>
      </c>
      <c r="E53" s="217">
        <v>121.2</v>
      </c>
      <c r="F53" s="217">
        <v>121.28333333333335</v>
      </c>
      <c r="G53" s="219">
        <v>119.4666666666667</v>
      </c>
      <c r="H53" s="219">
        <v>117.73333333333335</v>
      </c>
      <c r="I53" s="219">
        <v>115.9166666666667</v>
      </c>
      <c r="J53" s="219">
        <v>123.01666666666669</v>
      </c>
      <c r="K53" s="219">
        <v>124.83333333333333</v>
      </c>
      <c r="L53" s="219">
        <v>126.56666666666669</v>
      </c>
      <c r="M53" s="220">
        <v>123.1</v>
      </c>
      <c r="N53" s="220">
        <v>119.55</v>
      </c>
      <c r="O53" s="220">
        <v>225517500</v>
      </c>
      <c r="P53" s="221">
        <v>-6.1871616395978348E-3</v>
      </c>
    </row>
    <row r="54" spans="1:16" ht="12.75" customHeight="1">
      <c r="A54" s="213">
        <v>44</v>
      </c>
      <c r="B54" s="225" t="s">
        <v>66</v>
      </c>
      <c r="C54" s="222" t="s">
        <v>88</v>
      </c>
      <c r="D54" s="218">
        <v>45470</v>
      </c>
      <c r="E54" s="217">
        <v>774.9</v>
      </c>
      <c r="F54" s="217">
        <v>778.36666666666679</v>
      </c>
      <c r="G54" s="219">
        <v>767.23333333333358</v>
      </c>
      <c r="H54" s="219">
        <v>759.56666666666683</v>
      </c>
      <c r="I54" s="219">
        <v>748.43333333333362</v>
      </c>
      <c r="J54" s="219">
        <v>786.03333333333353</v>
      </c>
      <c r="K54" s="219">
        <v>797.16666666666674</v>
      </c>
      <c r="L54" s="219">
        <v>804.83333333333348</v>
      </c>
      <c r="M54" s="220">
        <v>789.5</v>
      </c>
      <c r="N54" s="220">
        <v>770.7</v>
      </c>
      <c r="O54" s="220">
        <v>3649425</v>
      </c>
      <c r="P54" s="221">
        <v>-1.6811137378513266E-2</v>
      </c>
    </row>
    <row r="55" spans="1:16" ht="12.75" customHeight="1">
      <c r="A55" s="213">
        <v>45</v>
      </c>
      <c r="B55" s="225" t="s">
        <v>842</v>
      </c>
      <c r="C55" s="217" t="s">
        <v>89</v>
      </c>
      <c r="D55" s="218">
        <v>45470</v>
      </c>
      <c r="E55" s="217">
        <v>426.9</v>
      </c>
      <c r="F55" s="217">
        <v>421.09999999999997</v>
      </c>
      <c r="G55" s="219">
        <v>412.79999999999995</v>
      </c>
      <c r="H55" s="219">
        <v>398.7</v>
      </c>
      <c r="I55" s="219">
        <v>390.4</v>
      </c>
      <c r="J55" s="219">
        <v>435.19999999999993</v>
      </c>
      <c r="K55" s="219">
        <v>443.5</v>
      </c>
      <c r="L55" s="219">
        <v>457.59999999999991</v>
      </c>
      <c r="M55" s="220">
        <v>429.4</v>
      </c>
      <c r="N55" s="220">
        <v>407</v>
      </c>
      <c r="O55" s="220">
        <v>10907900</v>
      </c>
      <c r="P55" s="221">
        <v>5.7813594954449895E-3</v>
      </c>
    </row>
    <row r="56" spans="1:16" ht="12.75" customHeight="1">
      <c r="A56" s="213">
        <v>46</v>
      </c>
      <c r="B56" s="225" t="s">
        <v>66</v>
      </c>
      <c r="C56" s="217" t="s">
        <v>90</v>
      </c>
      <c r="D56" s="218">
        <v>45470</v>
      </c>
      <c r="E56" s="217">
        <v>1359.5</v>
      </c>
      <c r="F56" s="217">
        <v>1353.35</v>
      </c>
      <c r="G56" s="219">
        <v>1335.2499999999998</v>
      </c>
      <c r="H56" s="219">
        <v>1310.9999999999998</v>
      </c>
      <c r="I56" s="219">
        <v>1292.8999999999996</v>
      </c>
      <c r="J56" s="219">
        <v>1377.6</v>
      </c>
      <c r="K56" s="219">
        <v>1395.7000000000003</v>
      </c>
      <c r="L56" s="219">
        <v>1419.95</v>
      </c>
      <c r="M56" s="220">
        <v>1371.45</v>
      </c>
      <c r="N56" s="220">
        <v>1329.1</v>
      </c>
      <c r="O56" s="220">
        <v>10012500</v>
      </c>
      <c r="P56" s="221">
        <v>2.3184518106917035E-2</v>
      </c>
    </row>
    <row r="57" spans="1:16" ht="12.75" customHeight="1">
      <c r="A57" s="213">
        <v>47</v>
      </c>
      <c r="B57" s="225" t="s">
        <v>42</v>
      </c>
      <c r="C57" s="217" t="s">
        <v>91</v>
      </c>
      <c r="D57" s="218">
        <v>45470</v>
      </c>
      <c r="E57" s="217">
        <v>1534.65</v>
      </c>
      <c r="F57" s="217">
        <v>1526.1666666666667</v>
      </c>
      <c r="G57" s="219">
        <v>1509.5333333333335</v>
      </c>
      <c r="H57" s="219">
        <v>1484.4166666666667</v>
      </c>
      <c r="I57" s="219">
        <v>1467.7833333333335</v>
      </c>
      <c r="J57" s="219">
        <v>1551.2833333333335</v>
      </c>
      <c r="K57" s="219">
        <v>1567.9166666666667</v>
      </c>
      <c r="L57" s="219">
        <v>1593.0333333333335</v>
      </c>
      <c r="M57" s="220">
        <v>1542.8</v>
      </c>
      <c r="N57" s="220">
        <v>1501.05</v>
      </c>
      <c r="O57" s="220">
        <v>11671400</v>
      </c>
      <c r="P57" s="221">
        <v>4.6438762379007441E-3</v>
      </c>
    </row>
    <row r="58" spans="1:16" ht="12.75" customHeight="1">
      <c r="A58" s="213">
        <v>48</v>
      </c>
      <c r="B58" s="225" t="s">
        <v>129</v>
      </c>
      <c r="C58" s="217" t="s">
        <v>92</v>
      </c>
      <c r="D58" s="218">
        <v>45470</v>
      </c>
      <c r="E58" s="217">
        <v>479.25</v>
      </c>
      <c r="F58" s="217">
        <v>481.43333333333334</v>
      </c>
      <c r="G58" s="219">
        <v>474.81666666666666</v>
      </c>
      <c r="H58" s="219">
        <v>470.38333333333333</v>
      </c>
      <c r="I58" s="219">
        <v>463.76666666666665</v>
      </c>
      <c r="J58" s="219">
        <v>485.86666666666667</v>
      </c>
      <c r="K58" s="219">
        <v>492.48333333333335</v>
      </c>
      <c r="L58" s="219">
        <v>496.91666666666669</v>
      </c>
      <c r="M58" s="220">
        <v>488.05</v>
      </c>
      <c r="N58" s="220">
        <v>477</v>
      </c>
      <c r="O58" s="220">
        <v>51702000</v>
      </c>
      <c r="P58" s="221">
        <v>4.6929198122832071E-3</v>
      </c>
    </row>
    <row r="59" spans="1:16" ht="12.75" customHeight="1">
      <c r="A59" s="213">
        <v>49</v>
      </c>
      <c r="B59" s="225" t="s">
        <v>85</v>
      </c>
      <c r="C59" s="217" t="s">
        <v>93</v>
      </c>
      <c r="D59" s="218">
        <v>45470</v>
      </c>
      <c r="E59" s="217">
        <v>5230.2</v>
      </c>
      <c r="F59" s="217">
        <v>5304.75</v>
      </c>
      <c r="G59" s="219">
        <v>5135.3999999999996</v>
      </c>
      <c r="H59" s="219">
        <v>5040.5999999999995</v>
      </c>
      <c r="I59" s="219">
        <v>4871.2499999999991</v>
      </c>
      <c r="J59" s="219">
        <v>5399.55</v>
      </c>
      <c r="K59" s="219">
        <v>5568.9000000000005</v>
      </c>
      <c r="L59" s="219">
        <v>5663.7000000000007</v>
      </c>
      <c r="M59" s="220">
        <v>5474.1</v>
      </c>
      <c r="N59" s="220">
        <v>5209.95</v>
      </c>
      <c r="O59" s="220">
        <v>2227950</v>
      </c>
      <c r="P59" s="221">
        <v>0.1976294146105467</v>
      </c>
    </row>
    <row r="60" spans="1:16" ht="12.75" customHeight="1">
      <c r="A60" s="213">
        <v>50</v>
      </c>
      <c r="B60" s="225" t="s">
        <v>57</v>
      </c>
      <c r="C60" s="217" t="s">
        <v>94</v>
      </c>
      <c r="D60" s="218">
        <v>45470</v>
      </c>
      <c r="E60" s="217">
        <v>2949.3</v>
      </c>
      <c r="F60" s="217">
        <v>2955.5833333333335</v>
      </c>
      <c r="G60" s="219">
        <v>2929.3166666666671</v>
      </c>
      <c r="H60" s="219">
        <v>2909.3333333333335</v>
      </c>
      <c r="I60" s="219">
        <v>2883.0666666666671</v>
      </c>
      <c r="J60" s="219">
        <v>2975.5666666666671</v>
      </c>
      <c r="K60" s="219">
        <v>3001.8333333333335</v>
      </c>
      <c r="L60" s="219">
        <v>3021.8166666666671</v>
      </c>
      <c r="M60" s="220">
        <v>2981.85</v>
      </c>
      <c r="N60" s="220">
        <v>2935.6</v>
      </c>
      <c r="O60" s="220">
        <v>2592100</v>
      </c>
      <c r="P60" s="221">
        <v>3.6590323892126304E-3</v>
      </c>
    </row>
    <row r="61" spans="1:16" ht="12.75" customHeight="1">
      <c r="A61" s="213">
        <v>51</v>
      </c>
      <c r="B61" s="225" t="s">
        <v>114</v>
      </c>
      <c r="C61" s="224" t="s">
        <v>95</v>
      </c>
      <c r="D61" s="218">
        <v>45470</v>
      </c>
      <c r="E61" s="217">
        <v>1055.4000000000001</v>
      </c>
      <c r="F61" s="217">
        <v>1058.8500000000001</v>
      </c>
      <c r="G61" s="219">
        <v>1042.7000000000003</v>
      </c>
      <c r="H61" s="219">
        <v>1030.0000000000002</v>
      </c>
      <c r="I61" s="219">
        <v>1013.8500000000004</v>
      </c>
      <c r="J61" s="219">
        <v>1071.5500000000002</v>
      </c>
      <c r="K61" s="219">
        <v>1087.7000000000003</v>
      </c>
      <c r="L61" s="219">
        <v>1100.4000000000001</v>
      </c>
      <c r="M61" s="220">
        <v>1075</v>
      </c>
      <c r="N61" s="220">
        <v>1046.1500000000001</v>
      </c>
      <c r="O61" s="220">
        <v>10666000</v>
      </c>
      <c r="P61" s="221">
        <v>5.7295796986518634E-2</v>
      </c>
    </row>
    <row r="62" spans="1:16" ht="12.75" customHeight="1">
      <c r="A62" s="213">
        <v>52</v>
      </c>
      <c r="B62" s="225" t="s">
        <v>842</v>
      </c>
      <c r="C62" s="222" t="s">
        <v>96</v>
      </c>
      <c r="D62" s="218">
        <v>45470</v>
      </c>
      <c r="E62" s="217">
        <v>1428.2</v>
      </c>
      <c r="F62" s="217">
        <v>1412.5</v>
      </c>
      <c r="G62" s="219">
        <v>1384</v>
      </c>
      <c r="H62" s="219">
        <v>1339.8</v>
      </c>
      <c r="I62" s="219">
        <v>1311.3</v>
      </c>
      <c r="J62" s="219">
        <v>1456.7</v>
      </c>
      <c r="K62" s="219">
        <v>1485.2</v>
      </c>
      <c r="L62" s="219">
        <v>1529.4</v>
      </c>
      <c r="M62" s="220">
        <v>1441</v>
      </c>
      <c r="N62" s="220">
        <v>1368.3</v>
      </c>
      <c r="O62" s="220">
        <v>2858100</v>
      </c>
      <c r="P62" s="221">
        <v>0.1389121338912134</v>
      </c>
    </row>
    <row r="63" spans="1:16" ht="12.75" customHeight="1">
      <c r="A63" s="213">
        <v>53</v>
      </c>
      <c r="B63" s="225" t="s">
        <v>40</v>
      </c>
      <c r="C63" s="217" t="s">
        <v>97</v>
      </c>
      <c r="D63" s="218">
        <v>45470</v>
      </c>
      <c r="E63" s="217">
        <v>412.5</v>
      </c>
      <c r="F63" s="217">
        <v>408.09999999999997</v>
      </c>
      <c r="G63" s="219">
        <v>399.39999999999992</v>
      </c>
      <c r="H63" s="219">
        <v>386.29999999999995</v>
      </c>
      <c r="I63" s="219">
        <v>377.59999999999991</v>
      </c>
      <c r="J63" s="219">
        <v>421.19999999999993</v>
      </c>
      <c r="K63" s="219">
        <v>429.9</v>
      </c>
      <c r="L63" s="219">
        <v>442.99999999999994</v>
      </c>
      <c r="M63" s="220">
        <v>416.8</v>
      </c>
      <c r="N63" s="220">
        <v>395</v>
      </c>
      <c r="O63" s="220">
        <v>17091000</v>
      </c>
      <c r="P63" s="221">
        <v>9.4524495677233436E-2</v>
      </c>
    </row>
    <row r="64" spans="1:16" ht="12.75" customHeight="1">
      <c r="A64" s="213">
        <v>54</v>
      </c>
      <c r="B64" s="225" t="s">
        <v>61</v>
      </c>
      <c r="C64" s="217" t="s">
        <v>98</v>
      </c>
      <c r="D64" s="218">
        <v>45470</v>
      </c>
      <c r="E64" s="217">
        <v>147.80000000000001</v>
      </c>
      <c r="F64" s="217">
        <v>148.15</v>
      </c>
      <c r="G64" s="219">
        <v>146.75</v>
      </c>
      <c r="H64" s="219">
        <v>145.69999999999999</v>
      </c>
      <c r="I64" s="219">
        <v>144.29999999999998</v>
      </c>
      <c r="J64" s="219">
        <v>149.20000000000002</v>
      </c>
      <c r="K64" s="219">
        <v>150.60000000000005</v>
      </c>
      <c r="L64" s="219">
        <v>151.65000000000003</v>
      </c>
      <c r="M64" s="220">
        <v>149.55000000000001</v>
      </c>
      <c r="N64" s="220">
        <v>147.1</v>
      </c>
      <c r="O64" s="220">
        <v>23385000</v>
      </c>
      <c r="P64" s="221">
        <v>-3.1677018633540374E-2</v>
      </c>
    </row>
    <row r="65" spans="1:16" ht="12.75" customHeight="1">
      <c r="A65" s="213">
        <v>55</v>
      </c>
      <c r="B65" s="225" t="s">
        <v>40</v>
      </c>
      <c r="C65" s="217" t="s">
        <v>99</v>
      </c>
      <c r="D65" s="218">
        <v>45470</v>
      </c>
      <c r="E65" s="217">
        <v>3551.35</v>
      </c>
      <c r="F65" s="217">
        <v>3572.2666666666664</v>
      </c>
      <c r="G65" s="219">
        <v>3494.4833333333327</v>
      </c>
      <c r="H65" s="219">
        <v>3437.6166666666663</v>
      </c>
      <c r="I65" s="219">
        <v>3359.8333333333326</v>
      </c>
      <c r="J65" s="219">
        <v>3629.1333333333328</v>
      </c>
      <c r="K65" s="219">
        <v>3706.9166666666665</v>
      </c>
      <c r="L65" s="219">
        <v>3763.7833333333328</v>
      </c>
      <c r="M65" s="220">
        <v>3650.05</v>
      </c>
      <c r="N65" s="220">
        <v>3515.4</v>
      </c>
      <c r="O65" s="220">
        <v>4551600</v>
      </c>
      <c r="P65" s="221">
        <v>-1.2753774076002082E-2</v>
      </c>
    </row>
    <row r="66" spans="1:16" ht="12.75" customHeight="1">
      <c r="A66" s="213">
        <v>56</v>
      </c>
      <c r="B66" s="225" t="s">
        <v>57</v>
      </c>
      <c r="C66" s="222" t="s">
        <v>100</v>
      </c>
      <c r="D66" s="218">
        <v>45470</v>
      </c>
      <c r="E66" s="217">
        <v>620.29999999999995</v>
      </c>
      <c r="F66" s="217">
        <v>618.18333333333328</v>
      </c>
      <c r="G66" s="219">
        <v>607.66666666666652</v>
      </c>
      <c r="H66" s="219">
        <v>595.03333333333319</v>
      </c>
      <c r="I66" s="219">
        <v>584.51666666666642</v>
      </c>
      <c r="J66" s="219">
        <v>630.81666666666661</v>
      </c>
      <c r="K66" s="219">
        <v>641.33333333333326</v>
      </c>
      <c r="L66" s="219">
        <v>653.9666666666667</v>
      </c>
      <c r="M66" s="220">
        <v>628.70000000000005</v>
      </c>
      <c r="N66" s="220">
        <v>605.54999999999995</v>
      </c>
      <c r="O66" s="220">
        <v>22776250</v>
      </c>
      <c r="P66" s="221">
        <v>-9.3211974997258471E-4</v>
      </c>
    </row>
    <row r="67" spans="1:16" ht="12.75" customHeight="1">
      <c r="A67" s="213">
        <v>57</v>
      </c>
      <c r="B67" s="225" t="s">
        <v>47</v>
      </c>
      <c r="C67" s="217" t="s">
        <v>101</v>
      </c>
      <c r="D67" s="218">
        <v>45470</v>
      </c>
      <c r="E67" s="217">
        <v>1876.6</v>
      </c>
      <c r="F67" s="217">
        <v>1855.6833333333334</v>
      </c>
      <c r="G67" s="219">
        <v>1831.1666666666667</v>
      </c>
      <c r="H67" s="219">
        <v>1785.7333333333333</v>
      </c>
      <c r="I67" s="219">
        <v>1761.2166666666667</v>
      </c>
      <c r="J67" s="219">
        <v>1901.1166666666668</v>
      </c>
      <c r="K67" s="219">
        <v>1925.6333333333332</v>
      </c>
      <c r="L67" s="219">
        <v>1971.0666666666668</v>
      </c>
      <c r="M67" s="220">
        <v>1880.2</v>
      </c>
      <c r="N67" s="220">
        <v>1810.25</v>
      </c>
      <c r="O67" s="220">
        <v>3049800</v>
      </c>
      <c r="P67" s="221">
        <v>4.3576451265205561E-2</v>
      </c>
    </row>
    <row r="68" spans="1:16" ht="12.75" customHeight="1">
      <c r="A68" s="213">
        <v>58</v>
      </c>
      <c r="B68" s="225" t="s">
        <v>842</v>
      </c>
      <c r="C68" s="222" t="s">
        <v>102</v>
      </c>
      <c r="D68" s="218">
        <v>45470</v>
      </c>
      <c r="E68" s="217">
        <v>2307.0500000000002</v>
      </c>
      <c r="F68" s="217">
        <v>2307.1833333333334</v>
      </c>
      <c r="G68" s="219">
        <v>2276.5666666666666</v>
      </c>
      <c r="H68" s="219">
        <v>2246.083333333333</v>
      </c>
      <c r="I68" s="219">
        <v>2215.4666666666662</v>
      </c>
      <c r="J68" s="219">
        <v>2337.666666666667</v>
      </c>
      <c r="K68" s="219">
        <v>2368.2833333333338</v>
      </c>
      <c r="L68" s="219">
        <v>2398.7666666666673</v>
      </c>
      <c r="M68" s="220">
        <v>2337.8000000000002</v>
      </c>
      <c r="N68" s="220">
        <v>2276.6999999999998</v>
      </c>
      <c r="O68" s="220">
        <v>2267400</v>
      </c>
      <c r="P68" s="221">
        <v>6.6459714971073794E-2</v>
      </c>
    </row>
    <row r="69" spans="1:16" ht="12.75" customHeight="1">
      <c r="A69" s="213">
        <v>59</v>
      </c>
      <c r="B69" s="225" t="s">
        <v>42</v>
      </c>
      <c r="C69" s="217" t="s">
        <v>103</v>
      </c>
      <c r="D69" s="218">
        <v>45470</v>
      </c>
      <c r="E69" s="217">
        <v>4537.8500000000004</v>
      </c>
      <c r="F69" s="217">
        <v>4550.8166666666666</v>
      </c>
      <c r="G69" s="219">
        <v>4516.4833333333336</v>
      </c>
      <c r="H69" s="219">
        <v>4495.1166666666668</v>
      </c>
      <c r="I69" s="219">
        <v>4460.7833333333338</v>
      </c>
      <c r="J69" s="219">
        <v>4572.1833333333334</v>
      </c>
      <c r="K69" s="219">
        <v>4606.5166666666673</v>
      </c>
      <c r="L69" s="219">
        <v>4627.8833333333332</v>
      </c>
      <c r="M69" s="220">
        <v>4585.1499999999996</v>
      </c>
      <c r="N69" s="220">
        <v>4529.45</v>
      </c>
      <c r="O69" s="220">
        <v>2450000</v>
      </c>
      <c r="P69" s="221">
        <v>-5.2077690938636539E-2</v>
      </c>
    </row>
    <row r="70" spans="1:16" ht="12.75" customHeight="1">
      <c r="A70" s="213">
        <v>60</v>
      </c>
      <c r="B70" s="225" t="s">
        <v>40</v>
      </c>
      <c r="C70" s="224" t="s">
        <v>104</v>
      </c>
      <c r="D70" s="218">
        <v>45470</v>
      </c>
      <c r="E70" s="217">
        <v>10121.9</v>
      </c>
      <c r="F70" s="217">
        <v>10147.283333333335</v>
      </c>
      <c r="G70" s="219">
        <v>10019.566666666669</v>
      </c>
      <c r="H70" s="219">
        <v>9917.2333333333354</v>
      </c>
      <c r="I70" s="219">
        <v>9789.5166666666701</v>
      </c>
      <c r="J70" s="219">
        <v>10249.616666666669</v>
      </c>
      <c r="K70" s="219">
        <v>10377.333333333332</v>
      </c>
      <c r="L70" s="219">
        <v>10479.666666666668</v>
      </c>
      <c r="M70" s="220">
        <v>10275</v>
      </c>
      <c r="N70" s="220">
        <v>10044.950000000001</v>
      </c>
      <c r="O70" s="220">
        <v>1492400</v>
      </c>
      <c r="P70" s="221">
        <v>-3.9377961689915234E-3</v>
      </c>
    </row>
    <row r="71" spans="1:16" ht="12.75" customHeight="1">
      <c r="A71" s="213">
        <v>61</v>
      </c>
      <c r="B71" s="225" t="s">
        <v>105</v>
      </c>
      <c r="C71" s="217" t="s">
        <v>106</v>
      </c>
      <c r="D71" s="218">
        <v>45470</v>
      </c>
      <c r="E71" s="217">
        <v>848.4</v>
      </c>
      <c r="F71" s="217">
        <v>848.58333333333337</v>
      </c>
      <c r="G71" s="219">
        <v>838.91666666666674</v>
      </c>
      <c r="H71" s="219">
        <v>829.43333333333339</v>
      </c>
      <c r="I71" s="219">
        <v>819.76666666666677</v>
      </c>
      <c r="J71" s="219">
        <v>858.06666666666672</v>
      </c>
      <c r="K71" s="219">
        <v>867.73333333333346</v>
      </c>
      <c r="L71" s="219">
        <v>877.2166666666667</v>
      </c>
      <c r="M71" s="220">
        <v>858.25</v>
      </c>
      <c r="N71" s="220">
        <v>839.1</v>
      </c>
      <c r="O71" s="220">
        <v>41533800</v>
      </c>
      <c r="P71" s="221">
        <v>-4.0160642570281121E-3</v>
      </c>
    </row>
    <row r="72" spans="1:16" ht="12.75" customHeight="1">
      <c r="A72" s="213">
        <v>62</v>
      </c>
      <c r="B72" s="225" t="s">
        <v>42</v>
      </c>
      <c r="C72" s="217" t="s">
        <v>107</v>
      </c>
      <c r="D72" s="218">
        <v>45470</v>
      </c>
      <c r="E72" s="217">
        <v>6107.2</v>
      </c>
      <c r="F72" s="217">
        <v>6093.7666666666673</v>
      </c>
      <c r="G72" s="219">
        <v>6022.5333333333347</v>
      </c>
      <c r="H72" s="219">
        <v>5937.8666666666677</v>
      </c>
      <c r="I72" s="219">
        <v>5866.633333333335</v>
      </c>
      <c r="J72" s="219">
        <v>6178.4333333333343</v>
      </c>
      <c r="K72" s="219">
        <v>6249.6666666666661</v>
      </c>
      <c r="L72" s="219">
        <v>6334.3333333333339</v>
      </c>
      <c r="M72" s="220">
        <v>6165</v>
      </c>
      <c r="N72" s="220">
        <v>6009.1</v>
      </c>
      <c r="O72" s="220">
        <v>2442375</v>
      </c>
      <c r="P72" s="221">
        <v>-3.9761431411530811E-3</v>
      </c>
    </row>
    <row r="73" spans="1:16" ht="12.75" customHeight="1">
      <c r="A73" s="213">
        <v>63</v>
      </c>
      <c r="B73" s="225" t="s">
        <v>54</v>
      </c>
      <c r="C73" s="217" t="s">
        <v>108</v>
      </c>
      <c r="D73" s="218">
        <v>45470</v>
      </c>
      <c r="E73" s="217">
        <v>4799.55</v>
      </c>
      <c r="F73" s="217">
        <v>4791.6166666666668</v>
      </c>
      <c r="G73" s="219">
        <v>4768.2833333333338</v>
      </c>
      <c r="H73" s="219">
        <v>4737.0166666666673</v>
      </c>
      <c r="I73" s="219">
        <v>4713.6833333333343</v>
      </c>
      <c r="J73" s="219">
        <v>4822.8833333333332</v>
      </c>
      <c r="K73" s="219">
        <v>4846.2166666666653</v>
      </c>
      <c r="L73" s="219">
        <v>4877.4833333333327</v>
      </c>
      <c r="M73" s="220">
        <v>4814.95</v>
      </c>
      <c r="N73" s="220">
        <v>4760.3500000000004</v>
      </c>
      <c r="O73" s="220">
        <v>3665025</v>
      </c>
      <c r="P73" s="221">
        <v>4.5007734145002747E-2</v>
      </c>
    </row>
    <row r="74" spans="1:16" ht="12.75" customHeight="1">
      <c r="A74" s="213">
        <v>64</v>
      </c>
      <c r="B74" s="225" t="s">
        <v>54</v>
      </c>
      <c r="C74" s="217" t="s">
        <v>109</v>
      </c>
      <c r="D74" s="218">
        <v>45470</v>
      </c>
      <c r="E74" s="217">
        <v>4066</v>
      </c>
      <c r="F74" s="217">
        <v>4055.9</v>
      </c>
      <c r="G74" s="219">
        <v>3995</v>
      </c>
      <c r="H74" s="219">
        <v>3924</v>
      </c>
      <c r="I74" s="219">
        <v>3863.1</v>
      </c>
      <c r="J74" s="219">
        <v>4126.8999999999996</v>
      </c>
      <c r="K74" s="219">
        <v>4187.8000000000011</v>
      </c>
      <c r="L74" s="219">
        <v>4258.8</v>
      </c>
      <c r="M74" s="220">
        <v>4116.8</v>
      </c>
      <c r="N74" s="220">
        <v>3984.9</v>
      </c>
      <c r="O74" s="220">
        <v>1367025</v>
      </c>
      <c r="P74" s="221">
        <v>1.0365853658536586E-2</v>
      </c>
    </row>
    <row r="75" spans="1:16" ht="12.75" customHeight="1">
      <c r="A75" s="213">
        <v>65</v>
      </c>
      <c r="B75" s="225" t="s">
        <v>54</v>
      </c>
      <c r="C75" s="217" t="s">
        <v>110</v>
      </c>
      <c r="D75" s="218">
        <v>45470</v>
      </c>
      <c r="E75" s="217">
        <v>526.9</v>
      </c>
      <c r="F75" s="217">
        <v>529.73333333333323</v>
      </c>
      <c r="G75" s="219">
        <v>521.56666666666649</v>
      </c>
      <c r="H75" s="219">
        <v>516.23333333333323</v>
      </c>
      <c r="I75" s="219">
        <v>508.06666666666649</v>
      </c>
      <c r="J75" s="219">
        <v>535.06666666666649</v>
      </c>
      <c r="K75" s="219">
        <v>543.23333333333323</v>
      </c>
      <c r="L75" s="219">
        <v>548.56666666666649</v>
      </c>
      <c r="M75" s="220">
        <v>537.9</v>
      </c>
      <c r="N75" s="220">
        <v>524.4</v>
      </c>
      <c r="O75" s="220">
        <v>22089600</v>
      </c>
      <c r="P75" s="221">
        <v>-1.4692894419911682E-2</v>
      </c>
    </row>
    <row r="76" spans="1:16" ht="12.75" customHeight="1">
      <c r="A76" s="213">
        <v>66</v>
      </c>
      <c r="B76" s="225" t="s">
        <v>61</v>
      </c>
      <c r="C76" s="217" t="s">
        <v>111</v>
      </c>
      <c r="D76" s="218">
        <v>45470</v>
      </c>
      <c r="E76" s="217">
        <v>164.95</v>
      </c>
      <c r="F76" s="217">
        <v>165.04999999999998</v>
      </c>
      <c r="G76" s="219">
        <v>163.34999999999997</v>
      </c>
      <c r="H76" s="219">
        <v>161.74999999999997</v>
      </c>
      <c r="I76" s="219">
        <v>160.04999999999995</v>
      </c>
      <c r="J76" s="219">
        <v>166.64999999999998</v>
      </c>
      <c r="K76" s="219">
        <v>168.34999999999997</v>
      </c>
      <c r="L76" s="219">
        <v>169.95</v>
      </c>
      <c r="M76" s="220">
        <v>166.75</v>
      </c>
      <c r="N76" s="220">
        <v>163.44999999999999</v>
      </c>
      <c r="O76" s="220">
        <v>73015000</v>
      </c>
      <c r="P76" s="221">
        <v>-3.743985234987806E-2</v>
      </c>
    </row>
    <row r="77" spans="1:16" ht="12.75" customHeight="1">
      <c r="A77" s="213">
        <v>67</v>
      </c>
      <c r="B77" s="225" t="s">
        <v>82</v>
      </c>
      <c r="C77" s="217" t="s">
        <v>112</v>
      </c>
      <c r="D77" s="218">
        <v>45470</v>
      </c>
      <c r="E77" s="217">
        <v>208.35</v>
      </c>
      <c r="F77" s="217">
        <v>210.78333333333333</v>
      </c>
      <c r="G77" s="219">
        <v>203.56666666666666</v>
      </c>
      <c r="H77" s="219">
        <v>198.78333333333333</v>
      </c>
      <c r="I77" s="219">
        <v>191.56666666666666</v>
      </c>
      <c r="J77" s="219">
        <v>215.56666666666666</v>
      </c>
      <c r="K77" s="219">
        <v>222.7833333333333</v>
      </c>
      <c r="L77" s="219">
        <v>227.56666666666666</v>
      </c>
      <c r="M77" s="220">
        <v>218</v>
      </c>
      <c r="N77" s="220">
        <v>206</v>
      </c>
      <c r="O77" s="220">
        <v>141765525</v>
      </c>
      <c r="P77" s="221">
        <v>7.0843556692124277E-2</v>
      </c>
    </row>
    <row r="78" spans="1:16" ht="12.75" customHeight="1">
      <c r="A78" s="213">
        <v>68</v>
      </c>
      <c r="B78" s="225" t="s">
        <v>42</v>
      </c>
      <c r="C78" s="217" t="s">
        <v>113</v>
      </c>
      <c r="D78" s="218">
        <v>45470</v>
      </c>
      <c r="E78" s="217">
        <v>1208.1500000000001</v>
      </c>
      <c r="F78" s="217">
        <v>1204.0333333333335</v>
      </c>
      <c r="G78" s="219">
        <v>1192.166666666667</v>
      </c>
      <c r="H78" s="219">
        <v>1176.1833333333334</v>
      </c>
      <c r="I78" s="219">
        <v>1164.3166666666668</v>
      </c>
      <c r="J78" s="219">
        <v>1220.0166666666671</v>
      </c>
      <c r="K78" s="219">
        <v>1231.8833333333334</v>
      </c>
      <c r="L78" s="219">
        <v>1247.8666666666672</v>
      </c>
      <c r="M78" s="220">
        <v>1215.9000000000001</v>
      </c>
      <c r="N78" s="220">
        <v>1188.05</v>
      </c>
      <c r="O78" s="220">
        <v>9751975</v>
      </c>
      <c r="P78" s="221">
        <v>-7.9651891732428638E-3</v>
      </c>
    </row>
    <row r="79" spans="1:16" ht="12.75" customHeight="1">
      <c r="A79" s="213">
        <v>69</v>
      </c>
      <c r="B79" s="225" t="s">
        <v>114</v>
      </c>
      <c r="C79" s="217" t="s">
        <v>115</v>
      </c>
      <c r="D79" s="218">
        <v>45470</v>
      </c>
      <c r="E79" s="217">
        <v>87.15</v>
      </c>
      <c r="F79" s="217">
        <v>87.550000000000011</v>
      </c>
      <c r="G79" s="219">
        <v>86.40000000000002</v>
      </c>
      <c r="H79" s="219">
        <v>85.65</v>
      </c>
      <c r="I79" s="219">
        <v>84.500000000000014</v>
      </c>
      <c r="J79" s="219">
        <v>88.300000000000026</v>
      </c>
      <c r="K79" s="219">
        <v>89.45</v>
      </c>
      <c r="L79" s="219">
        <v>90.200000000000031</v>
      </c>
      <c r="M79" s="220">
        <v>88.7</v>
      </c>
      <c r="N79" s="220">
        <v>86.8</v>
      </c>
      <c r="O79" s="220">
        <v>234371250</v>
      </c>
      <c r="P79" s="221">
        <v>2.1776448084751581E-2</v>
      </c>
    </row>
    <row r="80" spans="1:16" ht="12.75" customHeight="1">
      <c r="A80" s="213">
        <v>70</v>
      </c>
      <c r="B80" s="225" t="s">
        <v>842</v>
      </c>
      <c r="C80" s="223" t="s">
        <v>116</v>
      </c>
      <c r="D80" s="218">
        <v>45470</v>
      </c>
      <c r="E80" s="217">
        <v>668.6</v>
      </c>
      <c r="F80" s="217">
        <v>663.23333333333346</v>
      </c>
      <c r="G80" s="219">
        <v>651.76666666666688</v>
      </c>
      <c r="H80" s="219">
        <v>634.93333333333339</v>
      </c>
      <c r="I80" s="219">
        <v>623.46666666666681</v>
      </c>
      <c r="J80" s="219">
        <v>680.06666666666695</v>
      </c>
      <c r="K80" s="219">
        <v>691.53333333333342</v>
      </c>
      <c r="L80" s="219">
        <v>708.36666666666702</v>
      </c>
      <c r="M80" s="220">
        <v>674.7</v>
      </c>
      <c r="N80" s="220">
        <v>646.4</v>
      </c>
      <c r="O80" s="220">
        <v>7286500</v>
      </c>
      <c r="P80" s="221">
        <v>2.2623608830505383E-2</v>
      </c>
    </row>
    <row r="81" spans="1:16" ht="12.75" customHeight="1">
      <c r="A81" s="213">
        <v>71</v>
      </c>
      <c r="B81" s="225" t="s">
        <v>57</v>
      </c>
      <c r="C81" s="217" t="s">
        <v>117</v>
      </c>
      <c r="D81" s="218">
        <v>45470</v>
      </c>
      <c r="E81" s="217">
        <v>1424.2</v>
      </c>
      <c r="F81" s="217">
        <v>1429.2166666666665</v>
      </c>
      <c r="G81" s="219">
        <v>1407.4833333333329</v>
      </c>
      <c r="H81" s="219">
        <v>1390.7666666666664</v>
      </c>
      <c r="I81" s="219">
        <v>1369.0333333333328</v>
      </c>
      <c r="J81" s="219">
        <v>1445.9333333333329</v>
      </c>
      <c r="K81" s="219">
        <v>1467.6666666666665</v>
      </c>
      <c r="L81" s="219">
        <v>1484.383333333333</v>
      </c>
      <c r="M81" s="220">
        <v>1450.95</v>
      </c>
      <c r="N81" s="220">
        <v>1412.5</v>
      </c>
      <c r="O81" s="220">
        <v>6041500</v>
      </c>
      <c r="P81" s="221">
        <v>-5.0601084308949475E-2</v>
      </c>
    </row>
    <row r="82" spans="1:16" ht="12.75" customHeight="1">
      <c r="A82" s="213">
        <v>72</v>
      </c>
      <c r="B82" s="225" t="s">
        <v>105</v>
      </c>
      <c r="C82" s="217" t="s">
        <v>118</v>
      </c>
      <c r="D82" s="218">
        <v>45470</v>
      </c>
      <c r="E82" s="217">
        <v>2847.8</v>
      </c>
      <c r="F82" s="217">
        <v>2867.9500000000003</v>
      </c>
      <c r="G82" s="219">
        <v>2801.9500000000007</v>
      </c>
      <c r="H82" s="219">
        <v>2756.1000000000004</v>
      </c>
      <c r="I82" s="219">
        <v>2690.1000000000008</v>
      </c>
      <c r="J82" s="219">
        <v>2913.8000000000006</v>
      </c>
      <c r="K82" s="219">
        <v>2979.7999999999997</v>
      </c>
      <c r="L82" s="219">
        <v>3025.6500000000005</v>
      </c>
      <c r="M82" s="220">
        <v>2933.95</v>
      </c>
      <c r="N82" s="220">
        <v>2822.1</v>
      </c>
      <c r="O82" s="220">
        <v>3402450</v>
      </c>
      <c r="P82" s="221">
        <v>-6.8521640140983822E-3</v>
      </c>
    </row>
    <row r="83" spans="1:16" ht="12.75" customHeight="1">
      <c r="A83" s="213">
        <v>73</v>
      </c>
      <c r="B83" s="225" t="s">
        <v>42</v>
      </c>
      <c r="C83" s="217" t="s">
        <v>119</v>
      </c>
      <c r="D83" s="218">
        <v>45470</v>
      </c>
      <c r="E83" s="217">
        <v>475.25</v>
      </c>
      <c r="F83" s="217">
        <v>477.95</v>
      </c>
      <c r="G83" s="219">
        <v>468.84999999999997</v>
      </c>
      <c r="H83" s="219">
        <v>462.45</v>
      </c>
      <c r="I83" s="219">
        <v>453.34999999999997</v>
      </c>
      <c r="J83" s="219">
        <v>484.34999999999997</v>
      </c>
      <c r="K83" s="219">
        <v>493.45</v>
      </c>
      <c r="L83" s="219">
        <v>499.84999999999997</v>
      </c>
      <c r="M83" s="220">
        <v>487.05</v>
      </c>
      <c r="N83" s="220">
        <v>471.55</v>
      </c>
      <c r="O83" s="220">
        <v>8538000</v>
      </c>
      <c r="P83" s="221">
        <v>1.8611309949892626E-2</v>
      </c>
    </row>
    <row r="84" spans="1:16" ht="12.75" customHeight="1">
      <c r="A84" s="213">
        <v>74</v>
      </c>
      <c r="B84" s="225" t="s">
        <v>47</v>
      </c>
      <c r="C84" s="217" t="s">
        <v>120</v>
      </c>
      <c r="D84" s="218">
        <v>45470</v>
      </c>
      <c r="E84" s="217">
        <v>2448.8000000000002</v>
      </c>
      <c r="F84" s="217">
        <v>2435.0333333333333</v>
      </c>
      <c r="G84" s="219">
        <v>2394.1166666666668</v>
      </c>
      <c r="H84" s="219">
        <v>2339.4333333333334</v>
      </c>
      <c r="I84" s="219">
        <v>2298.5166666666669</v>
      </c>
      <c r="J84" s="219">
        <v>2489.7166666666667</v>
      </c>
      <c r="K84" s="219">
        <v>2530.6333333333337</v>
      </c>
      <c r="L84" s="219">
        <v>2585.3166666666666</v>
      </c>
      <c r="M84" s="220">
        <v>2475.9499999999998</v>
      </c>
      <c r="N84" s="220">
        <v>2380.35</v>
      </c>
      <c r="O84" s="220">
        <v>7469982</v>
      </c>
      <c r="P84" s="221">
        <v>2.4014359814015514E-2</v>
      </c>
    </row>
    <row r="85" spans="1:16" ht="12.75" customHeight="1">
      <c r="A85" s="213">
        <v>75</v>
      </c>
      <c r="B85" s="225" t="s">
        <v>82</v>
      </c>
      <c r="C85" s="217" t="s">
        <v>121</v>
      </c>
      <c r="D85" s="218">
        <v>45470</v>
      </c>
      <c r="E85" s="217">
        <v>581.6</v>
      </c>
      <c r="F85" s="217">
        <v>584.31666666666672</v>
      </c>
      <c r="G85" s="219">
        <v>573.18333333333339</v>
      </c>
      <c r="H85" s="219">
        <v>564.76666666666665</v>
      </c>
      <c r="I85" s="219">
        <v>553.63333333333333</v>
      </c>
      <c r="J85" s="219">
        <v>592.73333333333346</v>
      </c>
      <c r="K85" s="219">
        <v>603.8666666666669</v>
      </c>
      <c r="L85" s="219">
        <v>612.28333333333353</v>
      </c>
      <c r="M85" s="220">
        <v>595.45000000000005</v>
      </c>
      <c r="N85" s="220">
        <v>575.9</v>
      </c>
      <c r="O85" s="220">
        <v>7901250</v>
      </c>
      <c r="P85" s="221">
        <v>2.7470741222366708E-2</v>
      </c>
    </row>
    <row r="86" spans="1:16" ht="12.75" customHeight="1">
      <c r="A86" s="213">
        <v>76</v>
      </c>
      <c r="B86" s="225" t="s">
        <v>40</v>
      </c>
      <c r="C86" s="224" t="s">
        <v>122</v>
      </c>
      <c r="D86" s="218">
        <v>45470</v>
      </c>
      <c r="E86" s="217">
        <v>4829.25</v>
      </c>
      <c r="F86" s="217">
        <v>4815.3666666666668</v>
      </c>
      <c r="G86" s="219">
        <v>4780.7333333333336</v>
      </c>
      <c r="H86" s="219">
        <v>4732.2166666666672</v>
      </c>
      <c r="I86" s="219">
        <v>4697.5833333333339</v>
      </c>
      <c r="J86" s="219">
        <v>4863.8833333333332</v>
      </c>
      <c r="K86" s="219">
        <v>4898.5166666666664</v>
      </c>
      <c r="L86" s="219">
        <v>4947.0333333333328</v>
      </c>
      <c r="M86" s="220">
        <v>4850</v>
      </c>
      <c r="N86" s="220">
        <v>4766.8500000000004</v>
      </c>
      <c r="O86" s="220">
        <v>12623100</v>
      </c>
      <c r="P86" s="221">
        <v>-7.1261709809103567E-3</v>
      </c>
    </row>
    <row r="87" spans="1:16" ht="12.75" customHeight="1">
      <c r="A87" s="213">
        <v>77</v>
      </c>
      <c r="B87" s="225" t="s">
        <v>40</v>
      </c>
      <c r="C87" s="217" t="s">
        <v>123</v>
      </c>
      <c r="D87" s="218">
        <v>45470</v>
      </c>
      <c r="E87" s="217">
        <v>1862.5</v>
      </c>
      <c r="F87" s="217">
        <v>1869.2833333333335</v>
      </c>
      <c r="G87" s="219">
        <v>1846.5666666666671</v>
      </c>
      <c r="H87" s="219">
        <v>1830.6333333333334</v>
      </c>
      <c r="I87" s="219">
        <v>1807.916666666667</v>
      </c>
      <c r="J87" s="219">
        <v>1885.2166666666672</v>
      </c>
      <c r="K87" s="219">
        <v>1907.9333333333338</v>
      </c>
      <c r="L87" s="219">
        <v>1923.8666666666672</v>
      </c>
      <c r="M87" s="220">
        <v>1892</v>
      </c>
      <c r="N87" s="220">
        <v>1853.35</v>
      </c>
      <c r="O87" s="220">
        <v>5690000</v>
      </c>
      <c r="P87" s="221">
        <v>2.5687246507435781E-2</v>
      </c>
    </row>
    <row r="88" spans="1:16" ht="12.75" customHeight="1">
      <c r="A88" s="213">
        <v>78</v>
      </c>
      <c r="B88" s="225" t="s">
        <v>85</v>
      </c>
      <c r="C88" s="217" t="s">
        <v>124</v>
      </c>
      <c r="D88" s="218">
        <v>45470</v>
      </c>
      <c r="E88" s="217">
        <v>1419.65</v>
      </c>
      <c r="F88" s="217">
        <v>1422.1666666666667</v>
      </c>
      <c r="G88" s="219">
        <v>1396.3333333333335</v>
      </c>
      <c r="H88" s="219">
        <v>1373.0166666666667</v>
      </c>
      <c r="I88" s="219">
        <v>1347.1833333333334</v>
      </c>
      <c r="J88" s="219">
        <v>1445.4833333333336</v>
      </c>
      <c r="K88" s="219">
        <v>1471.3166666666671</v>
      </c>
      <c r="L88" s="219">
        <v>1494.6333333333337</v>
      </c>
      <c r="M88" s="220">
        <v>1448</v>
      </c>
      <c r="N88" s="220">
        <v>1398.85</v>
      </c>
      <c r="O88" s="220">
        <v>21166250</v>
      </c>
      <c r="P88" s="221">
        <v>2.1376727537864978E-3</v>
      </c>
    </row>
    <row r="89" spans="1:16" ht="12.75" customHeight="1">
      <c r="A89" s="213">
        <v>79</v>
      </c>
      <c r="B89" s="225" t="s">
        <v>66</v>
      </c>
      <c r="C89" s="217" t="s">
        <v>125</v>
      </c>
      <c r="D89" s="218">
        <v>45470</v>
      </c>
      <c r="E89" s="217">
        <v>3724.9</v>
      </c>
      <c r="F89" s="217">
        <v>3748.8333333333335</v>
      </c>
      <c r="G89" s="219">
        <v>3663.7666666666669</v>
      </c>
      <c r="H89" s="219">
        <v>3602.6333333333332</v>
      </c>
      <c r="I89" s="219">
        <v>3517.5666666666666</v>
      </c>
      <c r="J89" s="219">
        <v>3809.9666666666672</v>
      </c>
      <c r="K89" s="219">
        <v>3895.0333333333338</v>
      </c>
      <c r="L89" s="219">
        <v>3956.1666666666674</v>
      </c>
      <c r="M89" s="220">
        <v>3833.9</v>
      </c>
      <c r="N89" s="220">
        <v>3687.7</v>
      </c>
      <c r="O89" s="220">
        <v>2764650</v>
      </c>
      <c r="P89" s="221">
        <v>1.4085281980742778E-2</v>
      </c>
    </row>
    <row r="90" spans="1:16" ht="12.75" customHeight="1">
      <c r="A90" s="213">
        <v>80</v>
      </c>
      <c r="B90" s="225" t="s">
        <v>61</v>
      </c>
      <c r="C90" s="217" t="s">
        <v>126</v>
      </c>
      <c r="D90" s="218">
        <v>45470</v>
      </c>
      <c r="E90" s="217">
        <v>1562.4</v>
      </c>
      <c r="F90" s="217">
        <v>1568.0833333333333</v>
      </c>
      <c r="G90" s="219">
        <v>1553.1666666666665</v>
      </c>
      <c r="H90" s="219">
        <v>1543.9333333333332</v>
      </c>
      <c r="I90" s="219">
        <v>1529.0166666666664</v>
      </c>
      <c r="J90" s="219">
        <v>1577.3166666666666</v>
      </c>
      <c r="K90" s="219">
        <v>1592.2333333333331</v>
      </c>
      <c r="L90" s="219">
        <v>1601.4666666666667</v>
      </c>
      <c r="M90" s="220">
        <v>1583</v>
      </c>
      <c r="N90" s="220">
        <v>1558.85</v>
      </c>
      <c r="O90" s="220">
        <v>179973750</v>
      </c>
      <c r="P90" s="221">
        <v>-9.3157171315947224E-3</v>
      </c>
    </row>
    <row r="91" spans="1:16" ht="12.75" customHeight="1">
      <c r="A91" s="213">
        <v>81</v>
      </c>
      <c r="B91" s="225" t="s">
        <v>66</v>
      </c>
      <c r="C91" s="217" t="s">
        <v>127</v>
      </c>
      <c r="D91" s="218">
        <v>45470</v>
      </c>
      <c r="E91" s="217">
        <v>567.65</v>
      </c>
      <c r="F91" s="217">
        <v>566.94999999999993</v>
      </c>
      <c r="G91" s="219">
        <v>560.74999999999989</v>
      </c>
      <c r="H91" s="219">
        <v>553.84999999999991</v>
      </c>
      <c r="I91" s="219">
        <v>547.64999999999986</v>
      </c>
      <c r="J91" s="219">
        <v>573.84999999999991</v>
      </c>
      <c r="K91" s="219">
        <v>580.04999999999995</v>
      </c>
      <c r="L91" s="219">
        <v>586.94999999999993</v>
      </c>
      <c r="M91" s="220">
        <v>573.15</v>
      </c>
      <c r="N91" s="220">
        <v>560.04999999999995</v>
      </c>
      <c r="O91" s="220">
        <v>43819600</v>
      </c>
      <c r="P91" s="221">
        <v>-1.0556121308462283E-2</v>
      </c>
    </row>
    <row r="92" spans="1:16" ht="12.75" customHeight="1">
      <c r="A92" s="213">
        <v>82</v>
      </c>
      <c r="B92" s="225" t="s">
        <v>54</v>
      </c>
      <c r="C92" s="217" t="s">
        <v>128</v>
      </c>
      <c r="D92" s="218">
        <v>45470</v>
      </c>
      <c r="E92" s="217">
        <v>5723.1</v>
      </c>
      <c r="F92" s="217">
        <v>5703.75</v>
      </c>
      <c r="G92" s="219">
        <v>5610.2</v>
      </c>
      <c r="H92" s="219">
        <v>5497.3</v>
      </c>
      <c r="I92" s="219">
        <v>5403.75</v>
      </c>
      <c r="J92" s="219">
        <v>5816.65</v>
      </c>
      <c r="K92" s="219">
        <v>5910.1999999999989</v>
      </c>
      <c r="L92" s="219">
        <v>6023.0999999999995</v>
      </c>
      <c r="M92" s="220">
        <v>5797.3</v>
      </c>
      <c r="N92" s="220">
        <v>5590.85</v>
      </c>
      <c r="O92" s="220">
        <v>3750150</v>
      </c>
      <c r="P92" s="221">
        <v>-1.2364699375839457E-2</v>
      </c>
    </row>
    <row r="93" spans="1:16" ht="12.75" customHeight="1">
      <c r="A93" s="213">
        <v>83</v>
      </c>
      <c r="B93" s="225" t="s">
        <v>129</v>
      </c>
      <c r="C93" s="217" t="s">
        <v>130</v>
      </c>
      <c r="D93" s="218">
        <v>45470</v>
      </c>
      <c r="E93" s="217">
        <v>677.15</v>
      </c>
      <c r="F93" s="217">
        <v>678.9666666666667</v>
      </c>
      <c r="G93" s="219">
        <v>672.18333333333339</v>
      </c>
      <c r="H93" s="219">
        <v>667.2166666666667</v>
      </c>
      <c r="I93" s="219">
        <v>660.43333333333339</v>
      </c>
      <c r="J93" s="219">
        <v>683.93333333333339</v>
      </c>
      <c r="K93" s="219">
        <v>690.7166666666667</v>
      </c>
      <c r="L93" s="219">
        <v>695.68333333333339</v>
      </c>
      <c r="M93" s="220">
        <v>685.75</v>
      </c>
      <c r="N93" s="220">
        <v>674</v>
      </c>
      <c r="O93" s="220">
        <v>42642600</v>
      </c>
      <c r="P93" s="221">
        <v>4.0545886075949366E-3</v>
      </c>
    </row>
    <row r="94" spans="1:16" ht="12.75" customHeight="1">
      <c r="A94" s="213">
        <v>84</v>
      </c>
      <c r="B94" s="225" t="s">
        <v>129</v>
      </c>
      <c r="C94" s="223" t="s">
        <v>131</v>
      </c>
      <c r="D94" s="218">
        <v>45470</v>
      </c>
      <c r="E94" s="217">
        <v>337.4</v>
      </c>
      <c r="F94" s="217">
        <v>338.2833333333333</v>
      </c>
      <c r="G94" s="219">
        <v>334.56666666666661</v>
      </c>
      <c r="H94" s="219">
        <v>331.73333333333329</v>
      </c>
      <c r="I94" s="219">
        <v>328.01666666666659</v>
      </c>
      <c r="J94" s="219">
        <v>341.11666666666662</v>
      </c>
      <c r="K94" s="219">
        <v>344.83333333333331</v>
      </c>
      <c r="L94" s="219">
        <v>347.66666666666663</v>
      </c>
      <c r="M94" s="220">
        <v>342</v>
      </c>
      <c r="N94" s="220">
        <v>335.45</v>
      </c>
      <c r="O94" s="220">
        <v>34100200</v>
      </c>
      <c r="P94" s="221">
        <v>9.4132412927518047E-3</v>
      </c>
    </row>
    <row r="95" spans="1:16" ht="12.75" customHeight="1">
      <c r="A95" s="213">
        <v>85</v>
      </c>
      <c r="B95" s="225" t="s">
        <v>82</v>
      </c>
      <c r="C95" s="217" t="s">
        <v>132</v>
      </c>
      <c r="D95" s="218">
        <v>45470</v>
      </c>
      <c r="E95" s="217">
        <v>523.15</v>
      </c>
      <c r="F95" s="217">
        <v>525.23333333333323</v>
      </c>
      <c r="G95" s="219">
        <v>516.66666666666652</v>
      </c>
      <c r="H95" s="219">
        <v>510.18333333333328</v>
      </c>
      <c r="I95" s="219">
        <v>501.61666666666656</v>
      </c>
      <c r="J95" s="219">
        <v>531.71666666666647</v>
      </c>
      <c r="K95" s="219">
        <v>540.2833333333333</v>
      </c>
      <c r="L95" s="219">
        <v>546.76666666666642</v>
      </c>
      <c r="M95" s="220">
        <v>533.79999999999995</v>
      </c>
      <c r="N95" s="220">
        <v>518.75</v>
      </c>
      <c r="O95" s="220">
        <v>32181300</v>
      </c>
      <c r="P95" s="221">
        <v>1.5766149650588035E-2</v>
      </c>
    </row>
    <row r="96" spans="1:16" ht="12.75" customHeight="1">
      <c r="A96" s="213">
        <v>86</v>
      </c>
      <c r="B96" s="225" t="s">
        <v>57</v>
      </c>
      <c r="C96" s="217" t="s">
        <v>133</v>
      </c>
      <c r="D96" s="218">
        <v>45470</v>
      </c>
      <c r="E96" s="217">
        <v>2550</v>
      </c>
      <c r="F96" s="217">
        <v>2549.2999999999997</v>
      </c>
      <c r="G96" s="219">
        <v>2526.5999999999995</v>
      </c>
      <c r="H96" s="219">
        <v>2503.1999999999998</v>
      </c>
      <c r="I96" s="219">
        <v>2480.4999999999995</v>
      </c>
      <c r="J96" s="219">
        <v>2572.6999999999994</v>
      </c>
      <c r="K96" s="219">
        <v>2595.3999999999992</v>
      </c>
      <c r="L96" s="219">
        <v>2618.7999999999993</v>
      </c>
      <c r="M96" s="220">
        <v>2572</v>
      </c>
      <c r="N96" s="220">
        <v>2525.9</v>
      </c>
      <c r="O96" s="220">
        <v>18720000</v>
      </c>
      <c r="P96" s="221">
        <v>9.8721475966984957E-3</v>
      </c>
    </row>
    <row r="97" spans="1:16" ht="12.75" customHeight="1">
      <c r="A97" s="213">
        <v>87</v>
      </c>
      <c r="B97" s="225" t="s">
        <v>61</v>
      </c>
      <c r="C97" s="217" t="s">
        <v>135</v>
      </c>
      <c r="D97" s="218">
        <v>45470</v>
      </c>
      <c r="E97" s="217">
        <v>1122.5999999999999</v>
      </c>
      <c r="F97" s="217">
        <v>1124.4166666666665</v>
      </c>
      <c r="G97" s="219">
        <v>1115.7833333333331</v>
      </c>
      <c r="H97" s="219">
        <v>1108.9666666666665</v>
      </c>
      <c r="I97" s="219">
        <v>1100.333333333333</v>
      </c>
      <c r="J97" s="219">
        <v>1131.2333333333331</v>
      </c>
      <c r="K97" s="219">
        <v>1139.8666666666663</v>
      </c>
      <c r="L97" s="219">
        <v>1146.6833333333332</v>
      </c>
      <c r="M97" s="220">
        <v>1133.05</v>
      </c>
      <c r="N97" s="220">
        <v>1117.5999999999999</v>
      </c>
      <c r="O97" s="220">
        <v>74547900</v>
      </c>
      <c r="P97" s="221">
        <v>-5.8057154987130842E-2</v>
      </c>
    </row>
    <row r="98" spans="1:16" ht="12.75" customHeight="1">
      <c r="A98" s="213">
        <v>88</v>
      </c>
      <c r="B98" s="225" t="s">
        <v>66</v>
      </c>
      <c r="C98" s="217" t="s">
        <v>136</v>
      </c>
      <c r="D98" s="218">
        <v>45470</v>
      </c>
      <c r="E98" s="217">
        <v>1681.1</v>
      </c>
      <c r="F98" s="217">
        <v>1675.8333333333333</v>
      </c>
      <c r="G98" s="219">
        <v>1654.3666666666666</v>
      </c>
      <c r="H98" s="219">
        <v>1627.6333333333332</v>
      </c>
      <c r="I98" s="219">
        <v>1606.1666666666665</v>
      </c>
      <c r="J98" s="219">
        <v>1702.5666666666666</v>
      </c>
      <c r="K98" s="219">
        <v>1724.0333333333333</v>
      </c>
      <c r="L98" s="219">
        <v>1750.7666666666667</v>
      </c>
      <c r="M98" s="220">
        <v>1697.3</v>
      </c>
      <c r="N98" s="220">
        <v>1649.1</v>
      </c>
      <c r="O98" s="220">
        <v>3618000</v>
      </c>
      <c r="P98" s="221">
        <v>4.163197335553705E-3</v>
      </c>
    </row>
    <row r="99" spans="1:16" ht="12.75" customHeight="1">
      <c r="A99" s="213">
        <v>89</v>
      </c>
      <c r="B99" s="225" t="s">
        <v>66</v>
      </c>
      <c r="C99" s="217" t="s">
        <v>137</v>
      </c>
      <c r="D99" s="218">
        <v>45470</v>
      </c>
      <c r="E99" s="217">
        <v>582.29999999999995</v>
      </c>
      <c r="F99" s="217">
        <v>578.68333333333339</v>
      </c>
      <c r="G99" s="219">
        <v>570.01666666666677</v>
      </c>
      <c r="H99" s="219">
        <v>557.73333333333335</v>
      </c>
      <c r="I99" s="219">
        <v>549.06666666666672</v>
      </c>
      <c r="J99" s="219">
        <v>590.96666666666681</v>
      </c>
      <c r="K99" s="219">
        <v>599.63333333333333</v>
      </c>
      <c r="L99" s="219">
        <v>611.91666666666686</v>
      </c>
      <c r="M99" s="220">
        <v>587.35</v>
      </c>
      <c r="N99" s="220">
        <v>566.4</v>
      </c>
      <c r="O99" s="220">
        <v>12322500</v>
      </c>
      <c r="P99" s="221">
        <v>-1.2501502584445245E-2</v>
      </c>
    </row>
    <row r="100" spans="1:16" ht="12.75" customHeight="1">
      <c r="A100" s="213">
        <v>90</v>
      </c>
      <c r="B100" s="225" t="s">
        <v>77</v>
      </c>
      <c r="C100" s="217" t="s">
        <v>138</v>
      </c>
      <c r="D100" s="218">
        <v>45470</v>
      </c>
      <c r="E100" s="217">
        <v>15.9</v>
      </c>
      <c r="F100" s="217">
        <v>16.033333333333331</v>
      </c>
      <c r="G100" s="219">
        <v>15.666666666666664</v>
      </c>
      <c r="H100" s="219">
        <v>15.433333333333334</v>
      </c>
      <c r="I100" s="219">
        <v>15.066666666666666</v>
      </c>
      <c r="J100" s="219">
        <v>16.266666666666662</v>
      </c>
      <c r="K100" s="219">
        <v>16.633333333333329</v>
      </c>
      <c r="L100" s="219">
        <v>16.86666666666666</v>
      </c>
      <c r="M100" s="220">
        <v>16.399999999999999</v>
      </c>
      <c r="N100" s="220">
        <v>15.8</v>
      </c>
      <c r="O100" s="220">
        <v>3591920000</v>
      </c>
      <c r="P100" s="221">
        <v>1.0351268030333717E-2</v>
      </c>
    </row>
    <row r="101" spans="1:16" ht="12.75" customHeight="1">
      <c r="A101" s="213">
        <v>91</v>
      </c>
      <c r="B101" s="225" t="s">
        <v>66</v>
      </c>
      <c r="C101" s="217" t="s">
        <v>139</v>
      </c>
      <c r="D101" s="218">
        <v>45470</v>
      </c>
      <c r="E101" s="217">
        <v>114.75</v>
      </c>
      <c r="F101" s="217">
        <v>115.25</v>
      </c>
      <c r="G101" s="219">
        <v>113.85</v>
      </c>
      <c r="H101" s="219">
        <v>112.94999999999999</v>
      </c>
      <c r="I101" s="219">
        <v>111.54999999999998</v>
      </c>
      <c r="J101" s="219">
        <v>116.15</v>
      </c>
      <c r="K101" s="219">
        <v>117.55000000000001</v>
      </c>
      <c r="L101" s="219">
        <v>118.45000000000002</v>
      </c>
      <c r="M101" s="220">
        <v>116.65</v>
      </c>
      <c r="N101" s="220">
        <v>114.35</v>
      </c>
      <c r="O101" s="220">
        <v>90445000</v>
      </c>
      <c r="P101" s="221">
        <v>4.2191750402487092E-3</v>
      </c>
    </row>
    <row r="102" spans="1:16" ht="12.75" customHeight="1">
      <c r="A102" s="213">
        <v>92</v>
      </c>
      <c r="B102" s="225" t="s">
        <v>61</v>
      </c>
      <c r="C102" s="223" t="s">
        <v>140</v>
      </c>
      <c r="D102" s="218">
        <v>45470</v>
      </c>
      <c r="E102" s="217">
        <v>77.599999999999994</v>
      </c>
      <c r="F102" s="217">
        <v>77.86666666666666</v>
      </c>
      <c r="G102" s="219">
        <v>76.98333333333332</v>
      </c>
      <c r="H102" s="219">
        <v>76.36666666666666</v>
      </c>
      <c r="I102" s="219">
        <v>75.48333333333332</v>
      </c>
      <c r="J102" s="219">
        <v>78.48333333333332</v>
      </c>
      <c r="K102" s="219">
        <v>79.366666666666674</v>
      </c>
      <c r="L102" s="219">
        <v>79.98333333333332</v>
      </c>
      <c r="M102" s="220">
        <v>78.75</v>
      </c>
      <c r="N102" s="220">
        <v>77.25</v>
      </c>
      <c r="O102" s="220">
        <v>359610000</v>
      </c>
      <c r="P102" s="221">
        <v>9.8355131526294722E-3</v>
      </c>
    </row>
    <row r="103" spans="1:16" ht="12.75" customHeight="1">
      <c r="A103" s="213">
        <v>93</v>
      </c>
      <c r="B103" s="225" t="s">
        <v>186</v>
      </c>
      <c r="C103" s="217" t="s">
        <v>141</v>
      </c>
      <c r="D103" s="218">
        <v>45470</v>
      </c>
      <c r="E103" s="217">
        <v>165.55</v>
      </c>
      <c r="F103" s="217">
        <v>165.85</v>
      </c>
      <c r="G103" s="219">
        <v>163.6</v>
      </c>
      <c r="H103" s="219">
        <v>161.65</v>
      </c>
      <c r="I103" s="219">
        <v>159.4</v>
      </c>
      <c r="J103" s="219">
        <v>167.79999999999998</v>
      </c>
      <c r="K103" s="219">
        <v>170.04999999999998</v>
      </c>
      <c r="L103" s="219">
        <v>171.99999999999997</v>
      </c>
      <c r="M103" s="220">
        <v>168.1</v>
      </c>
      <c r="N103" s="220">
        <v>163.9</v>
      </c>
      <c r="O103" s="220">
        <v>64533750</v>
      </c>
      <c r="P103" s="221">
        <v>3.8187741312741309E-2</v>
      </c>
    </row>
    <row r="104" spans="1:16" ht="12.75" customHeight="1">
      <c r="A104" s="213">
        <v>94</v>
      </c>
      <c r="B104" s="225" t="s">
        <v>82</v>
      </c>
      <c r="C104" s="224" t="s">
        <v>142</v>
      </c>
      <c r="D104" s="218">
        <v>45470</v>
      </c>
      <c r="E104" s="217">
        <v>471.8</v>
      </c>
      <c r="F104" s="217">
        <v>475.38333333333338</v>
      </c>
      <c r="G104" s="219">
        <v>464.41666666666674</v>
      </c>
      <c r="H104" s="219">
        <v>457.03333333333336</v>
      </c>
      <c r="I104" s="219">
        <v>446.06666666666672</v>
      </c>
      <c r="J104" s="219">
        <v>482.76666666666677</v>
      </c>
      <c r="K104" s="219">
        <v>493.73333333333335</v>
      </c>
      <c r="L104" s="219">
        <v>501.11666666666679</v>
      </c>
      <c r="M104" s="220">
        <v>486.35</v>
      </c>
      <c r="N104" s="220">
        <v>468</v>
      </c>
      <c r="O104" s="220">
        <v>17637125</v>
      </c>
      <c r="P104" s="221">
        <v>-7.5822050290135397E-3</v>
      </c>
    </row>
    <row r="105" spans="1:16" ht="12.75" customHeight="1">
      <c r="A105" s="213">
        <v>95</v>
      </c>
      <c r="B105" s="225" t="s">
        <v>114</v>
      </c>
      <c r="C105" s="217" t="s">
        <v>143</v>
      </c>
      <c r="D105" s="218">
        <v>45470</v>
      </c>
      <c r="E105" s="217">
        <v>582.95000000000005</v>
      </c>
      <c r="F105" s="217">
        <v>584.2166666666667</v>
      </c>
      <c r="G105" s="219">
        <v>576.43333333333339</v>
      </c>
      <c r="H105" s="219">
        <v>569.91666666666674</v>
      </c>
      <c r="I105" s="219">
        <v>562.13333333333344</v>
      </c>
      <c r="J105" s="219">
        <v>590.73333333333335</v>
      </c>
      <c r="K105" s="219">
        <v>598.51666666666665</v>
      </c>
      <c r="L105" s="219">
        <v>605.0333333333333</v>
      </c>
      <c r="M105" s="220">
        <v>592</v>
      </c>
      <c r="N105" s="220">
        <v>577.70000000000005</v>
      </c>
      <c r="O105" s="220">
        <v>18169000</v>
      </c>
      <c r="P105" s="221">
        <v>-2.4430841924398625E-2</v>
      </c>
    </row>
    <row r="106" spans="1:16" ht="12.75" customHeight="1">
      <c r="A106" s="213">
        <v>96</v>
      </c>
      <c r="B106" s="225" t="s">
        <v>47</v>
      </c>
      <c r="C106" s="224" t="s">
        <v>144</v>
      </c>
      <c r="D106" s="218">
        <v>45470</v>
      </c>
      <c r="E106" s="217">
        <v>218.95</v>
      </c>
      <c r="F106" s="217">
        <v>219.6</v>
      </c>
      <c r="G106" s="219">
        <v>213.7</v>
      </c>
      <c r="H106" s="219">
        <v>208.45</v>
      </c>
      <c r="I106" s="219">
        <v>202.54999999999998</v>
      </c>
      <c r="J106" s="219">
        <v>224.85</v>
      </c>
      <c r="K106" s="219">
        <v>230.75000000000003</v>
      </c>
      <c r="L106" s="219">
        <v>236</v>
      </c>
      <c r="M106" s="220">
        <v>225.5</v>
      </c>
      <c r="N106" s="220">
        <v>214.35</v>
      </c>
      <c r="O106" s="220">
        <v>30113600</v>
      </c>
      <c r="P106" s="221">
        <v>0.22510618216139688</v>
      </c>
    </row>
    <row r="107" spans="1:16" ht="12.75" customHeight="1">
      <c r="A107" s="213">
        <v>97</v>
      </c>
      <c r="B107" s="225" t="s">
        <v>57</v>
      </c>
      <c r="C107" s="222" t="s">
        <v>145</v>
      </c>
      <c r="D107" s="218">
        <v>45470</v>
      </c>
      <c r="E107" s="217">
        <v>2565.1</v>
      </c>
      <c r="F107" s="217">
        <v>2558.7000000000003</v>
      </c>
      <c r="G107" s="219">
        <v>2527.4000000000005</v>
      </c>
      <c r="H107" s="219">
        <v>2489.7000000000003</v>
      </c>
      <c r="I107" s="219">
        <v>2458.4000000000005</v>
      </c>
      <c r="J107" s="219">
        <v>2596.4000000000005</v>
      </c>
      <c r="K107" s="219">
        <v>2627.7000000000007</v>
      </c>
      <c r="L107" s="219">
        <v>2665.4000000000005</v>
      </c>
      <c r="M107" s="220">
        <v>2590</v>
      </c>
      <c r="N107" s="220">
        <v>2521</v>
      </c>
      <c r="O107" s="220">
        <v>1105500</v>
      </c>
      <c r="P107" s="221">
        <v>-6.4707468320301968E-3</v>
      </c>
    </row>
    <row r="108" spans="1:16" ht="12.75" customHeight="1">
      <c r="A108" s="213">
        <v>98</v>
      </c>
      <c r="B108" s="225" t="s">
        <v>114</v>
      </c>
      <c r="C108" s="224" t="s">
        <v>146</v>
      </c>
      <c r="D108" s="218">
        <v>45470</v>
      </c>
      <c r="E108" s="217">
        <v>4571.45</v>
      </c>
      <c r="F108" s="217">
        <v>4533.5166666666673</v>
      </c>
      <c r="G108" s="219">
        <v>4442.0333333333347</v>
      </c>
      <c r="H108" s="219">
        <v>4312.6166666666677</v>
      </c>
      <c r="I108" s="219">
        <v>4221.133333333335</v>
      </c>
      <c r="J108" s="219">
        <v>4662.9333333333343</v>
      </c>
      <c r="K108" s="219">
        <v>4754.4166666666661</v>
      </c>
      <c r="L108" s="219">
        <v>4883.8333333333339</v>
      </c>
      <c r="M108" s="220">
        <v>4625</v>
      </c>
      <c r="N108" s="220">
        <v>4404.1000000000004</v>
      </c>
      <c r="O108" s="220">
        <v>5456400</v>
      </c>
      <c r="P108" s="221">
        <v>3.235327505959814E-2</v>
      </c>
    </row>
    <row r="109" spans="1:16" ht="12.75" customHeight="1">
      <c r="A109" s="213">
        <v>99</v>
      </c>
      <c r="B109" s="225" t="s">
        <v>61</v>
      </c>
      <c r="C109" s="217" t="s">
        <v>147</v>
      </c>
      <c r="D109" s="218">
        <v>45470</v>
      </c>
      <c r="E109" s="217">
        <v>1487.9</v>
      </c>
      <c r="F109" s="217">
        <v>1494.4833333333333</v>
      </c>
      <c r="G109" s="219">
        <v>1477.9666666666667</v>
      </c>
      <c r="H109" s="219">
        <v>1468.0333333333333</v>
      </c>
      <c r="I109" s="219">
        <v>1451.5166666666667</v>
      </c>
      <c r="J109" s="219">
        <v>1504.4166666666667</v>
      </c>
      <c r="K109" s="219">
        <v>1520.9333333333336</v>
      </c>
      <c r="L109" s="219">
        <v>1530.8666666666668</v>
      </c>
      <c r="M109" s="220">
        <v>1511</v>
      </c>
      <c r="N109" s="220">
        <v>1484.55</v>
      </c>
      <c r="O109" s="220">
        <v>22238000</v>
      </c>
      <c r="P109" s="221">
        <v>-4.4098224878561998E-3</v>
      </c>
    </row>
    <row r="110" spans="1:16" ht="12.75" customHeight="1">
      <c r="A110" s="213">
        <v>100</v>
      </c>
      <c r="B110" s="225" t="s">
        <v>77</v>
      </c>
      <c r="C110" s="217" t="s">
        <v>148</v>
      </c>
      <c r="D110" s="218">
        <v>45470</v>
      </c>
      <c r="E110" s="217">
        <v>348.6</v>
      </c>
      <c r="F110" s="217">
        <v>348.88333333333338</v>
      </c>
      <c r="G110" s="219">
        <v>344.56666666666678</v>
      </c>
      <c r="H110" s="219">
        <v>340.53333333333342</v>
      </c>
      <c r="I110" s="219">
        <v>336.21666666666681</v>
      </c>
      <c r="J110" s="219">
        <v>352.91666666666674</v>
      </c>
      <c r="K110" s="219">
        <v>357.23333333333335</v>
      </c>
      <c r="L110" s="219">
        <v>361.26666666666671</v>
      </c>
      <c r="M110" s="220">
        <v>353.2</v>
      </c>
      <c r="N110" s="220">
        <v>344.85</v>
      </c>
      <c r="O110" s="220">
        <v>71522400</v>
      </c>
      <c r="P110" s="221">
        <v>4.0091638029782356E-3</v>
      </c>
    </row>
    <row r="111" spans="1:16" ht="12.75" customHeight="1">
      <c r="A111" s="213">
        <v>101</v>
      </c>
      <c r="B111" s="225" t="s">
        <v>85</v>
      </c>
      <c r="C111" s="217" t="s">
        <v>149</v>
      </c>
      <c r="D111" s="218">
        <v>45470</v>
      </c>
      <c r="E111" s="217">
        <v>1500.7</v>
      </c>
      <c r="F111" s="217">
        <v>1515</v>
      </c>
      <c r="G111" s="219">
        <v>1484.05</v>
      </c>
      <c r="H111" s="219">
        <v>1467.3999999999999</v>
      </c>
      <c r="I111" s="219">
        <v>1436.4499999999998</v>
      </c>
      <c r="J111" s="219">
        <v>1531.65</v>
      </c>
      <c r="K111" s="219">
        <v>1562.6</v>
      </c>
      <c r="L111" s="219">
        <v>1579.2500000000002</v>
      </c>
      <c r="M111" s="220">
        <v>1545.95</v>
      </c>
      <c r="N111" s="220">
        <v>1498.35</v>
      </c>
      <c r="O111" s="220">
        <v>43495200</v>
      </c>
      <c r="P111" s="221">
        <v>-3.1882406360455487E-2</v>
      </c>
    </row>
    <row r="112" spans="1:16" ht="12.75" customHeight="1">
      <c r="A112" s="213">
        <v>102</v>
      </c>
      <c r="B112" s="225" t="s">
        <v>82</v>
      </c>
      <c r="C112" s="217" t="s">
        <v>151</v>
      </c>
      <c r="D112" s="218">
        <v>45470</v>
      </c>
      <c r="E112" s="217">
        <v>165.4</v>
      </c>
      <c r="F112" s="217">
        <v>165.56666666666669</v>
      </c>
      <c r="G112" s="219">
        <v>164.08333333333337</v>
      </c>
      <c r="H112" s="219">
        <v>162.76666666666668</v>
      </c>
      <c r="I112" s="219">
        <v>161.28333333333336</v>
      </c>
      <c r="J112" s="219">
        <v>166.88333333333338</v>
      </c>
      <c r="K112" s="219">
        <v>168.36666666666667</v>
      </c>
      <c r="L112" s="219">
        <v>169.68333333333339</v>
      </c>
      <c r="M112" s="220">
        <v>167.05</v>
      </c>
      <c r="N112" s="220">
        <v>164.25</v>
      </c>
      <c r="O112" s="220">
        <v>148882500</v>
      </c>
      <c r="P112" s="221">
        <v>1.1145348456041435E-3</v>
      </c>
    </row>
    <row r="113" spans="1:16" ht="12.75" customHeight="1">
      <c r="A113" s="213">
        <v>103</v>
      </c>
      <c r="B113" s="225" t="s">
        <v>42</v>
      </c>
      <c r="C113" s="217" t="s">
        <v>152</v>
      </c>
      <c r="D113" s="218">
        <v>45470</v>
      </c>
      <c r="E113" s="217">
        <v>1177.8</v>
      </c>
      <c r="F113" s="217">
        <v>1177.6166666666666</v>
      </c>
      <c r="G113" s="219">
        <v>1167.2833333333331</v>
      </c>
      <c r="H113" s="219">
        <v>1156.7666666666664</v>
      </c>
      <c r="I113" s="219">
        <v>1146.4333333333329</v>
      </c>
      <c r="J113" s="219">
        <v>1188.1333333333332</v>
      </c>
      <c r="K113" s="219">
        <v>1198.4666666666667</v>
      </c>
      <c r="L113" s="219">
        <v>1208.9833333333333</v>
      </c>
      <c r="M113" s="220">
        <v>1187.95</v>
      </c>
      <c r="N113" s="220">
        <v>1167.0999999999999</v>
      </c>
      <c r="O113" s="220">
        <v>2526550</v>
      </c>
      <c r="P113" s="221">
        <v>7.5168481078278903E-3</v>
      </c>
    </row>
    <row r="114" spans="1:16" ht="12.75" customHeight="1">
      <c r="A114" s="213">
        <v>104</v>
      </c>
      <c r="B114" s="225" t="s">
        <v>114</v>
      </c>
      <c r="C114" s="224" t="s">
        <v>153</v>
      </c>
      <c r="D114" s="218">
        <v>45470</v>
      </c>
      <c r="E114" s="217">
        <v>979.75</v>
      </c>
      <c r="F114" s="217">
        <v>982.48333333333323</v>
      </c>
      <c r="G114" s="219">
        <v>971.56666666666649</v>
      </c>
      <c r="H114" s="219">
        <v>963.38333333333321</v>
      </c>
      <c r="I114" s="219">
        <v>952.46666666666647</v>
      </c>
      <c r="J114" s="219">
        <v>990.66666666666652</v>
      </c>
      <c r="K114" s="219">
        <v>1001.5833333333333</v>
      </c>
      <c r="L114" s="219">
        <v>1009.7666666666665</v>
      </c>
      <c r="M114" s="220">
        <v>993.4</v>
      </c>
      <c r="N114" s="220">
        <v>974.3</v>
      </c>
      <c r="O114" s="220">
        <v>17041500</v>
      </c>
      <c r="P114" s="221">
        <v>7.6572847682119206E-3</v>
      </c>
    </row>
    <row r="115" spans="1:16" ht="12.75" customHeight="1">
      <c r="A115" s="213">
        <v>105</v>
      </c>
      <c r="B115" s="225" t="s">
        <v>57</v>
      </c>
      <c r="C115" s="217" t="s">
        <v>154</v>
      </c>
      <c r="D115" s="218">
        <v>45470</v>
      </c>
      <c r="E115" s="217">
        <v>437.25</v>
      </c>
      <c r="F115" s="217">
        <v>438.38333333333338</v>
      </c>
      <c r="G115" s="219">
        <v>435.21666666666675</v>
      </c>
      <c r="H115" s="219">
        <v>433.18333333333339</v>
      </c>
      <c r="I115" s="219">
        <v>430.01666666666677</v>
      </c>
      <c r="J115" s="219">
        <v>440.41666666666674</v>
      </c>
      <c r="K115" s="219">
        <v>443.58333333333337</v>
      </c>
      <c r="L115" s="219">
        <v>445.61666666666673</v>
      </c>
      <c r="M115" s="220">
        <v>441.55</v>
      </c>
      <c r="N115" s="220">
        <v>436.35</v>
      </c>
      <c r="O115" s="220">
        <v>101656000</v>
      </c>
      <c r="P115" s="221">
        <v>-3.1849132385703975E-3</v>
      </c>
    </row>
    <row r="116" spans="1:16" ht="12.75" customHeight="1">
      <c r="A116" s="213">
        <v>106</v>
      </c>
      <c r="B116" s="225" t="s">
        <v>129</v>
      </c>
      <c r="C116" s="217" t="s">
        <v>155</v>
      </c>
      <c r="D116" s="218">
        <v>45470</v>
      </c>
      <c r="E116" s="217">
        <v>1014.15</v>
      </c>
      <c r="F116" s="217">
        <v>1019.3000000000001</v>
      </c>
      <c r="G116" s="219">
        <v>1002.8500000000001</v>
      </c>
      <c r="H116" s="219">
        <v>991.55000000000007</v>
      </c>
      <c r="I116" s="219">
        <v>975.10000000000014</v>
      </c>
      <c r="J116" s="219">
        <v>1030.6000000000001</v>
      </c>
      <c r="K116" s="219">
        <v>1047.0500000000002</v>
      </c>
      <c r="L116" s="219">
        <v>1058.3500000000001</v>
      </c>
      <c r="M116" s="220">
        <v>1035.75</v>
      </c>
      <c r="N116" s="220">
        <v>1008</v>
      </c>
      <c r="O116" s="220">
        <v>11136250</v>
      </c>
      <c r="P116" s="221">
        <v>3.4486762656758013E-2</v>
      </c>
    </row>
    <row r="117" spans="1:16" ht="12.75" customHeight="1">
      <c r="A117" s="213">
        <v>107</v>
      </c>
      <c r="B117" s="225" t="s">
        <v>47</v>
      </c>
      <c r="C117" s="217" t="s">
        <v>156</v>
      </c>
      <c r="D117" s="218">
        <v>45470</v>
      </c>
      <c r="E117" s="217">
        <v>4242.25</v>
      </c>
      <c r="F117" s="217">
        <v>4244.5</v>
      </c>
      <c r="G117" s="219">
        <v>4156.3500000000004</v>
      </c>
      <c r="H117" s="219">
        <v>4070.4500000000007</v>
      </c>
      <c r="I117" s="219">
        <v>3982.3000000000011</v>
      </c>
      <c r="J117" s="219">
        <v>4330.3999999999996</v>
      </c>
      <c r="K117" s="219">
        <v>4418.5499999999993</v>
      </c>
      <c r="L117" s="219">
        <v>4504.4499999999989</v>
      </c>
      <c r="M117" s="220">
        <v>4332.6499999999996</v>
      </c>
      <c r="N117" s="220">
        <v>4158.6000000000004</v>
      </c>
      <c r="O117" s="220">
        <v>466250</v>
      </c>
      <c r="P117" s="221">
        <v>3.7552155771905425E-2</v>
      </c>
    </row>
    <row r="118" spans="1:16" ht="12.75" customHeight="1">
      <c r="A118" s="213">
        <v>108</v>
      </c>
      <c r="B118" s="225" t="s">
        <v>129</v>
      </c>
      <c r="C118" s="222" t="s">
        <v>157</v>
      </c>
      <c r="D118" s="218">
        <v>45470</v>
      </c>
      <c r="E118" s="217">
        <v>916.6</v>
      </c>
      <c r="F118" s="217">
        <v>913.31666666666661</v>
      </c>
      <c r="G118" s="219">
        <v>905.28333333333319</v>
      </c>
      <c r="H118" s="219">
        <v>893.96666666666658</v>
      </c>
      <c r="I118" s="219">
        <v>885.93333333333317</v>
      </c>
      <c r="J118" s="219">
        <v>924.63333333333321</v>
      </c>
      <c r="K118" s="219">
        <v>932.66666666666652</v>
      </c>
      <c r="L118" s="219">
        <v>943.98333333333323</v>
      </c>
      <c r="M118" s="220">
        <v>921.35</v>
      </c>
      <c r="N118" s="220">
        <v>902</v>
      </c>
      <c r="O118" s="220">
        <v>14324850</v>
      </c>
      <c r="P118" s="221">
        <v>-1.9270761125745182E-2</v>
      </c>
    </row>
    <row r="119" spans="1:16" ht="12.75" customHeight="1">
      <c r="A119" s="213">
        <v>109</v>
      </c>
      <c r="B119" s="225" t="s">
        <v>57</v>
      </c>
      <c r="C119" s="217" t="s">
        <v>158</v>
      </c>
      <c r="D119" s="218">
        <v>45470</v>
      </c>
      <c r="E119" s="217">
        <v>522.75</v>
      </c>
      <c r="F119" s="217">
        <v>521.36666666666667</v>
      </c>
      <c r="G119" s="219">
        <v>517.23333333333335</v>
      </c>
      <c r="H119" s="219">
        <v>511.7166666666667</v>
      </c>
      <c r="I119" s="219">
        <v>507.58333333333337</v>
      </c>
      <c r="J119" s="219">
        <v>526.88333333333333</v>
      </c>
      <c r="K119" s="219">
        <v>531.01666666666677</v>
      </c>
      <c r="L119" s="219">
        <v>536.5333333333333</v>
      </c>
      <c r="M119" s="220">
        <v>525.5</v>
      </c>
      <c r="N119" s="220">
        <v>515.85</v>
      </c>
      <c r="O119" s="220">
        <v>22110000</v>
      </c>
      <c r="P119" s="221">
        <v>-2.4056499668947254E-2</v>
      </c>
    </row>
    <row r="120" spans="1:16" ht="12.75" customHeight="1">
      <c r="A120" s="213">
        <v>110</v>
      </c>
      <c r="B120" s="225" t="s">
        <v>61</v>
      </c>
      <c r="C120" s="217" t="s">
        <v>159</v>
      </c>
      <c r="D120" s="218">
        <v>45470</v>
      </c>
      <c r="E120" s="217">
        <v>1747.15</v>
      </c>
      <c r="F120" s="217">
        <v>1754.8500000000001</v>
      </c>
      <c r="G120" s="219">
        <v>1734.3000000000002</v>
      </c>
      <c r="H120" s="219">
        <v>1721.45</v>
      </c>
      <c r="I120" s="219">
        <v>1700.9</v>
      </c>
      <c r="J120" s="219">
        <v>1767.7000000000003</v>
      </c>
      <c r="K120" s="219">
        <v>1788.25</v>
      </c>
      <c r="L120" s="219">
        <v>1801.1000000000004</v>
      </c>
      <c r="M120" s="220">
        <v>1775.4</v>
      </c>
      <c r="N120" s="220">
        <v>1742</v>
      </c>
      <c r="O120" s="220">
        <v>39708000</v>
      </c>
      <c r="P120" s="221">
        <v>-3.601705202031482E-2</v>
      </c>
    </row>
    <row r="121" spans="1:16" ht="12.75" customHeight="1">
      <c r="A121" s="213">
        <v>111</v>
      </c>
      <c r="B121" s="225" t="s">
        <v>66</v>
      </c>
      <c r="C121" s="217" t="s">
        <v>846</v>
      </c>
      <c r="D121" s="218">
        <v>45470</v>
      </c>
      <c r="E121" s="217">
        <v>163.35</v>
      </c>
      <c r="F121" s="217">
        <v>164.53333333333333</v>
      </c>
      <c r="G121" s="219">
        <v>161.06666666666666</v>
      </c>
      <c r="H121" s="219">
        <v>158.78333333333333</v>
      </c>
      <c r="I121" s="219">
        <v>155.31666666666666</v>
      </c>
      <c r="J121" s="219">
        <v>166.81666666666666</v>
      </c>
      <c r="K121" s="219">
        <v>170.2833333333333</v>
      </c>
      <c r="L121" s="219">
        <v>172.56666666666666</v>
      </c>
      <c r="M121" s="220">
        <v>168</v>
      </c>
      <c r="N121" s="220">
        <v>162.25</v>
      </c>
      <c r="O121" s="220">
        <v>54860290</v>
      </c>
      <c r="P121" s="221">
        <v>-9.1070277240490015E-3</v>
      </c>
    </row>
    <row r="122" spans="1:16" ht="12.75" customHeight="1">
      <c r="A122" s="213">
        <v>112</v>
      </c>
      <c r="B122" s="225" t="s">
        <v>42</v>
      </c>
      <c r="C122" s="217" t="s">
        <v>160</v>
      </c>
      <c r="D122" s="218">
        <v>45470</v>
      </c>
      <c r="E122" s="217">
        <v>2790.8</v>
      </c>
      <c r="F122" s="217">
        <v>2824.5</v>
      </c>
      <c r="G122" s="219">
        <v>2749</v>
      </c>
      <c r="H122" s="219">
        <v>2707.2</v>
      </c>
      <c r="I122" s="219">
        <v>2631.7</v>
      </c>
      <c r="J122" s="219">
        <v>2866.3</v>
      </c>
      <c r="K122" s="219">
        <v>2941.8</v>
      </c>
      <c r="L122" s="219">
        <v>2983.6000000000004</v>
      </c>
      <c r="M122" s="220">
        <v>2900</v>
      </c>
      <c r="N122" s="220">
        <v>2782.7</v>
      </c>
      <c r="O122" s="220">
        <v>1436100</v>
      </c>
      <c r="P122" s="221">
        <v>4.5653123634775014E-2</v>
      </c>
    </row>
    <row r="123" spans="1:16" ht="12.75" customHeight="1">
      <c r="A123" s="213">
        <v>113</v>
      </c>
      <c r="B123" s="225" t="s">
        <v>42</v>
      </c>
      <c r="C123" s="217" t="s">
        <v>161</v>
      </c>
      <c r="D123" s="218">
        <v>45470</v>
      </c>
      <c r="E123" s="217">
        <v>444.8</v>
      </c>
      <c r="F123" s="217">
        <v>443.61666666666662</v>
      </c>
      <c r="G123" s="219">
        <v>438.93333333333322</v>
      </c>
      <c r="H123" s="219">
        <v>433.06666666666661</v>
      </c>
      <c r="I123" s="219">
        <v>428.38333333333321</v>
      </c>
      <c r="J123" s="219">
        <v>449.48333333333323</v>
      </c>
      <c r="K123" s="219">
        <v>454.16666666666663</v>
      </c>
      <c r="L123" s="219">
        <v>460.03333333333325</v>
      </c>
      <c r="M123" s="220">
        <v>448.3</v>
      </c>
      <c r="N123" s="220">
        <v>437.75</v>
      </c>
      <c r="O123" s="220">
        <v>15045000</v>
      </c>
      <c r="P123" s="221">
        <v>1.1775465874013947E-2</v>
      </c>
    </row>
    <row r="124" spans="1:16" ht="12.75" customHeight="1">
      <c r="A124" s="213">
        <v>114</v>
      </c>
      <c r="B124" s="225" t="s">
        <v>66</v>
      </c>
      <c r="C124" s="222" t="s">
        <v>162</v>
      </c>
      <c r="D124" s="218">
        <v>45470</v>
      </c>
      <c r="E124" s="217">
        <v>674.9</v>
      </c>
      <c r="F124" s="217">
        <v>673.5333333333333</v>
      </c>
      <c r="G124" s="219">
        <v>666.16666666666663</v>
      </c>
      <c r="H124" s="219">
        <v>657.43333333333328</v>
      </c>
      <c r="I124" s="219">
        <v>650.06666666666661</v>
      </c>
      <c r="J124" s="219">
        <v>682.26666666666665</v>
      </c>
      <c r="K124" s="219">
        <v>689.63333333333344</v>
      </c>
      <c r="L124" s="219">
        <v>698.36666666666667</v>
      </c>
      <c r="M124" s="220">
        <v>680.9</v>
      </c>
      <c r="N124" s="220">
        <v>664.8</v>
      </c>
      <c r="O124" s="220">
        <v>26309000</v>
      </c>
      <c r="P124" s="221">
        <v>-2.6599787201702388E-4</v>
      </c>
    </row>
    <row r="125" spans="1:16" ht="12.75" customHeight="1">
      <c r="A125" s="213">
        <v>115</v>
      </c>
      <c r="B125" s="225" t="s">
        <v>40</v>
      </c>
      <c r="C125" s="217" t="s">
        <v>163</v>
      </c>
      <c r="D125" s="218">
        <v>45470</v>
      </c>
      <c r="E125" s="217">
        <v>3523.3</v>
      </c>
      <c r="F125" s="217">
        <v>3530</v>
      </c>
      <c r="G125" s="219">
        <v>3493.3</v>
      </c>
      <c r="H125" s="219">
        <v>3463.3</v>
      </c>
      <c r="I125" s="219">
        <v>3426.6000000000004</v>
      </c>
      <c r="J125" s="219">
        <v>3560</v>
      </c>
      <c r="K125" s="219">
        <v>3596.7</v>
      </c>
      <c r="L125" s="219">
        <v>3626.7</v>
      </c>
      <c r="M125" s="220">
        <v>3566.7</v>
      </c>
      <c r="N125" s="220">
        <v>3500</v>
      </c>
      <c r="O125" s="220">
        <v>15540000</v>
      </c>
      <c r="P125" s="221">
        <v>-5.4813719749258428E-3</v>
      </c>
    </row>
    <row r="126" spans="1:16" ht="12.75" customHeight="1">
      <c r="A126" s="213">
        <v>116</v>
      </c>
      <c r="B126" s="225" t="s">
        <v>85</v>
      </c>
      <c r="C126" s="217" t="s">
        <v>164</v>
      </c>
      <c r="D126" s="218">
        <v>45470</v>
      </c>
      <c r="E126" s="217">
        <v>4862</v>
      </c>
      <c r="F126" s="217">
        <v>4879.666666666667</v>
      </c>
      <c r="G126" s="219">
        <v>4809.2833333333338</v>
      </c>
      <c r="H126" s="219">
        <v>4756.5666666666666</v>
      </c>
      <c r="I126" s="219">
        <v>4686.1833333333334</v>
      </c>
      <c r="J126" s="219">
        <v>4932.3833333333341</v>
      </c>
      <c r="K126" s="219">
        <v>5002.7666666666673</v>
      </c>
      <c r="L126" s="219">
        <v>5055.4833333333345</v>
      </c>
      <c r="M126" s="220">
        <v>4950.05</v>
      </c>
      <c r="N126" s="220">
        <v>4826.95</v>
      </c>
      <c r="O126" s="220">
        <v>3780900</v>
      </c>
      <c r="P126" s="221">
        <v>2.3968150796230093E-2</v>
      </c>
    </row>
    <row r="127" spans="1:16" ht="12.75" customHeight="1">
      <c r="A127" s="213">
        <v>117</v>
      </c>
      <c r="B127" s="225" t="s">
        <v>85</v>
      </c>
      <c r="C127" s="217" t="s">
        <v>165</v>
      </c>
      <c r="D127" s="218">
        <v>45470</v>
      </c>
      <c r="E127" s="217">
        <v>4777.55</v>
      </c>
      <c r="F127" s="217">
        <v>4766.55</v>
      </c>
      <c r="G127" s="219">
        <v>4693.5</v>
      </c>
      <c r="H127" s="219">
        <v>4609.45</v>
      </c>
      <c r="I127" s="219">
        <v>4536.3999999999996</v>
      </c>
      <c r="J127" s="219">
        <v>4850.6000000000004</v>
      </c>
      <c r="K127" s="219">
        <v>4923.6500000000015</v>
      </c>
      <c r="L127" s="219">
        <v>5007.7000000000007</v>
      </c>
      <c r="M127" s="220">
        <v>4839.6000000000004</v>
      </c>
      <c r="N127" s="220">
        <v>4682.5</v>
      </c>
      <c r="O127" s="220">
        <v>1483100</v>
      </c>
      <c r="P127" s="221">
        <v>7.4723184566265876E-3</v>
      </c>
    </row>
    <row r="128" spans="1:16" ht="12.75" customHeight="1">
      <c r="A128" s="213">
        <v>118</v>
      </c>
      <c r="B128" s="225" t="s">
        <v>42</v>
      </c>
      <c r="C128" s="217" t="s">
        <v>166</v>
      </c>
      <c r="D128" s="218">
        <v>45470</v>
      </c>
      <c r="E128" s="217">
        <v>1638.55</v>
      </c>
      <c r="F128" s="217">
        <v>1639.2166666666665</v>
      </c>
      <c r="G128" s="219">
        <v>1613.4333333333329</v>
      </c>
      <c r="H128" s="219">
        <v>1588.3166666666664</v>
      </c>
      <c r="I128" s="219">
        <v>1562.5333333333328</v>
      </c>
      <c r="J128" s="219">
        <v>1664.333333333333</v>
      </c>
      <c r="K128" s="219">
        <v>1690.1166666666663</v>
      </c>
      <c r="L128" s="219">
        <v>1715.2333333333331</v>
      </c>
      <c r="M128" s="220">
        <v>1665</v>
      </c>
      <c r="N128" s="220">
        <v>1614.1</v>
      </c>
      <c r="O128" s="220">
        <v>6803400</v>
      </c>
      <c r="P128" s="221">
        <v>4.743833017077799E-2</v>
      </c>
    </row>
    <row r="129" spans="1:16" ht="12.75" customHeight="1">
      <c r="A129" s="213">
        <v>119</v>
      </c>
      <c r="B129" s="225" t="s">
        <v>54</v>
      </c>
      <c r="C129" s="217" t="s">
        <v>167</v>
      </c>
      <c r="D129" s="218">
        <v>45470</v>
      </c>
      <c r="E129" s="217">
        <v>2818.25</v>
      </c>
      <c r="F129" s="217">
        <v>2839.0166666666664</v>
      </c>
      <c r="G129" s="219">
        <v>2789.2333333333327</v>
      </c>
      <c r="H129" s="219">
        <v>2760.2166666666662</v>
      </c>
      <c r="I129" s="219">
        <v>2710.4333333333325</v>
      </c>
      <c r="J129" s="219">
        <v>2868.0333333333328</v>
      </c>
      <c r="K129" s="219">
        <v>2917.8166666666666</v>
      </c>
      <c r="L129" s="219">
        <v>2946.833333333333</v>
      </c>
      <c r="M129" s="220">
        <v>2888.8</v>
      </c>
      <c r="N129" s="220">
        <v>2810</v>
      </c>
      <c r="O129" s="220">
        <v>15235850</v>
      </c>
      <c r="P129" s="221">
        <v>3.6428192654416342E-3</v>
      </c>
    </row>
    <row r="130" spans="1:16" ht="12.75" customHeight="1">
      <c r="A130" s="213">
        <v>120</v>
      </c>
      <c r="B130" s="225" t="s">
        <v>66</v>
      </c>
      <c r="C130" s="217" t="s">
        <v>168</v>
      </c>
      <c r="D130" s="218">
        <v>45470</v>
      </c>
      <c r="E130" s="217">
        <v>283.89999999999998</v>
      </c>
      <c r="F130" s="217">
        <v>284.06666666666666</v>
      </c>
      <c r="G130" s="219">
        <v>281.0333333333333</v>
      </c>
      <c r="H130" s="219">
        <v>278.16666666666663</v>
      </c>
      <c r="I130" s="219">
        <v>275.13333333333327</v>
      </c>
      <c r="J130" s="219">
        <v>286.93333333333334</v>
      </c>
      <c r="K130" s="219">
        <v>289.96666666666675</v>
      </c>
      <c r="L130" s="219">
        <v>292.83333333333337</v>
      </c>
      <c r="M130" s="220">
        <v>287.10000000000002</v>
      </c>
      <c r="N130" s="220">
        <v>281.2</v>
      </c>
      <c r="O130" s="220">
        <v>29924000</v>
      </c>
      <c r="P130" s="221">
        <v>-9.3482905982905987E-4</v>
      </c>
    </row>
    <row r="131" spans="1:16" ht="12.75" customHeight="1">
      <c r="A131" s="213">
        <v>121</v>
      </c>
      <c r="B131" s="225" t="s">
        <v>66</v>
      </c>
      <c r="C131" s="217" t="s">
        <v>169</v>
      </c>
      <c r="D131" s="218">
        <v>45470</v>
      </c>
      <c r="E131" s="217">
        <v>177.75</v>
      </c>
      <c r="F131" s="217">
        <v>178.43333333333331</v>
      </c>
      <c r="G131" s="219">
        <v>176.56666666666661</v>
      </c>
      <c r="H131" s="219">
        <v>175.3833333333333</v>
      </c>
      <c r="I131" s="219">
        <v>173.51666666666659</v>
      </c>
      <c r="J131" s="219">
        <v>179.61666666666662</v>
      </c>
      <c r="K131" s="219">
        <v>181.48333333333335</v>
      </c>
      <c r="L131" s="219">
        <v>182.66666666666663</v>
      </c>
      <c r="M131" s="220">
        <v>180.3</v>
      </c>
      <c r="N131" s="220">
        <v>177.25</v>
      </c>
      <c r="O131" s="220">
        <v>47130000</v>
      </c>
      <c r="P131" s="221">
        <v>-5.498075072184793E-2</v>
      </c>
    </row>
    <row r="132" spans="1:16" ht="12.75" customHeight="1">
      <c r="A132" s="213">
        <v>122</v>
      </c>
      <c r="B132" s="225" t="s">
        <v>57</v>
      </c>
      <c r="C132" s="217" t="s">
        <v>170</v>
      </c>
      <c r="D132" s="218">
        <v>45470</v>
      </c>
      <c r="E132" s="217">
        <v>653.20000000000005</v>
      </c>
      <c r="F132" s="217">
        <v>653.56666666666672</v>
      </c>
      <c r="G132" s="219">
        <v>647.18333333333339</v>
      </c>
      <c r="H132" s="219">
        <v>641.16666666666663</v>
      </c>
      <c r="I132" s="219">
        <v>634.7833333333333</v>
      </c>
      <c r="J132" s="219">
        <v>659.58333333333348</v>
      </c>
      <c r="K132" s="219">
        <v>665.96666666666692</v>
      </c>
      <c r="L132" s="219">
        <v>671.98333333333358</v>
      </c>
      <c r="M132" s="220">
        <v>659.95</v>
      </c>
      <c r="N132" s="220">
        <v>647.54999999999995</v>
      </c>
      <c r="O132" s="220">
        <v>12934800</v>
      </c>
      <c r="P132" s="221">
        <v>5.034965034965035E-3</v>
      </c>
    </row>
    <row r="133" spans="1:16" ht="12.75" customHeight="1">
      <c r="A133" s="213">
        <v>123</v>
      </c>
      <c r="B133" s="225" t="s">
        <v>54</v>
      </c>
      <c r="C133" s="217" t="s">
        <v>171</v>
      </c>
      <c r="D133" s="218">
        <v>45470</v>
      </c>
      <c r="E133" s="217">
        <v>12718.75</v>
      </c>
      <c r="F133" s="217">
        <v>12760.050000000001</v>
      </c>
      <c r="G133" s="219">
        <v>12597.050000000003</v>
      </c>
      <c r="H133" s="219">
        <v>12475.350000000002</v>
      </c>
      <c r="I133" s="219">
        <v>12312.350000000004</v>
      </c>
      <c r="J133" s="219">
        <v>12881.750000000002</v>
      </c>
      <c r="K133" s="219">
        <v>13044.749999999998</v>
      </c>
      <c r="L133" s="219">
        <v>13166.45</v>
      </c>
      <c r="M133" s="220">
        <v>12923.05</v>
      </c>
      <c r="N133" s="220">
        <v>12638.35</v>
      </c>
      <c r="O133" s="220">
        <v>2264950</v>
      </c>
      <c r="P133" s="221">
        <v>2.6350371578756571E-2</v>
      </c>
    </row>
    <row r="134" spans="1:16" ht="12.75" customHeight="1">
      <c r="A134" s="213">
        <v>124</v>
      </c>
      <c r="B134" s="225" t="s">
        <v>57</v>
      </c>
      <c r="C134" s="217" t="s">
        <v>1031</v>
      </c>
      <c r="D134" s="218">
        <v>45470</v>
      </c>
      <c r="E134" s="217">
        <v>1319.55</v>
      </c>
      <c r="F134" s="217">
        <v>1318.05</v>
      </c>
      <c r="G134" s="219">
        <v>1310.0999999999999</v>
      </c>
      <c r="H134" s="219">
        <v>1300.6499999999999</v>
      </c>
      <c r="I134" s="219">
        <v>1292.6999999999998</v>
      </c>
      <c r="J134" s="219">
        <v>1327.5</v>
      </c>
      <c r="K134" s="219">
        <v>1335.4500000000003</v>
      </c>
      <c r="L134" s="219">
        <v>1344.9</v>
      </c>
      <c r="M134" s="220">
        <v>1326</v>
      </c>
      <c r="N134" s="220">
        <v>1308.5999999999999</v>
      </c>
      <c r="O134" s="220">
        <v>8507100</v>
      </c>
      <c r="P134" s="221">
        <v>1.8265605362379558E-2</v>
      </c>
    </row>
    <row r="135" spans="1:16" ht="12.75" customHeight="1">
      <c r="A135" s="213">
        <v>125</v>
      </c>
      <c r="B135" s="225" t="s">
        <v>85</v>
      </c>
      <c r="C135" s="217" t="s">
        <v>173</v>
      </c>
      <c r="D135" s="218">
        <v>45470</v>
      </c>
      <c r="E135" s="217">
        <v>3656.7</v>
      </c>
      <c r="F135" s="217">
        <v>3659.2833333333328</v>
      </c>
      <c r="G135" s="219">
        <v>3618.6166666666659</v>
      </c>
      <c r="H135" s="219">
        <v>3580.5333333333328</v>
      </c>
      <c r="I135" s="219">
        <v>3539.8666666666659</v>
      </c>
      <c r="J135" s="219">
        <v>3697.3666666666659</v>
      </c>
      <c r="K135" s="219">
        <v>3738.0333333333328</v>
      </c>
      <c r="L135" s="219">
        <v>3776.1166666666659</v>
      </c>
      <c r="M135" s="220">
        <v>3699.95</v>
      </c>
      <c r="N135" s="220">
        <v>3621.2</v>
      </c>
      <c r="O135" s="220">
        <v>2640400</v>
      </c>
      <c r="P135" s="221">
        <v>-4.59926110231471E-3</v>
      </c>
    </row>
    <row r="136" spans="1:16" ht="12.75" customHeight="1">
      <c r="A136" s="213">
        <v>126</v>
      </c>
      <c r="B136" s="225" t="s">
        <v>42</v>
      </c>
      <c r="C136" s="224" t="s">
        <v>174</v>
      </c>
      <c r="D136" s="218">
        <v>45470</v>
      </c>
      <c r="E136" s="217">
        <v>2015.75</v>
      </c>
      <c r="F136" s="217">
        <v>2023.05</v>
      </c>
      <c r="G136" s="219">
        <v>2002.6999999999998</v>
      </c>
      <c r="H136" s="219">
        <v>1989.6499999999999</v>
      </c>
      <c r="I136" s="219">
        <v>1969.2999999999997</v>
      </c>
      <c r="J136" s="219">
        <v>2036.1</v>
      </c>
      <c r="K136" s="219">
        <v>2056.4499999999998</v>
      </c>
      <c r="L136" s="219">
        <v>2069.5</v>
      </c>
      <c r="M136" s="220">
        <v>2043.4</v>
      </c>
      <c r="N136" s="220">
        <v>2010</v>
      </c>
      <c r="O136" s="220">
        <v>1678000</v>
      </c>
      <c r="P136" s="221">
        <v>2.4670249145090375E-2</v>
      </c>
    </row>
    <row r="137" spans="1:16" ht="12.75" customHeight="1">
      <c r="A137" s="213">
        <v>127</v>
      </c>
      <c r="B137" s="225" t="s">
        <v>66</v>
      </c>
      <c r="C137" s="224" t="s">
        <v>175</v>
      </c>
      <c r="D137" s="218">
        <v>45470</v>
      </c>
      <c r="E137" s="217">
        <v>954.65</v>
      </c>
      <c r="F137" s="217">
        <v>950.43333333333328</v>
      </c>
      <c r="G137" s="219">
        <v>940.56666666666661</v>
      </c>
      <c r="H137" s="219">
        <v>926.48333333333335</v>
      </c>
      <c r="I137" s="219">
        <v>916.61666666666667</v>
      </c>
      <c r="J137" s="219">
        <v>964.51666666666654</v>
      </c>
      <c r="K137" s="219">
        <v>974.3833333333331</v>
      </c>
      <c r="L137" s="219">
        <v>988.46666666666647</v>
      </c>
      <c r="M137" s="220">
        <v>960.3</v>
      </c>
      <c r="N137" s="220">
        <v>936.35</v>
      </c>
      <c r="O137" s="220">
        <v>5464800</v>
      </c>
      <c r="P137" s="221">
        <v>-4.7811541678282686E-2</v>
      </c>
    </row>
    <row r="138" spans="1:16" ht="12.75" customHeight="1">
      <c r="A138" s="213">
        <v>128</v>
      </c>
      <c r="B138" s="225" t="s">
        <v>82</v>
      </c>
      <c r="C138" s="217" t="s">
        <v>176</v>
      </c>
      <c r="D138" s="218">
        <v>45470</v>
      </c>
      <c r="E138" s="217">
        <v>1413.5</v>
      </c>
      <c r="F138" s="217">
        <v>1429.7666666666667</v>
      </c>
      <c r="G138" s="219">
        <v>1384.7333333333333</v>
      </c>
      <c r="H138" s="219">
        <v>1355.9666666666667</v>
      </c>
      <c r="I138" s="219">
        <v>1310.9333333333334</v>
      </c>
      <c r="J138" s="219">
        <v>1458.5333333333333</v>
      </c>
      <c r="K138" s="219">
        <v>1503.5666666666666</v>
      </c>
      <c r="L138" s="219">
        <v>1532.3333333333333</v>
      </c>
      <c r="M138" s="220">
        <v>1474.8</v>
      </c>
      <c r="N138" s="220">
        <v>1401</v>
      </c>
      <c r="O138" s="220">
        <v>2240800</v>
      </c>
      <c r="P138" s="221">
        <v>0.13080339119903109</v>
      </c>
    </row>
    <row r="139" spans="1:16" ht="12.75" customHeight="1">
      <c r="A139" s="213">
        <v>129</v>
      </c>
      <c r="B139" s="225" t="s">
        <v>54</v>
      </c>
      <c r="C139" s="217" t="s">
        <v>177</v>
      </c>
      <c r="D139" s="218">
        <v>45470</v>
      </c>
      <c r="E139" s="217">
        <v>164.95</v>
      </c>
      <c r="F139" s="217">
        <v>163.03333333333333</v>
      </c>
      <c r="G139" s="219">
        <v>160.16666666666666</v>
      </c>
      <c r="H139" s="219">
        <v>155.38333333333333</v>
      </c>
      <c r="I139" s="219">
        <v>152.51666666666665</v>
      </c>
      <c r="J139" s="219">
        <v>167.81666666666666</v>
      </c>
      <c r="K139" s="219">
        <v>170.68333333333334</v>
      </c>
      <c r="L139" s="219">
        <v>175.46666666666667</v>
      </c>
      <c r="M139" s="220">
        <v>165.9</v>
      </c>
      <c r="N139" s="220">
        <v>158.25</v>
      </c>
      <c r="O139" s="220">
        <v>108878500</v>
      </c>
      <c r="P139" s="221">
        <v>-2.3559375994906082E-2</v>
      </c>
    </row>
    <row r="140" spans="1:16" ht="12.75" customHeight="1">
      <c r="A140" s="213">
        <v>130</v>
      </c>
      <c r="B140" s="225" t="s">
        <v>85</v>
      </c>
      <c r="C140" s="222" t="s">
        <v>178</v>
      </c>
      <c r="D140" s="218">
        <v>45470</v>
      </c>
      <c r="E140" s="217">
        <v>2397.6</v>
      </c>
      <c r="F140" s="217">
        <v>2403.25</v>
      </c>
      <c r="G140" s="219">
        <v>2352.35</v>
      </c>
      <c r="H140" s="219">
        <v>2307.1</v>
      </c>
      <c r="I140" s="219">
        <v>2256.1999999999998</v>
      </c>
      <c r="J140" s="219">
        <v>2448.5</v>
      </c>
      <c r="K140" s="219">
        <v>2499.3999999999996</v>
      </c>
      <c r="L140" s="219">
        <v>2544.65</v>
      </c>
      <c r="M140" s="220">
        <v>2454.15</v>
      </c>
      <c r="N140" s="220">
        <v>2358</v>
      </c>
      <c r="O140" s="220">
        <v>4786100</v>
      </c>
      <c r="P140" s="221">
        <v>0.67008924287496396</v>
      </c>
    </row>
    <row r="141" spans="1:16" ht="12.75" customHeight="1">
      <c r="A141" s="213">
        <v>131</v>
      </c>
      <c r="B141" s="225" t="s">
        <v>54</v>
      </c>
      <c r="C141" s="217" t="s">
        <v>179</v>
      </c>
      <c r="D141" s="218">
        <v>45470</v>
      </c>
      <c r="E141" s="217">
        <v>127163.35</v>
      </c>
      <c r="F141" s="217">
        <v>127389.59999999999</v>
      </c>
      <c r="G141" s="219">
        <v>126268.24999999999</v>
      </c>
      <c r="H141" s="219">
        <v>125373.15</v>
      </c>
      <c r="I141" s="219">
        <v>124251.79999999999</v>
      </c>
      <c r="J141" s="219">
        <v>128284.69999999998</v>
      </c>
      <c r="K141" s="219">
        <v>129406.04999999999</v>
      </c>
      <c r="L141" s="219">
        <v>130301.14999999998</v>
      </c>
      <c r="M141" s="220">
        <v>128510.95</v>
      </c>
      <c r="N141" s="220">
        <v>126494.5</v>
      </c>
      <c r="O141" s="220">
        <v>50610</v>
      </c>
      <c r="P141" s="221">
        <v>8.368200836820083E-3</v>
      </c>
    </row>
    <row r="142" spans="1:16" ht="12.75" customHeight="1">
      <c r="A142" s="213">
        <v>132</v>
      </c>
      <c r="B142" s="225" t="s">
        <v>66</v>
      </c>
      <c r="C142" s="217" t="s">
        <v>180</v>
      </c>
      <c r="D142" s="218">
        <v>45470</v>
      </c>
      <c r="E142" s="217">
        <v>1755.1</v>
      </c>
      <c r="F142" s="217">
        <v>1762.9166666666667</v>
      </c>
      <c r="G142" s="219">
        <v>1736.9833333333336</v>
      </c>
      <c r="H142" s="219">
        <v>1718.8666666666668</v>
      </c>
      <c r="I142" s="219">
        <v>1692.9333333333336</v>
      </c>
      <c r="J142" s="219">
        <v>1781.0333333333335</v>
      </c>
      <c r="K142" s="219">
        <v>1806.9666666666665</v>
      </c>
      <c r="L142" s="219">
        <v>1825.0833333333335</v>
      </c>
      <c r="M142" s="220">
        <v>1788.85</v>
      </c>
      <c r="N142" s="220">
        <v>1744.8</v>
      </c>
      <c r="O142" s="220">
        <v>3839550</v>
      </c>
      <c r="P142" s="221">
        <v>2.0166593599298552E-2</v>
      </c>
    </row>
    <row r="143" spans="1:16" ht="12.75" customHeight="1">
      <c r="A143" s="213">
        <v>133</v>
      </c>
      <c r="B143" s="225" t="s">
        <v>129</v>
      </c>
      <c r="C143" s="217" t="s">
        <v>181</v>
      </c>
      <c r="D143" s="218">
        <v>45470</v>
      </c>
      <c r="E143" s="217">
        <v>183.55</v>
      </c>
      <c r="F143" s="217">
        <v>183.86666666666667</v>
      </c>
      <c r="G143" s="219">
        <v>181.98333333333335</v>
      </c>
      <c r="H143" s="219">
        <v>180.41666666666669</v>
      </c>
      <c r="I143" s="219">
        <v>178.53333333333336</v>
      </c>
      <c r="J143" s="219">
        <v>185.43333333333334</v>
      </c>
      <c r="K143" s="219">
        <v>187.31666666666666</v>
      </c>
      <c r="L143" s="219">
        <v>188.88333333333333</v>
      </c>
      <c r="M143" s="220">
        <v>185.75</v>
      </c>
      <c r="N143" s="220">
        <v>182.3</v>
      </c>
      <c r="O143" s="220">
        <v>74362500</v>
      </c>
      <c r="P143" s="221">
        <v>-8.9459743115597977E-3</v>
      </c>
    </row>
    <row r="144" spans="1:16" ht="12.75" customHeight="1">
      <c r="A144" s="213">
        <v>134</v>
      </c>
      <c r="B144" s="225" t="s">
        <v>85</v>
      </c>
      <c r="C144" s="217" t="s">
        <v>182</v>
      </c>
      <c r="D144" s="218">
        <v>45470</v>
      </c>
      <c r="E144" s="217">
        <v>6230.55</v>
      </c>
      <c r="F144" s="217">
        <v>6221.166666666667</v>
      </c>
      <c r="G144" s="219">
        <v>6158.3833333333341</v>
      </c>
      <c r="H144" s="219">
        <v>6086.2166666666672</v>
      </c>
      <c r="I144" s="219">
        <v>6023.4333333333343</v>
      </c>
      <c r="J144" s="219">
        <v>6293.3333333333339</v>
      </c>
      <c r="K144" s="219">
        <v>6356.1166666666668</v>
      </c>
      <c r="L144" s="219">
        <v>6428.2833333333338</v>
      </c>
      <c r="M144" s="220">
        <v>6283.95</v>
      </c>
      <c r="N144" s="220">
        <v>6149</v>
      </c>
      <c r="O144" s="220">
        <v>1346700</v>
      </c>
      <c r="P144" s="221">
        <v>-3.1290461804056972E-2</v>
      </c>
    </row>
    <row r="145" spans="1:16" ht="12.75" customHeight="1">
      <c r="A145" s="213">
        <v>135</v>
      </c>
      <c r="B145" s="225" t="s">
        <v>842</v>
      </c>
      <c r="C145" s="217" t="s">
        <v>183</v>
      </c>
      <c r="D145" s="218">
        <v>45470</v>
      </c>
      <c r="E145" s="217">
        <v>3436.85</v>
      </c>
      <c r="F145" s="217">
        <v>3403.8166666666662</v>
      </c>
      <c r="G145" s="219">
        <v>3354.6833333333325</v>
      </c>
      <c r="H145" s="219">
        <v>3272.5166666666664</v>
      </c>
      <c r="I145" s="219">
        <v>3223.3833333333328</v>
      </c>
      <c r="J145" s="219">
        <v>3485.9833333333322</v>
      </c>
      <c r="K145" s="219">
        <v>3535.1166666666663</v>
      </c>
      <c r="L145" s="219">
        <v>3617.2833333333319</v>
      </c>
      <c r="M145" s="220">
        <v>3452.95</v>
      </c>
      <c r="N145" s="220">
        <v>3321.65</v>
      </c>
      <c r="O145" s="220">
        <v>1331775</v>
      </c>
      <c r="P145" s="221">
        <v>1.2487170715018816E-2</v>
      </c>
    </row>
    <row r="146" spans="1:16" ht="12.75" customHeight="1">
      <c r="A146" s="213">
        <v>136</v>
      </c>
      <c r="B146" s="225" t="s">
        <v>57</v>
      </c>
      <c r="C146" s="217" t="s">
        <v>184</v>
      </c>
      <c r="D146" s="218">
        <v>45470</v>
      </c>
      <c r="E146" s="217">
        <v>2550.65</v>
      </c>
      <c r="F146" s="217">
        <v>2545.2333333333331</v>
      </c>
      <c r="G146" s="219">
        <v>2521.6166666666663</v>
      </c>
      <c r="H146" s="219">
        <v>2492.583333333333</v>
      </c>
      <c r="I146" s="219">
        <v>2468.9666666666662</v>
      </c>
      <c r="J146" s="219">
        <v>2574.2666666666664</v>
      </c>
      <c r="K146" s="219">
        <v>2597.8833333333332</v>
      </c>
      <c r="L146" s="219">
        <v>2626.9166666666665</v>
      </c>
      <c r="M146" s="220">
        <v>2568.85</v>
      </c>
      <c r="N146" s="220">
        <v>2516.1999999999998</v>
      </c>
      <c r="O146" s="220">
        <v>5715600</v>
      </c>
      <c r="P146" s="221">
        <v>-2.5938171035140938E-2</v>
      </c>
    </row>
    <row r="147" spans="1:16" ht="12.75" customHeight="1">
      <c r="A147" s="213">
        <v>137</v>
      </c>
      <c r="B147" s="225" t="s">
        <v>129</v>
      </c>
      <c r="C147" s="217" t="s">
        <v>185</v>
      </c>
      <c r="D147" s="218">
        <v>45470</v>
      </c>
      <c r="E147" s="217">
        <v>255.45</v>
      </c>
      <c r="F147" s="217">
        <v>256.63333333333333</v>
      </c>
      <c r="G147" s="219">
        <v>253.21666666666664</v>
      </c>
      <c r="H147" s="219">
        <v>250.98333333333332</v>
      </c>
      <c r="I147" s="219">
        <v>247.56666666666663</v>
      </c>
      <c r="J147" s="219">
        <v>258.86666666666667</v>
      </c>
      <c r="K147" s="219">
        <v>262.28333333333342</v>
      </c>
      <c r="L147" s="219">
        <v>264.51666666666665</v>
      </c>
      <c r="M147" s="220">
        <v>260.05</v>
      </c>
      <c r="N147" s="220">
        <v>254.4</v>
      </c>
      <c r="O147" s="220">
        <v>75222000</v>
      </c>
      <c r="P147" s="221">
        <v>2.7981058975462762E-2</v>
      </c>
    </row>
    <row r="148" spans="1:16" ht="12.75" customHeight="1">
      <c r="A148" s="213">
        <v>138</v>
      </c>
      <c r="B148" s="225" t="s">
        <v>186</v>
      </c>
      <c r="C148" s="217" t="s">
        <v>187</v>
      </c>
      <c r="D148" s="218">
        <v>45470</v>
      </c>
      <c r="E148" s="217">
        <v>365.55</v>
      </c>
      <c r="F148" s="217">
        <v>366.09999999999997</v>
      </c>
      <c r="G148" s="219">
        <v>361.69999999999993</v>
      </c>
      <c r="H148" s="219">
        <v>357.84999999999997</v>
      </c>
      <c r="I148" s="219">
        <v>353.44999999999993</v>
      </c>
      <c r="J148" s="219">
        <v>369.94999999999993</v>
      </c>
      <c r="K148" s="219">
        <v>374.34999999999991</v>
      </c>
      <c r="L148" s="219">
        <v>378.19999999999993</v>
      </c>
      <c r="M148" s="220">
        <v>370.5</v>
      </c>
      <c r="N148" s="220">
        <v>362.25</v>
      </c>
      <c r="O148" s="220">
        <v>95347500</v>
      </c>
      <c r="P148" s="221">
        <v>7.5768383343636564E-3</v>
      </c>
    </row>
    <row r="149" spans="1:16" ht="12.75" customHeight="1">
      <c r="A149" s="213">
        <v>139</v>
      </c>
      <c r="B149" s="225" t="s">
        <v>105</v>
      </c>
      <c r="C149" s="217" t="s">
        <v>188</v>
      </c>
      <c r="D149" s="218">
        <v>45470</v>
      </c>
      <c r="E149" s="217">
        <v>1898.95</v>
      </c>
      <c r="F149" s="217">
        <v>1890.2166666666665</v>
      </c>
      <c r="G149" s="219">
        <v>1852.583333333333</v>
      </c>
      <c r="H149" s="219">
        <v>1806.2166666666665</v>
      </c>
      <c r="I149" s="219">
        <v>1768.583333333333</v>
      </c>
      <c r="J149" s="219">
        <v>1936.583333333333</v>
      </c>
      <c r="K149" s="219">
        <v>1974.2166666666667</v>
      </c>
      <c r="L149" s="219">
        <v>2020.583333333333</v>
      </c>
      <c r="M149" s="220">
        <v>1927.85</v>
      </c>
      <c r="N149" s="220">
        <v>1843.85</v>
      </c>
      <c r="O149" s="220">
        <v>5421500</v>
      </c>
      <c r="P149" s="221">
        <v>2.1498285412819836E-2</v>
      </c>
    </row>
    <row r="150" spans="1:16" ht="12.75" customHeight="1">
      <c r="A150" s="213">
        <v>140</v>
      </c>
      <c r="B150" s="225" t="s">
        <v>85</v>
      </c>
      <c r="C150" s="222" t="s">
        <v>189</v>
      </c>
      <c r="D150" s="218">
        <v>45470</v>
      </c>
      <c r="E150" s="217">
        <v>8436.25</v>
      </c>
      <c r="F150" s="217">
        <v>8366.65</v>
      </c>
      <c r="G150" s="219">
        <v>8223.15</v>
      </c>
      <c r="H150" s="219">
        <v>8010.05</v>
      </c>
      <c r="I150" s="219">
        <v>7866.55</v>
      </c>
      <c r="J150" s="219">
        <v>8579.75</v>
      </c>
      <c r="K150" s="219">
        <v>8723.25</v>
      </c>
      <c r="L150" s="219">
        <v>8936.3499999999985</v>
      </c>
      <c r="M150" s="220">
        <v>8510.15</v>
      </c>
      <c r="N150" s="220">
        <v>8153.55</v>
      </c>
      <c r="O150" s="220">
        <v>724800</v>
      </c>
      <c r="P150" s="221">
        <v>4.4832059968286E-2</v>
      </c>
    </row>
    <row r="151" spans="1:16" ht="12.75" customHeight="1">
      <c r="A151" s="213">
        <v>141</v>
      </c>
      <c r="B151" s="225" t="s">
        <v>82</v>
      </c>
      <c r="C151" s="224" t="s">
        <v>190</v>
      </c>
      <c r="D151" s="218">
        <v>45470</v>
      </c>
      <c r="E151" s="217">
        <v>259.35000000000002</v>
      </c>
      <c r="F151" s="217">
        <v>260.5</v>
      </c>
      <c r="G151" s="219">
        <v>257.35000000000002</v>
      </c>
      <c r="H151" s="219">
        <v>255.35000000000002</v>
      </c>
      <c r="I151" s="219">
        <v>252.20000000000005</v>
      </c>
      <c r="J151" s="219">
        <v>262.5</v>
      </c>
      <c r="K151" s="219">
        <v>265.64999999999998</v>
      </c>
      <c r="L151" s="219">
        <v>267.64999999999998</v>
      </c>
      <c r="M151" s="220">
        <v>263.64999999999998</v>
      </c>
      <c r="N151" s="220">
        <v>258.5</v>
      </c>
      <c r="O151" s="220">
        <v>77997150</v>
      </c>
      <c r="P151" s="221">
        <v>-1.8102508178844057E-2</v>
      </c>
    </row>
    <row r="152" spans="1:16" ht="12.75" customHeight="1">
      <c r="A152" s="213">
        <v>142</v>
      </c>
      <c r="B152" s="225" t="s">
        <v>45</v>
      </c>
      <c r="C152" s="217" t="s">
        <v>191</v>
      </c>
      <c r="D152" s="218">
        <v>45470</v>
      </c>
      <c r="E152" s="217">
        <v>38633.599999999999</v>
      </c>
      <c r="F152" s="217">
        <v>38475.216666666667</v>
      </c>
      <c r="G152" s="219">
        <v>38172.683333333334</v>
      </c>
      <c r="H152" s="219">
        <v>37711.76666666667</v>
      </c>
      <c r="I152" s="219">
        <v>37409.233333333337</v>
      </c>
      <c r="J152" s="219">
        <v>38936.133333333331</v>
      </c>
      <c r="K152" s="219">
        <v>39238.666666666672</v>
      </c>
      <c r="L152" s="219">
        <v>39699.583333333328</v>
      </c>
      <c r="M152" s="220">
        <v>38777.75</v>
      </c>
      <c r="N152" s="220">
        <v>38014.300000000003</v>
      </c>
      <c r="O152" s="220">
        <v>202890</v>
      </c>
      <c r="P152" s="221">
        <v>-4.17965429300085E-2</v>
      </c>
    </row>
    <row r="153" spans="1:16" ht="12.75" customHeight="1">
      <c r="A153" s="213">
        <v>143</v>
      </c>
      <c r="B153" s="225" t="s">
        <v>42</v>
      </c>
      <c r="C153" s="217" t="s">
        <v>192</v>
      </c>
      <c r="D153" s="218">
        <v>45470</v>
      </c>
      <c r="E153" s="217">
        <v>823.35</v>
      </c>
      <c r="F153" s="217">
        <v>825.91666666666663</v>
      </c>
      <c r="G153" s="219">
        <v>814.13333333333321</v>
      </c>
      <c r="H153" s="219">
        <v>804.91666666666663</v>
      </c>
      <c r="I153" s="219">
        <v>793.13333333333321</v>
      </c>
      <c r="J153" s="219">
        <v>835.13333333333321</v>
      </c>
      <c r="K153" s="219">
        <v>846.91666666666674</v>
      </c>
      <c r="L153" s="219">
        <v>856.13333333333321</v>
      </c>
      <c r="M153" s="220">
        <v>837.7</v>
      </c>
      <c r="N153" s="220">
        <v>816.7</v>
      </c>
      <c r="O153" s="220">
        <v>12576750</v>
      </c>
      <c r="P153" s="221">
        <v>9.0865326754122032E-3</v>
      </c>
    </row>
    <row r="154" spans="1:16" ht="12.75" customHeight="1">
      <c r="A154" s="213">
        <v>144</v>
      </c>
      <c r="B154" s="225" t="s">
        <v>85</v>
      </c>
      <c r="C154" s="217" t="s">
        <v>193</v>
      </c>
      <c r="D154" s="218">
        <v>45470</v>
      </c>
      <c r="E154" s="217">
        <v>3747.6</v>
      </c>
      <c r="F154" s="217">
        <v>3777.7000000000003</v>
      </c>
      <c r="G154" s="219">
        <v>3658.0000000000005</v>
      </c>
      <c r="H154" s="219">
        <v>3568.4</v>
      </c>
      <c r="I154" s="219">
        <v>3448.7000000000003</v>
      </c>
      <c r="J154" s="219">
        <v>3867.3000000000006</v>
      </c>
      <c r="K154" s="219">
        <v>3987.0000000000005</v>
      </c>
      <c r="L154" s="219">
        <v>4076.6000000000008</v>
      </c>
      <c r="M154" s="220">
        <v>3897.4</v>
      </c>
      <c r="N154" s="220">
        <v>3688.1</v>
      </c>
      <c r="O154" s="220">
        <v>2381600</v>
      </c>
      <c r="P154" s="221">
        <v>-2.7203659831713096E-2</v>
      </c>
    </row>
    <row r="155" spans="1:16" ht="12.75" customHeight="1">
      <c r="A155" s="213">
        <v>145</v>
      </c>
      <c r="B155" s="225" t="s">
        <v>82</v>
      </c>
      <c r="C155" s="222" t="s">
        <v>194</v>
      </c>
      <c r="D155" s="218">
        <v>45470</v>
      </c>
      <c r="E155" s="217">
        <v>303.39999999999998</v>
      </c>
      <c r="F155" s="217">
        <v>304.46666666666664</v>
      </c>
      <c r="G155" s="219">
        <v>300.7833333333333</v>
      </c>
      <c r="H155" s="219">
        <v>298.16666666666669</v>
      </c>
      <c r="I155" s="219">
        <v>294.48333333333335</v>
      </c>
      <c r="J155" s="219">
        <v>307.08333333333326</v>
      </c>
      <c r="K155" s="219">
        <v>310.76666666666654</v>
      </c>
      <c r="L155" s="219">
        <v>313.38333333333321</v>
      </c>
      <c r="M155" s="220">
        <v>308.14999999999998</v>
      </c>
      <c r="N155" s="220">
        <v>301.85000000000002</v>
      </c>
      <c r="O155" s="220">
        <v>40407000</v>
      </c>
      <c r="P155" s="221">
        <v>-6.5643900280277327E-3</v>
      </c>
    </row>
    <row r="156" spans="1:16" ht="12.75" customHeight="1">
      <c r="A156" s="213">
        <v>146</v>
      </c>
      <c r="B156" s="225" t="s">
        <v>66</v>
      </c>
      <c r="C156" s="217" t="s">
        <v>195</v>
      </c>
      <c r="D156" s="218">
        <v>45470</v>
      </c>
      <c r="E156" s="217">
        <v>486.75</v>
      </c>
      <c r="F156" s="217">
        <v>486.81666666666666</v>
      </c>
      <c r="G156" s="219">
        <v>476.63333333333333</v>
      </c>
      <c r="H156" s="219">
        <v>466.51666666666665</v>
      </c>
      <c r="I156" s="219">
        <v>456.33333333333331</v>
      </c>
      <c r="J156" s="219">
        <v>496.93333333333334</v>
      </c>
      <c r="K156" s="219">
        <v>507.11666666666662</v>
      </c>
      <c r="L156" s="219">
        <v>517.23333333333335</v>
      </c>
      <c r="M156" s="220">
        <v>497</v>
      </c>
      <c r="N156" s="220">
        <v>476.7</v>
      </c>
      <c r="O156" s="220">
        <v>66746200</v>
      </c>
      <c r="P156" s="221">
        <v>-1.3848279122681304E-2</v>
      </c>
    </row>
    <row r="157" spans="1:16" ht="12.75" customHeight="1">
      <c r="A157" s="213">
        <v>147</v>
      </c>
      <c r="B157" s="225" t="s">
        <v>57</v>
      </c>
      <c r="C157" s="217" t="s">
        <v>196</v>
      </c>
      <c r="D157" s="218">
        <v>45470</v>
      </c>
      <c r="E157" s="217">
        <v>3180.5</v>
      </c>
      <c r="F157" s="217">
        <v>3168.2333333333336</v>
      </c>
      <c r="G157" s="219">
        <v>3131.4666666666672</v>
      </c>
      <c r="H157" s="219">
        <v>3082.4333333333334</v>
      </c>
      <c r="I157" s="219">
        <v>3045.666666666667</v>
      </c>
      <c r="J157" s="219">
        <v>3217.2666666666673</v>
      </c>
      <c r="K157" s="219">
        <v>3254.0333333333338</v>
      </c>
      <c r="L157" s="219">
        <v>3303.0666666666675</v>
      </c>
      <c r="M157" s="220">
        <v>3205</v>
      </c>
      <c r="N157" s="220">
        <v>3119.2</v>
      </c>
      <c r="O157" s="220">
        <v>2028000</v>
      </c>
      <c r="P157" s="221">
        <v>4.8468398604110119E-2</v>
      </c>
    </row>
    <row r="158" spans="1:16" ht="12.75" customHeight="1">
      <c r="A158" s="213">
        <v>148</v>
      </c>
      <c r="B158" s="225" t="s">
        <v>842</v>
      </c>
      <c r="C158" s="217" t="s">
        <v>197</v>
      </c>
      <c r="D158" s="218">
        <v>45470</v>
      </c>
      <c r="E158" s="217">
        <v>3645.85</v>
      </c>
      <c r="F158" s="217">
        <v>3628.4833333333336</v>
      </c>
      <c r="G158" s="219">
        <v>3580.7166666666672</v>
      </c>
      <c r="H158" s="219">
        <v>3515.5833333333335</v>
      </c>
      <c r="I158" s="219">
        <v>3467.8166666666671</v>
      </c>
      <c r="J158" s="219">
        <v>3693.6166666666672</v>
      </c>
      <c r="K158" s="219">
        <v>3741.3833333333337</v>
      </c>
      <c r="L158" s="219">
        <v>3806.5166666666673</v>
      </c>
      <c r="M158" s="220">
        <v>3676.25</v>
      </c>
      <c r="N158" s="220">
        <v>3563.35</v>
      </c>
      <c r="O158" s="220">
        <v>1537000</v>
      </c>
      <c r="P158" s="221">
        <v>0.16461451032392499</v>
      </c>
    </row>
    <row r="159" spans="1:16" ht="12.75" customHeight="1">
      <c r="A159" s="213">
        <v>149</v>
      </c>
      <c r="B159" s="225" t="s">
        <v>61</v>
      </c>
      <c r="C159" s="217" t="s">
        <v>198</v>
      </c>
      <c r="D159" s="218">
        <v>45470</v>
      </c>
      <c r="E159" s="217">
        <v>124.2</v>
      </c>
      <c r="F159" s="217">
        <v>125.15000000000002</v>
      </c>
      <c r="G159" s="219">
        <v>122.90000000000003</v>
      </c>
      <c r="H159" s="219">
        <v>121.60000000000001</v>
      </c>
      <c r="I159" s="219">
        <v>119.35000000000002</v>
      </c>
      <c r="J159" s="219">
        <v>126.45000000000005</v>
      </c>
      <c r="K159" s="219">
        <v>128.70000000000002</v>
      </c>
      <c r="L159" s="219">
        <v>130.00000000000006</v>
      </c>
      <c r="M159" s="220">
        <v>127.4</v>
      </c>
      <c r="N159" s="220">
        <v>123.85</v>
      </c>
      <c r="O159" s="220">
        <v>286248000</v>
      </c>
      <c r="P159" s="221">
        <v>1.7691060610370034E-2</v>
      </c>
    </row>
    <row r="160" spans="1:16" ht="12.75" customHeight="1">
      <c r="A160" s="213">
        <v>150</v>
      </c>
      <c r="B160" s="225" t="s">
        <v>40</v>
      </c>
      <c r="C160" s="217" t="s">
        <v>199</v>
      </c>
      <c r="D160" s="218">
        <v>45470</v>
      </c>
      <c r="E160" s="217">
        <v>6813.65</v>
      </c>
      <c r="F160" s="217">
        <v>6844.8833333333341</v>
      </c>
      <c r="G160" s="219">
        <v>6720.7666666666682</v>
      </c>
      <c r="H160" s="219">
        <v>6627.8833333333341</v>
      </c>
      <c r="I160" s="219">
        <v>6503.7666666666682</v>
      </c>
      <c r="J160" s="219">
        <v>6937.7666666666682</v>
      </c>
      <c r="K160" s="219">
        <v>7061.883333333335</v>
      </c>
      <c r="L160" s="219">
        <v>7154.7666666666682</v>
      </c>
      <c r="M160" s="220">
        <v>6969</v>
      </c>
      <c r="N160" s="220">
        <v>6752</v>
      </c>
      <c r="O160" s="220">
        <v>1563650</v>
      </c>
      <c r="P160" s="221">
        <v>2.5798304167418365E-2</v>
      </c>
    </row>
    <row r="161" spans="1:16" ht="12.75" customHeight="1">
      <c r="A161" s="213">
        <v>151</v>
      </c>
      <c r="B161" s="225" t="s">
        <v>186</v>
      </c>
      <c r="C161" s="224" t="s">
        <v>200</v>
      </c>
      <c r="D161" s="218">
        <v>45470</v>
      </c>
      <c r="E161" s="217">
        <v>316.55</v>
      </c>
      <c r="F161" s="217">
        <v>317.40000000000003</v>
      </c>
      <c r="G161" s="219">
        <v>310.60000000000008</v>
      </c>
      <c r="H161" s="219">
        <v>304.65000000000003</v>
      </c>
      <c r="I161" s="219">
        <v>297.85000000000008</v>
      </c>
      <c r="J161" s="219">
        <v>323.35000000000008</v>
      </c>
      <c r="K161" s="219">
        <v>330.15000000000003</v>
      </c>
      <c r="L161" s="219">
        <v>336.10000000000008</v>
      </c>
      <c r="M161" s="220">
        <v>324.2</v>
      </c>
      <c r="N161" s="220">
        <v>311.45</v>
      </c>
      <c r="O161" s="220">
        <v>68900400</v>
      </c>
      <c r="P161" s="221">
        <v>-9.6248382923673995E-3</v>
      </c>
    </row>
    <row r="162" spans="1:16" ht="12.75" customHeight="1">
      <c r="A162" s="213">
        <v>152</v>
      </c>
      <c r="B162" s="225" t="s">
        <v>201</v>
      </c>
      <c r="C162" s="217" t="s">
        <v>202</v>
      </c>
      <c r="D162" s="218">
        <v>45470</v>
      </c>
      <c r="E162" s="217">
        <v>1350.55</v>
      </c>
      <c r="F162" s="217">
        <v>1354.2833333333333</v>
      </c>
      <c r="G162" s="219">
        <v>1336.0166666666667</v>
      </c>
      <c r="H162" s="219">
        <v>1321.4833333333333</v>
      </c>
      <c r="I162" s="219">
        <v>1303.2166666666667</v>
      </c>
      <c r="J162" s="219">
        <v>1368.8166666666666</v>
      </c>
      <c r="K162" s="219">
        <v>1387.083333333333</v>
      </c>
      <c r="L162" s="219">
        <v>1401.6166666666666</v>
      </c>
      <c r="M162" s="220">
        <v>1372.55</v>
      </c>
      <c r="N162" s="220">
        <v>1339.75</v>
      </c>
      <c r="O162" s="220">
        <v>4692303</v>
      </c>
      <c r="P162" s="221">
        <v>3.6873819588092452E-2</v>
      </c>
    </row>
    <row r="163" spans="1:16" ht="12.75" customHeight="1">
      <c r="A163" s="213">
        <v>153</v>
      </c>
      <c r="B163" s="225" t="s">
        <v>47</v>
      </c>
      <c r="C163" s="217" t="s">
        <v>203</v>
      </c>
      <c r="D163" s="218">
        <v>45470</v>
      </c>
      <c r="E163" s="217">
        <v>879.7</v>
      </c>
      <c r="F163" s="217">
        <v>864.70000000000016</v>
      </c>
      <c r="G163" s="219">
        <v>847.0500000000003</v>
      </c>
      <c r="H163" s="219">
        <v>814.40000000000009</v>
      </c>
      <c r="I163" s="219">
        <v>796.75000000000023</v>
      </c>
      <c r="J163" s="219">
        <v>897.35000000000036</v>
      </c>
      <c r="K163" s="219">
        <v>915.00000000000023</v>
      </c>
      <c r="L163" s="219">
        <v>947.65000000000043</v>
      </c>
      <c r="M163" s="220">
        <v>882.35</v>
      </c>
      <c r="N163" s="220">
        <v>832.05</v>
      </c>
      <c r="O163" s="220">
        <v>11373000</v>
      </c>
      <c r="P163" s="221">
        <v>0.36155489976595095</v>
      </c>
    </row>
    <row r="164" spans="1:16" ht="12.75" customHeight="1">
      <c r="A164" s="213">
        <v>154</v>
      </c>
      <c r="B164" s="225" t="s">
        <v>61</v>
      </c>
      <c r="C164" s="217" t="s">
        <v>204</v>
      </c>
      <c r="D164" s="218">
        <v>45470</v>
      </c>
      <c r="E164" s="217">
        <v>253.4</v>
      </c>
      <c r="F164" s="217">
        <v>254.14999999999998</v>
      </c>
      <c r="G164" s="219">
        <v>250.64999999999998</v>
      </c>
      <c r="H164" s="219">
        <v>247.9</v>
      </c>
      <c r="I164" s="219">
        <v>244.4</v>
      </c>
      <c r="J164" s="219">
        <v>256.89999999999998</v>
      </c>
      <c r="K164" s="219">
        <v>260.39999999999998</v>
      </c>
      <c r="L164" s="219">
        <v>263.14999999999992</v>
      </c>
      <c r="M164" s="220">
        <v>257.64999999999998</v>
      </c>
      <c r="N164" s="220">
        <v>251.4</v>
      </c>
      <c r="O164" s="220">
        <v>54067500</v>
      </c>
      <c r="P164" s="221">
        <v>1.04658225482409E-2</v>
      </c>
    </row>
    <row r="165" spans="1:16" ht="12.75" customHeight="1">
      <c r="A165" s="213">
        <v>155</v>
      </c>
      <c r="B165" s="225" t="s">
        <v>66</v>
      </c>
      <c r="C165" s="217" t="s">
        <v>205</v>
      </c>
      <c r="D165" s="218">
        <v>45470</v>
      </c>
      <c r="E165" s="217">
        <v>512.4</v>
      </c>
      <c r="F165" s="217">
        <v>510.7833333333333</v>
      </c>
      <c r="G165" s="219">
        <v>498.71666666666658</v>
      </c>
      <c r="H165" s="219">
        <v>485.0333333333333</v>
      </c>
      <c r="I165" s="219">
        <v>472.96666666666658</v>
      </c>
      <c r="J165" s="219">
        <v>524.46666666666658</v>
      </c>
      <c r="K165" s="219">
        <v>536.53333333333319</v>
      </c>
      <c r="L165" s="219">
        <v>550.21666666666658</v>
      </c>
      <c r="M165" s="220">
        <v>522.85</v>
      </c>
      <c r="N165" s="220">
        <v>497.1</v>
      </c>
      <c r="O165" s="220">
        <v>61484000</v>
      </c>
      <c r="P165" s="221">
        <v>-3.9462583971254489E-2</v>
      </c>
    </row>
    <row r="166" spans="1:16" ht="12.75" customHeight="1">
      <c r="A166" s="213">
        <v>156</v>
      </c>
      <c r="B166" s="225" t="s">
        <v>82</v>
      </c>
      <c r="C166" s="217" t="s">
        <v>206</v>
      </c>
      <c r="D166" s="218">
        <v>45470</v>
      </c>
      <c r="E166" s="217">
        <v>2945.8</v>
      </c>
      <c r="F166" s="217">
        <v>2958.85</v>
      </c>
      <c r="G166" s="219">
        <v>2928.1499999999996</v>
      </c>
      <c r="H166" s="219">
        <v>2910.4999999999995</v>
      </c>
      <c r="I166" s="219">
        <v>2879.7999999999993</v>
      </c>
      <c r="J166" s="219">
        <v>2976.5</v>
      </c>
      <c r="K166" s="219">
        <v>3007.2</v>
      </c>
      <c r="L166" s="219">
        <v>3024.8500000000004</v>
      </c>
      <c r="M166" s="220">
        <v>2989.55</v>
      </c>
      <c r="N166" s="220">
        <v>2941.2</v>
      </c>
      <c r="O166" s="220">
        <v>38539500</v>
      </c>
      <c r="P166" s="221">
        <v>-3.2843349457002506E-2</v>
      </c>
    </row>
    <row r="167" spans="1:16" ht="12.75" customHeight="1">
      <c r="A167" s="213">
        <v>157</v>
      </c>
      <c r="B167" s="225" t="s">
        <v>129</v>
      </c>
      <c r="C167" s="217" t="s">
        <v>207</v>
      </c>
      <c r="D167" s="218">
        <v>45470</v>
      </c>
      <c r="E167" s="217">
        <v>150.69999999999999</v>
      </c>
      <c r="F167" s="217">
        <v>151.31666666666663</v>
      </c>
      <c r="G167" s="219">
        <v>149.53333333333327</v>
      </c>
      <c r="H167" s="219">
        <v>148.36666666666665</v>
      </c>
      <c r="I167" s="219">
        <v>146.58333333333329</v>
      </c>
      <c r="J167" s="219">
        <v>152.48333333333326</v>
      </c>
      <c r="K167" s="219">
        <v>154.26666666666662</v>
      </c>
      <c r="L167" s="219">
        <v>155.43333333333325</v>
      </c>
      <c r="M167" s="220">
        <v>153.1</v>
      </c>
      <c r="N167" s="220">
        <v>150.15</v>
      </c>
      <c r="O167" s="220">
        <v>180676000</v>
      </c>
      <c r="P167" s="221">
        <v>-2.6173382489274089E-2</v>
      </c>
    </row>
    <row r="168" spans="1:16" ht="12.75" customHeight="1">
      <c r="A168" s="213">
        <v>158</v>
      </c>
      <c r="B168" s="225" t="s">
        <v>66</v>
      </c>
      <c r="C168" s="217" t="s">
        <v>208</v>
      </c>
      <c r="D168" s="218">
        <v>45470</v>
      </c>
      <c r="E168" s="217">
        <v>717.7</v>
      </c>
      <c r="F168" s="217">
        <v>717.48333333333323</v>
      </c>
      <c r="G168" s="219">
        <v>713.21666666666647</v>
      </c>
      <c r="H168" s="219">
        <v>708.73333333333323</v>
      </c>
      <c r="I168" s="219">
        <v>704.46666666666647</v>
      </c>
      <c r="J168" s="219">
        <v>721.96666666666647</v>
      </c>
      <c r="K168" s="219">
        <v>726.23333333333312</v>
      </c>
      <c r="L168" s="219">
        <v>730.71666666666647</v>
      </c>
      <c r="M168" s="220">
        <v>721.75</v>
      </c>
      <c r="N168" s="220">
        <v>713</v>
      </c>
      <c r="O168" s="220">
        <v>17547200</v>
      </c>
      <c r="P168" s="221">
        <v>-2.7280167318359553E-3</v>
      </c>
    </row>
    <row r="169" spans="1:16" ht="12.75" customHeight="1">
      <c r="A169" s="213">
        <v>159</v>
      </c>
      <c r="B169" s="225" t="s">
        <v>66</v>
      </c>
      <c r="C169" s="222" t="s">
        <v>209</v>
      </c>
      <c r="D169" s="218">
        <v>45470</v>
      </c>
      <c r="E169" s="217">
        <v>1432.55</v>
      </c>
      <c r="F169" s="217">
        <v>1436.3333333333333</v>
      </c>
      <c r="G169" s="219">
        <v>1418.2666666666664</v>
      </c>
      <c r="H169" s="219">
        <v>1403.9833333333331</v>
      </c>
      <c r="I169" s="219">
        <v>1385.9166666666663</v>
      </c>
      <c r="J169" s="219">
        <v>1450.6166666666666</v>
      </c>
      <c r="K169" s="219">
        <v>1468.6833333333336</v>
      </c>
      <c r="L169" s="219">
        <v>1482.9666666666667</v>
      </c>
      <c r="M169" s="220">
        <v>1454.4</v>
      </c>
      <c r="N169" s="220">
        <v>1422.05</v>
      </c>
      <c r="O169" s="220">
        <v>9364125</v>
      </c>
      <c r="P169" s="221">
        <v>1.0480738102945936E-2</v>
      </c>
    </row>
    <row r="170" spans="1:16" ht="12.75" customHeight="1">
      <c r="A170" s="213">
        <v>160</v>
      </c>
      <c r="B170" s="225" t="s">
        <v>61</v>
      </c>
      <c r="C170" s="217" t="s">
        <v>210</v>
      </c>
      <c r="D170" s="218">
        <v>45470</v>
      </c>
      <c r="E170" s="217">
        <v>832.55</v>
      </c>
      <c r="F170" s="217">
        <v>836.66666666666663</v>
      </c>
      <c r="G170" s="219">
        <v>826.33333333333326</v>
      </c>
      <c r="H170" s="219">
        <v>820.11666666666667</v>
      </c>
      <c r="I170" s="219">
        <v>809.7833333333333</v>
      </c>
      <c r="J170" s="219">
        <v>842.88333333333321</v>
      </c>
      <c r="K170" s="219">
        <v>853.21666666666647</v>
      </c>
      <c r="L170" s="219">
        <v>859.43333333333317</v>
      </c>
      <c r="M170" s="220">
        <v>847</v>
      </c>
      <c r="N170" s="220">
        <v>830.45</v>
      </c>
      <c r="O170" s="220">
        <v>91725750</v>
      </c>
      <c r="P170" s="221">
        <v>-3.1102695936685496E-2</v>
      </c>
    </row>
    <row r="171" spans="1:16" ht="12.75" customHeight="1">
      <c r="A171" s="213">
        <v>161</v>
      </c>
      <c r="B171" s="225" t="s">
        <v>47</v>
      </c>
      <c r="C171" s="217" t="s">
        <v>211</v>
      </c>
      <c r="D171" s="218">
        <v>45470</v>
      </c>
      <c r="E171" s="217">
        <v>27264.25</v>
      </c>
      <c r="F171" s="217">
        <v>27008.833333333332</v>
      </c>
      <c r="G171" s="219">
        <v>26457.466666666664</v>
      </c>
      <c r="H171" s="219">
        <v>25650.683333333331</v>
      </c>
      <c r="I171" s="219">
        <v>25099.316666666662</v>
      </c>
      <c r="J171" s="219">
        <v>27815.616666666665</v>
      </c>
      <c r="K171" s="219">
        <v>28366.983333333334</v>
      </c>
      <c r="L171" s="219">
        <v>29173.766666666666</v>
      </c>
      <c r="M171" s="220">
        <v>27560.2</v>
      </c>
      <c r="N171" s="220">
        <v>26202.05</v>
      </c>
      <c r="O171" s="220">
        <v>269750</v>
      </c>
      <c r="P171" s="221">
        <v>4.2814594192107222E-3</v>
      </c>
    </row>
    <row r="172" spans="1:16" ht="12.75" customHeight="1">
      <c r="A172" s="213">
        <v>162</v>
      </c>
      <c r="B172" s="225" t="s">
        <v>40</v>
      </c>
      <c r="C172" s="217" t="s">
        <v>212</v>
      </c>
      <c r="D172" s="218">
        <v>45470</v>
      </c>
      <c r="E172" s="217">
        <v>6880.35</v>
      </c>
      <c r="F172" s="217">
        <v>6896.083333333333</v>
      </c>
      <c r="G172" s="219">
        <v>6833.3666666666659</v>
      </c>
      <c r="H172" s="219">
        <v>6786.3833333333332</v>
      </c>
      <c r="I172" s="219">
        <v>6723.6666666666661</v>
      </c>
      <c r="J172" s="219">
        <v>6943.0666666666657</v>
      </c>
      <c r="K172" s="219">
        <v>7005.7833333333328</v>
      </c>
      <c r="L172" s="219">
        <v>7052.7666666666655</v>
      </c>
      <c r="M172" s="220">
        <v>6958.8</v>
      </c>
      <c r="N172" s="220">
        <v>6849.1</v>
      </c>
      <c r="O172" s="220">
        <v>1643550</v>
      </c>
      <c r="P172" s="221">
        <v>-1.45812448737811E-3</v>
      </c>
    </row>
    <row r="173" spans="1:16" ht="12.75" customHeight="1">
      <c r="A173" s="213">
        <v>163</v>
      </c>
      <c r="B173" s="225" t="s">
        <v>45</v>
      </c>
      <c r="C173" s="217" t="s">
        <v>213</v>
      </c>
      <c r="D173" s="218">
        <v>45470</v>
      </c>
      <c r="E173" s="217">
        <v>2355.6</v>
      </c>
      <c r="F173" s="217">
        <v>2342.2166666666667</v>
      </c>
      <c r="G173" s="219">
        <v>2310.1833333333334</v>
      </c>
      <c r="H173" s="219">
        <v>2264.7666666666669</v>
      </c>
      <c r="I173" s="219">
        <v>2232.7333333333336</v>
      </c>
      <c r="J173" s="219">
        <v>2387.6333333333332</v>
      </c>
      <c r="K173" s="219">
        <v>2419.666666666667</v>
      </c>
      <c r="L173" s="219">
        <v>2465.083333333333</v>
      </c>
      <c r="M173" s="220">
        <v>2374.25</v>
      </c>
      <c r="N173" s="220">
        <v>2296.8000000000002</v>
      </c>
      <c r="O173" s="220">
        <v>4412250</v>
      </c>
      <c r="P173" s="221">
        <v>5.4868208714362564E-2</v>
      </c>
    </row>
    <row r="174" spans="1:16" ht="12.75" customHeight="1">
      <c r="A174" s="213">
        <v>164</v>
      </c>
      <c r="B174" s="225" t="s">
        <v>66</v>
      </c>
      <c r="C174" s="217" t="s">
        <v>214</v>
      </c>
      <c r="D174" s="218">
        <v>45470</v>
      </c>
      <c r="E174" s="217">
        <v>2520.5500000000002</v>
      </c>
      <c r="F174" s="217">
        <v>2522.3000000000002</v>
      </c>
      <c r="G174" s="219">
        <v>2490.3000000000002</v>
      </c>
      <c r="H174" s="219">
        <v>2460.0500000000002</v>
      </c>
      <c r="I174" s="219">
        <v>2428.0500000000002</v>
      </c>
      <c r="J174" s="219">
        <v>2552.5500000000002</v>
      </c>
      <c r="K174" s="219">
        <v>2584.5500000000002</v>
      </c>
      <c r="L174" s="219">
        <v>2614.8000000000002</v>
      </c>
      <c r="M174" s="220">
        <v>2554.3000000000002</v>
      </c>
      <c r="N174" s="220">
        <v>2492.0500000000002</v>
      </c>
      <c r="O174" s="220">
        <v>6087900</v>
      </c>
      <c r="P174" s="221">
        <v>-1.1062378167641326E-2</v>
      </c>
    </row>
    <row r="175" spans="1:16" ht="12.75" customHeight="1">
      <c r="A175" s="213">
        <v>165</v>
      </c>
      <c r="B175" s="225" t="s">
        <v>42</v>
      </c>
      <c r="C175" s="217" t="s">
        <v>215</v>
      </c>
      <c r="D175" s="218">
        <v>45470</v>
      </c>
      <c r="E175" s="217">
        <v>1514.1</v>
      </c>
      <c r="F175" s="217">
        <v>1514.4000000000003</v>
      </c>
      <c r="G175" s="219">
        <v>1506.3500000000006</v>
      </c>
      <c r="H175" s="219">
        <v>1498.6000000000004</v>
      </c>
      <c r="I175" s="219">
        <v>1490.5500000000006</v>
      </c>
      <c r="J175" s="219">
        <v>1522.1500000000005</v>
      </c>
      <c r="K175" s="219">
        <v>1530.2000000000003</v>
      </c>
      <c r="L175" s="219">
        <v>1537.9500000000005</v>
      </c>
      <c r="M175" s="220">
        <v>1522.45</v>
      </c>
      <c r="N175" s="220">
        <v>1506.65</v>
      </c>
      <c r="O175" s="220">
        <v>16702350</v>
      </c>
      <c r="P175" s="221">
        <v>-1.4232596570956414E-2</v>
      </c>
    </row>
    <row r="176" spans="1:16" ht="12.75" customHeight="1">
      <c r="A176" s="213">
        <v>166</v>
      </c>
      <c r="B176" s="225" t="s">
        <v>201</v>
      </c>
      <c r="C176" s="217" t="s">
        <v>216</v>
      </c>
      <c r="D176" s="218">
        <v>45470</v>
      </c>
      <c r="E176" s="217">
        <v>727.4</v>
      </c>
      <c r="F176" s="217">
        <v>725.44999999999993</v>
      </c>
      <c r="G176" s="219">
        <v>717.94999999999982</v>
      </c>
      <c r="H176" s="219">
        <v>708.49999999999989</v>
      </c>
      <c r="I176" s="219">
        <v>700.99999999999977</v>
      </c>
      <c r="J176" s="219">
        <v>734.89999999999986</v>
      </c>
      <c r="K176" s="219">
        <v>742.40000000000009</v>
      </c>
      <c r="L176" s="219">
        <v>751.84999999999991</v>
      </c>
      <c r="M176" s="220">
        <v>732.95</v>
      </c>
      <c r="N176" s="220">
        <v>716</v>
      </c>
      <c r="O176" s="220">
        <v>5203500</v>
      </c>
      <c r="P176" s="221">
        <v>9.9524564183835179E-2</v>
      </c>
    </row>
    <row r="177" spans="1:16" ht="12.75" customHeight="1">
      <c r="A177" s="213">
        <v>167</v>
      </c>
      <c r="B177" s="225" t="s">
        <v>42</v>
      </c>
      <c r="C177" s="217" t="s">
        <v>217</v>
      </c>
      <c r="D177" s="218">
        <v>45470</v>
      </c>
      <c r="E177" s="217">
        <v>711.35</v>
      </c>
      <c r="F177" s="217">
        <v>709.15</v>
      </c>
      <c r="G177" s="219">
        <v>695.3</v>
      </c>
      <c r="H177" s="219">
        <v>679.25</v>
      </c>
      <c r="I177" s="219">
        <v>665.4</v>
      </c>
      <c r="J177" s="219">
        <v>725.19999999999993</v>
      </c>
      <c r="K177" s="219">
        <v>739.05000000000007</v>
      </c>
      <c r="L177" s="219">
        <v>755.09999999999991</v>
      </c>
      <c r="M177" s="220">
        <v>723</v>
      </c>
      <c r="N177" s="220">
        <v>693.1</v>
      </c>
      <c r="O177" s="220">
        <v>4939000</v>
      </c>
      <c r="P177" s="221">
        <v>-7.0043306345321035E-2</v>
      </c>
    </row>
    <row r="178" spans="1:16" ht="12.75" customHeight="1">
      <c r="A178" s="213">
        <v>168</v>
      </c>
      <c r="B178" s="225" t="s">
        <v>842</v>
      </c>
      <c r="C178" s="224" t="s">
        <v>218</v>
      </c>
      <c r="D178" s="218">
        <v>45470</v>
      </c>
      <c r="E178" s="217">
        <v>1074.75</v>
      </c>
      <c r="F178" s="217">
        <v>1066.95</v>
      </c>
      <c r="G178" s="219">
        <v>1050.8000000000002</v>
      </c>
      <c r="H178" s="219">
        <v>1026.8500000000001</v>
      </c>
      <c r="I178" s="219">
        <v>1010.7000000000003</v>
      </c>
      <c r="J178" s="219">
        <v>1090.9000000000001</v>
      </c>
      <c r="K178" s="219">
        <v>1107.0500000000002</v>
      </c>
      <c r="L178" s="219">
        <v>1131</v>
      </c>
      <c r="M178" s="220">
        <v>1083.0999999999999</v>
      </c>
      <c r="N178" s="220">
        <v>1043</v>
      </c>
      <c r="O178" s="220">
        <v>9143200</v>
      </c>
      <c r="P178" s="221">
        <v>-1.3002434245680698E-2</v>
      </c>
    </row>
    <row r="179" spans="1:16" ht="12.75" customHeight="1">
      <c r="A179" s="213">
        <v>169</v>
      </c>
      <c r="B179" s="225" t="s">
        <v>77</v>
      </c>
      <c r="C179" s="217" t="s">
        <v>219</v>
      </c>
      <c r="D179" s="218">
        <v>45470</v>
      </c>
      <c r="E179" s="217">
        <v>1866.5</v>
      </c>
      <c r="F179" s="217">
        <v>1856.2833333333335</v>
      </c>
      <c r="G179" s="219">
        <v>1829.5666666666671</v>
      </c>
      <c r="H179" s="219">
        <v>1792.6333333333334</v>
      </c>
      <c r="I179" s="219">
        <v>1765.916666666667</v>
      </c>
      <c r="J179" s="219">
        <v>1893.2166666666672</v>
      </c>
      <c r="K179" s="219">
        <v>1919.9333333333338</v>
      </c>
      <c r="L179" s="219">
        <v>1956.8666666666672</v>
      </c>
      <c r="M179" s="220">
        <v>1883</v>
      </c>
      <c r="N179" s="220">
        <v>1819.35</v>
      </c>
      <c r="O179" s="220">
        <v>6369500</v>
      </c>
      <c r="P179" s="221">
        <v>7.4658343175299471E-2</v>
      </c>
    </row>
    <row r="180" spans="1:16" ht="12.75" customHeight="1">
      <c r="A180" s="213">
        <v>170</v>
      </c>
      <c r="B180" s="225" t="s">
        <v>57</v>
      </c>
      <c r="C180" s="223" t="s">
        <v>220</v>
      </c>
      <c r="D180" s="218">
        <v>45470</v>
      </c>
      <c r="E180" s="217">
        <v>1137.05</v>
      </c>
      <c r="F180" s="217">
        <v>1137.2166666666665</v>
      </c>
      <c r="G180" s="219">
        <v>1128.883333333333</v>
      </c>
      <c r="H180" s="219">
        <v>1120.7166666666665</v>
      </c>
      <c r="I180" s="219">
        <v>1112.383333333333</v>
      </c>
      <c r="J180" s="219">
        <v>1145.383333333333</v>
      </c>
      <c r="K180" s="219">
        <v>1153.7166666666665</v>
      </c>
      <c r="L180" s="219">
        <v>1161.883333333333</v>
      </c>
      <c r="M180" s="220">
        <v>1145.55</v>
      </c>
      <c r="N180" s="220">
        <v>1129.05</v>
      </c>
      <c r="O180" s="220">
        <v>10464300</v>
      </c>
      <c r="P180" s="221">
        <v>-4.2984869325997247E-4</v>
      </c>
    </row>
    <row r="181" spans="1:16" ht="12.75" customHeight="1">
      <c r="A181" s="213">
        <v>171</v>
      </c>
      <c r="B181" s="225" t="s">
        <v>54</v>
      </c>
      <c r="C181" s="217" t="s">
        <v>221</v>
      </c>
      <c r="D181" s="218">
        <v>45470</v>
      </c>
      <c r="E181" s="217">
        <v>970.75</v>
      </c>
      <c r="F181" s="217">
        <v>971.86666666666667</v>
      </c>
      <c r="G181" s="219">
        <v>963.93333333333339</v>
      </c>
      <c r="H181" s="219">
        <v>957.11666666666667</v>
      </c>
      <c r="I181" s="219">
        <v>949.18333333333339</v>
      </c>
      <c r="J181" s="219">
        <v>978.68333333333339</v>
      </c>
      <c r="K181" s="219">
        <v>986.61666666666656</v>
      </c>
      <c r="L181" s="219">
        <v>993.43333333333339</v>
      </c>
      <c r="M181" s="220">
        <v>979.8</v>
      </c>
      <c r="N181" s="220">
        <v>965.05</v>
      </c>
      <c r="O181" s="220">
        <v>73417775</v>
      </c>
      <c r="P181" s="221">
        <v>1.4355037094783658E-2</v>
      </c>
    </row>
    <row r="182" spans="1:16" ht="12.75" customHeight="1">
      <c r="A182" s="213">
        <v>172</v>
      </c>
      <c r="B182" s="225" t="s">
        <v>186</v>
      </c>
      <c r="C182" s="217" t="s">
        <v>222</v>
      </c>
      <c r="D182" s="218">
        <v>45470</v>
      </c>
      <c r="E182" s="217">
        <v>449.3</v>
      </c>
      <c r="F182" s="217">
        <v>451.36666666666662</v>
      </c>
      <c r="G182" s="219">
        <v>443.78333333333325</v>
      </c>
      <c r="H182" s="219">
        <v>438.26666666666665</v>
      </c>
      <c r="I182" s="219">
        <v>430.68333333333328</v>
      </c>
      <c r="J182" s="219">
        <v>456.88333333333321</v>
      </c>
      <c r="K182" s="219">
        <v>464.46666666666658</v>
      </c>
      <c r="L182" s="219">
        <v>469.98333333333318</v>
      </c>
      <c r="M182" s="220">
        <v>458.95</v>
      </c>
      <c r="N182" s="220">
        <v>445.85</v>
      </c>
      <c r="O182" s="220">
        <v>82311525</v>
      </c>
      <c r="P182" s="221">
        <v>8.0516495961775337E-3</v>
      </c>
    </row>
    <row r="183" spans="1:16" ht="12.75" customHeight="1">
      <c r="A183" s="213">
        <v>173</v>
      </c>
      <c r="B183" s="225" t="s">
        <v>129</v>
      </c>
      <c r="C183" s="217" t="s">
        <v>223</v>
      </c>
      <c r="D183" s="218">
        <v>45470</v>
      </c>
      <c r="E183" s="217">
        <v>180.9</v>
      </c>
      <c r="F183" s="217">
        <v>180.29999999999998</v>
      </c>
      <c r="G183" s="219">
        <v>178.19999999999996</v>
      </c>
      <c r="H183" s="219">
        <v>175.49999999999997</v>
      </c>
      <c r="I183" s="219">
        <v>173.39999999999995</v>
      </c>
      <c r="J183" s="219">
        <v>182.99999999999997</v>
      </c>
      <c r="K183" s="219">
        <v>185.1</v>
      </c>
      <c r="L183" s="219">
        <v>187.79999999999998</v>
      </c>
      <c r="M183" s="220">
        <v>182.4</v>
      </c>
      <c r="N183" s="220">
        <v>177.6</v>
      </c>
      <c r="O183" s="220">
        <v>203769500</v>
      </c>
      <c r="P183" s="221">
        <v>-1.4523207873387418E-2</v>
      </c>
    </row>
    <row r="184" spans="1:16" ht="12.75" customHeight="1">
      <c r="A184" s="213">
        <v>174</v>
      </c>
      <c r="B184" s="225" t="s">
        <v>85</v>
      </c>
      <c r="C184" s="217" t="s">
        <v>224</v>
      </c>
      <c r="D184" s="218">
        <v>45470</v>
      </c>
      <c r="E184" s="217">
        <v>3861.95</v>
      </c>
      <c r="F184" s="217">
        <v>3883.2833333333333</v>
      </c>
      <c r="G184" s="219">
        <v>3824.6666666666665</v>
      </c>
      <c r="H184" s="219">
        <v>3787.3833333333332</v>
      </c>
      <c r="I184" s="219">
        <v>3728.7666666666664</v>
      </c>
      <c r="J184" s="219">
        <v>3920.5666666666666</v>
      </c>
      <c r="K184" s="219">
        <v>3979.1833333333334</v>
      </c>
      <c r="L184" s="219">
        <v>4016.4666666666667</v>
      </c>
      <c r="M184" s="220">
        <v>3941.9</v>
      </c>
      <c r="N184" s="220">
        <v>3846</v>
      </c>
      <c r="O184" s="220">
        <v>18214175</v>
      </c>
      <c r="P184" s="221">
        <v>-4.6953295337183948E-3</v>
      </c>
    </row>
    <row r="185" spans="1:16" ht="12.75" customHeight="1">
      <c r="A185" s="213">
        <v>175</v>
      </c>
      <c r="B185" s="225" t="s">
        <v>85</v>
      </c>
      <c r="C185" s="217" t="s">
        <v>225</v>
      </c>
      <c r="D185" s="218">
        <v>45470</v>
      </c>
      <c r="E185" s="217">
        <v>1341.95</v>
      </c>
      <c r="F185" s="217">
        <v>1354.6333333333332</v>
      </c>
      <c r="G185" s="219">
        <v>1324.2666666666664</v>
      </c>
      <c r="H185" s="219">
        <v>1306.5833333333333</v>
      </c>
      <c r="I185" s="219">
        <v>1276.2166666666665</v>
      </c>
      <c r="J185" s="219">
        <v>1372.3166666666664</v>
      </c>
      <c r="K185" s="219">
        <v>1402.6833333333332</v>
      </c>
      <c r="L185" s="219">
        <v>1420.3666666666663</v>
      </c>
      <c r="M185" s="220">
        <v>1385</v>
      </c>
      <c r="N185" s="220">
        <v>1336.95</v>
      </c>
      <c r="O185" s="220">
        <v>16848600</v>
      </c>
      <c r="P185" s="221">
        <v>2.4704422712012845E-2</v>
      </c>
    </row>
    <row r="186" spans="1:16" ht="12.75" customHeight="1">
      <c r="A186" s="213">
        <v>176</v>
      </c>
      <c r="B186" s="225" t="s">
        <v>57</v>
      </c>
      <c r="C186" s="217" t="s">
        <v>226</v>
      </c>
      <c r="D186" s="218">
        <v>45470</v>
      </c>
      <c r="E186" s="217">
        <v>3414.55</v>
      </c>
      <c r="F186" s="217">
        <v>3414.2833333333333</v>
      </c>
      <c r="G186" s="219">
        <v>3381.8166666666666</v>
      </c>
      <c r="H186" s="219">
        <v>3349.0833333333335</v>
      </c>
      <c r="I186" s="219">
        <v>3316.6166666666668</v>
      </c>
      <c r="J186" s="219">
        <v>3447.0166666666664</v>
      </c>
      <c r="K186" s="219">
        <v>3479.4833333333327</v>
      </c>
      <c r="L186" s="219">
        <v>3512.2166666666662</v>
      </c>
      <c r="M186" s="220">
        <v>3446.75</v>
      </c>
      <c r="N186" s="220">
        <v>3381.55</v>
      </c>
      <c r="O186" s="220">
        <v>7877275</v>
      </c>
      <c r="P186" s="221">
        <v>-3.744333247797451E-2</v>
      </c>
    </row>
    <row r="187" spans="1:16" ht="12.75" customHeight="1">
      <c r="A187" s="213">
        <v>177</v>
      </c>
      <c r="B187" s="225" t="s">
        <v>42</v>
      </c>
      <c r="C187" s="217" t="s">
        <v>227</v>
      </c>
      <c r="D187" s="218">
        <v>45470</v>
      </c>
      <c r="E187" s="217">
        <v>2861.1</v>
      </c>
      <c r="F187" s="217">
        <v>2853.5166666666664</v>
      </c>
      <c r="G187" s="219">
        <v>2840.583333333333</v>
      </c>
      <c r="H187" s="219">
        <v>2820.0666666666666</v>
      </c>
      <c r="I187" s="219">
        <v>2807.1333333333332</v>
      </c>
      <c r="J187" s="219">
        <v>2874.0333333333328</v>
      </c>
      <c r="K187" s="219">
        <v>2886.9666666666662</v>
      </c>
      <c r="L187" s="219">
        <v>2907.4833333333327</v>
      </c>
      <c r="M187" s="220">
        <v>2866.45</v>
      </c>
      <c r="N187" s="220">
        <v>2833</v>
      </c>
      <c r="O187" s="220">
        <v>1399750</v>
      </c>
      <c r="P187" s="221">
        <v>-2.8625954198473282E-2</v>
      </c>
    </row>
    <row r="188" spans="1:16" ht="12.75" customHeight="1">
      <c r="A188" s="213">
        <v>178</v>
      </c>
      <c r="B188" s="225" t="s">
        <v>45</v>
      </c>
      <c r="C188" s="217" t="s">
        <v>228</v>
      </c>
      <c r="D188" s="218">
        <v>45470</v>
      </c>
      <c r="E188" s="217">
        <v>4979</v>
      </c>
      <c r="F188" s="217">
        <v>4988.5333333333328</v>
      </c>
      <c r="G188" s="219">
        <v>4914.9166666666661</v>
      </c>
      <c r="H188" s="219">
        <v>4850.833333333333</v>
      </c>
      <c r="I188" s="219">
        <v>4777.2166666666662</v>
      </c>
      <c r="J188" s="219">
        <v>5052.6166666666659</v>
      </c>
      <c r="K188" s="219">
        <v>5126.2333333333327</v>
      </c>
      <c r="L188" s="219">
        <v>5190.3166666666657</v>
      </c>
      <c r="M188" s="220">
        <v>5062.1499999999996</v>
      </c>
      <c r="N188" s="220">
        <v>4924.45</v>
      </c>
      <c r="O188" s="220">
        <v>2966400</v>
      </c>
      <c r="P188" s="221">
        <v>3.4503754820377512E-3</v>
      </c>
    </row>
    <row r="189" spans="1:16" ht="12.75" customHeight="1">
      <c r="A189" s="213">
        <v>179</v>
      </c>
      <c r="B189" s="225" t="s">
        <v>54</v>
      </c>
      <c r="C189" s="217" t="s">
        <v>229</v>
      </c>
      <c r="D189" s="218">
        <v>45470</v>
      </c>
      <c r="E189" s="217">
        <v>2438.3000000000002</v>
      </c>
      <c r="F189" s="217">
        <v>2432.7833333333333</v>
      </c>
      <c r="G189" s="219">
        <v>2419.5166666666664</v>
      </c>
      <c r="H189" s="219">
        <v>2400.7333333333331</v>
      </c>
      <c r="I189" s="219">
        <v>2387.4666666666662</v>
      </c>
      <c r="J189" s="219">
        <v>2451.5666666666666</v>
      </c>
      <c r="K189" s="219">
        <v>2464.8333333333339</v>
      </c>
      <c r="L189" s="219">
        <v>2483.6166666666668</v>
      </c>
      <c r="M189" s="220">
        <v>2446.0500000000002</v>
      </c>
      <c r="N189" s="220">
        <v>2414</v>
      </c>
      <c r="O189" s="220">
        <v>7172900</v>
      </c>
      <c r="P189" s="221">
        <v>-2.1532585342563859E-2</v>
      </c>
    </row>
    <row r="190" spans="1:16" ht="12.75" customHeight="1">
      <c r="A190" s="213">
        <v>180</v>
      </c>
      <c r="B190" s="225" t="s">
        <v>57</v>
      </c>
      <c r="C190" s="217" t="s">
        <v>230</v>
      </c>
      <c r="D190" s="218">
        <v>45470</v>
      </c>
      <c r="E190" s="217">
        <v>2154.15</v>
      </c>
      <c r="F190" s="217">
        <v>2136.5166666666669</v>
      </c>
      <c r="G190" s="219">
        <v>2113.1333333333337</v>
      </c>
      <c r="H190" s="219">
        <v>2072.1166666666668</v>
      </c>
      <c r="I190" s="219">
        <v>2048.7333333333336</v>
      </c>
      <c r="J190" s="219">
        <v>2177.5333333333338</v>
      </c>
      <c r="K190" s="219">
        <v>2200.916666666667</v>
      </c>
      <c r="L190" s="219">
        <v>2241.9333333333338</v>
      </c>
      <c r="M190" s="220">
        <v>2159.9</v>
      </c>
      <c r="N190" s="220">
        <v>2095.5</v>
      </c>
      <c r="O190" s="220">
        <v>1891200</v>
      </c>
      <c r="P190" s="221">
        <v>0.1327264015333014</v>
      </c>
    </row>
    <row r="191" spans="1:16" ht="12.75" customHeight="1">
      <c r="A191" s="213">
        <v>181</v>
      </c>
      <c r="B191" s="225" t="s">
        <v>47</v>
      </c>
      <c r="C191" s="217" t="s">
        <v>231</v>
      </c>
      <c r="D191" s="218">
        <v>45470</v>
      </c>
      <c r="E191" s="217">
        <v>10828.2</v>
      </c>
      <c r="F191" s="217">
        <v>10742.449999999999</v>
      </c>
      <c r="G191" s="219">
        <v>10566.099999999999</v>
      </c>
      <c r="H191" s="219">
        <v>10304</v>
      </c>
      <c r="I191" s="219">
        <v>10127.65</v>
      </c>
      <c r="J191" s="219">
        <v>11004.549999999997</v>
      </c>
      <c r="K191" s="219">
        <v>11180.9</v>
      </c>
      <c r="L191" s="219">
        <v>11442.999999999996</v>
      </c>
      <c r="M191" s="220">
        <v>10918.8</v>
      </c>
      <c r="N191" s="220">
        <v>10480.35</v>
      </c>
      <c r="O191" s="220">
        <v>2062400</v>
      </c>
      <c r="P191" s="221">
        <v>0.10596310596310596</v>
      </c>
    </row>
    <row r="192" spans="1:16" ht="12.75" customHeight="1">
      <c r="A192" s="213">
        <v>182</v>
      </c>
      <c r="B192" s="225" t="s">
        <v>842</v>
      </c>
      <c r="C192" s="217" t="s">
        <v>232</v>
      </c>
      <c r="D192" s="218">
        <v>45470</v>
      </c>
      <c r="E192" s="217">
        <v>551.9</v>
      </c>
      <c r="F192" s="217">
        <v>547.76666666666677</v>
      </c>
      <c r="G192" s="219">
        <v>538.28333333333353</v>
      </c>
      <c r="H192" s="219">
        <v>524.66666666666674</v>
      </c>
      <c r="I192" s="219">
        <v>515.18333333333351</v>
      </c>
      <c r="J192" s="219">
        <v>561.38333333333355</v>
      </c>
      <c r="K192" s="219">
        <v>570.8666666666669</v>
      </c>
      <c r="L192" s="219">
        <v>584.48333333333358</v>
      </c>
      <c r="M192" s="220">
        <v>557.25</v>
      </c>
      <c r="N192" s="220">
        <v>534.15</v>
      </c>
      <c r="O192" s="220">
        <v>36069800</v>
      </c>
      <c r="P192" s="221">
        <v>6.2332491002373841E-2</v>
      </c>
    </row>
    <row r="193" spans="1:16" ht="12.75" customHeight="1">
      <c r="A193" s="213">
        <v>183</v>
      </c>
      <c r="B193" s="225" t="s">
        <v>129</v>
      </c>
      <c r="C193" s="217" t="s">
        <v>233</v>
      </c>
      <c r="D193" s="218">
        <v>45470</v>
      </c>
      <c r="E193" s="217">
        <v>443.85</v>
      </c>
      <c r="F193" s="217">
        <v>446.81666666666666</v>
      </c>
      <c r="G193" s="219">
        <v>438.63333333333333</v>
      </c>
      <c r="H193" s="219">
        <v>433.41666666666669</v>
      </c>
      <c r="I193" s="219">
        <v>425.23333333333335</v>
      </c>
      <c r="J193" s="219">
        <v>452.0333333333333</v>
      </c>
      <c r="K193" s="219">
        <v>460.21666666666658</v>
      </c>
      <c r="L193" s="219">
        <v>465.43333333333328</v>
      </c>
      <c r="M193" s="220">
        <v>455</v>
      </c>
      <c r="N193" s="220">
        <v>441.6</v>
      </c>
      <c r="O193" s="220">
        <v>80341300</v>
      </c>
      <c r="P193" s="221">
        <v>-5.5231316725978651E-3</v>
      </c>
    </row>
    <row r="194" spans="1:16" ht="12.75" customHeight="1">
      <c r="A194" s="213">
        <v>184</v>
      </c>
      <c r="B194" s="225" t="s">
        <v>40</v>
      </c>
      <c r="C194" s="217" t="s">
        <v>234</v>
      </c>
      <c r="D194" s="218">
        <v>45470</v>
      </c>
      <c r="E194" s="217">
        <v>1457.05</v>
      </c>
      <c r="F194" s="217">
        <v>1450.55</v>
      </c>
      <c r="G194" s="219">
        <v>1432.1999999999998</v>
      </c>
      <c r="H194" s="219">
        <v>1407.35</v>
      </c>
      <c r="I194" s="219">
        <v>1388.9999999999998</v>
      </c>
      <c r="J194" s="219">
        <v>1475.3999999999999</v>
      </c>
      <c r="K194" s="219">
        <v>1493.7499999999998</v>
      </c>
      <c r="L194" s="219">
        <v>1518.6</v>
      </c>
      <c r="M194" s="220">
        <v>1468.9</v>
      </c>
      <c r="N194" s="220">
        <v>1425.7</v>
      </c>
      <c r="O194" s="220">
        <v>6854400</v>
      </c>
      <c r="P194" s="221">
        <v>2.8540560007202665E-2</v>
      </c>
    </row>
    <row r="195" spans="1:16" ht="12.75" customHeight="1">
      <c r="A195" s="213">
        <v>185</v>
      </c>
      <c r="B195" s="225" t="s">
        <v>85</v>
      </c>
      <c r="C195" s="217" t="s">
        <v>235</v>
      </c>
      <c r="D195" s="218">
        <v>45470</v>
      </c>
      <c r="E195" s="217">
        <v>475</v>
      </c>
      <c r="F195" s="217">
        <v>478.91666666666669</v>
      </c>
      <c r="G195" s="219">
        <v>469.63333333333338</v>
      </c>
      <c r="H195" s="219">
        <v>464.26666666666671</v>
      </c>
      <c r="I195" s="219">
        <v>454.98333333333341</v>
      </c>
      <c r="J195" s="219">
        <v>484.28333333333336</v>
      </c>
      <c r="K195" s="219">
        <v>493.56666666666666</v>
      </c>
      <c r="L195" s="219">
        <v>498.93333333333334</v>
      </c>
      <c r="M195" s="220">
        <v>488.2</v>
      </c>
      <c r="N195" s="220">
        <v>473.55</v>
      </c>
      <c r="O195" s="220">
        <v>57412500</v>
      </c>
      <c r="P195" s="221">
        <v>6.1660934206146677E-2</v>
      </c>
    </row>
    <row r="196" spans="1:16" ht="12.75" customHeight="1">
      <c r="A196" s="213">
        <v>186</v>
      </c>
      <c r="B196" s="225" t="s">
        <v>201</v>
      </c>
      <c r="C196" s="217" t="s">
        <v>236</v>
      </c>
      <c r="D196" s="218">
        <v>45470</v>
      </c>
      <c r="E196" s="217">
        <v>164.5</v>
      </c>
      <c r="F196" s="217">
        <v>161.78333333333333</v>
      </c>
      <c r="G196" s="219">
        <v>158.06666666666666</v>
      </c>
      <c r="H196" s="219">
        <v>151.63333333333333</v>
      </c>
      <c r="I196" s="219">
        <v>147.91666666666666</v>
      </c>
      <c r="J196" s="219">
        <v>168.21666666666667</v>
      </c>
      <c r="K196" s="219">
        <v>171.93333333333331</v>
      </c>
      <c r="L196" s="219">
        <v>178.36666666666667</v>
      </c>
      <c r="M196" s="220">
        <v>165.5</v>
      </c>
      <c r="N196" s="220">
        <v>155.35</v>
      </c>
      <c r="O196" s="220">
        <v>127503000</v>
      </c>
      <c r="P196" s="221">
        <v>-2.6947204542332525E-2</v>
      </c>
    </row>
    <row r="197" spans="1:16" ht="12.75" customHeight="1">
      <c r="A197" s="213">
        <v>187</v>
      </c>
      <c r="B197" s="225" t="s">
        <v>42</v>
      </c>
      <c r="C197" s="217" t="s">
        <v>237</v>
      </c>
      <c r="D197" s="218">
        <v>45470</v>
      </c>
      <c r="E197" s="217">
        <v>1088.2</v>
      </c>
      <c r="F197" s="217">
        <v>1080.9833333333333</v>
      </c>
      <c r="G197" s="219">
        <v>1068.2166666666667</v>
      </c>
      <c r="H197" s="219">
        <v>1048.2333333333333</v>
      </c>
      <c r="I197" s="219">
        <v>1035.4666666666667</v>
      </c>
      <c r="J197" s="219">
        <v>1100.9666666666667</v>
      </c>
      <c r="K197" s="219">
        <v>1113.7333333333336</v>
      </c>
      <c r="L197" s="219">
        <v>1133.7166666666667</v>
      </c>
      <c r="M197" s="220">
        <v>1093.75</v>
      </c>
      <c r="N197" s="220">
        <v>1061</v>
      </c>
      <c r="O197" s="220">
        <v>11199600</v>
      </c>
      <c r="P197" s="221">
        <v>1.4180929095354523E-2</v>
      </c>
    </row>
    <row r="198" spans="1:16" ht="12.75" customHeight="1">
      <c r="A198" s="213"/>
      <c r="B198" s="225"/>
      <c r="C198" s="217"/>
      <c r="D198" s="218"/>
      <c r="E198" s="217"/>
      <c r="F198" s="217"/>
      <c r="G198" s="219"/>
      <c r="H198" s="219"/>
      <c r="I198" s="219"/>
      <c r="J198" s="219"/>
      <c r="K198" s="219"/>
      <c r="L198" s="219"/>
      <c r="M198" s="220"/>
      <c r="N198" s="220"/>
      <c r="O198" s="220"/>
      <c r="P198" s="221"/>
    </row>
    <row r="199" spans="1:16" ht="12.75" customHeight="1">
      <c r="A199" s="207"/>
      <c r="B199" s="43"/>
      <c r="C199" s="207"/>
      <c r="D199" s="208"/>
      <c r="E199" s="209"/>
      <c r="F199" s="209"/>
      <c r="G199" s="210"/>
      <c r="H199" s="210"/>
      <c r="I199" s="210"/>
      <c r="J199" s="210"/>
      <c r="K199" s="210"/>
      <c r="L199" s="210"/>
      <c r="M199" s="207"/>
      <c r="N199" s="207"/>
      <c r="O199" s="211"/>
      <c r="P199" s="212"/>
    </row>
    <row r="200" spans="1:16" ht="12.75" customHeight="1">
      <c r="A200" s="207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07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07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07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07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07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07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07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07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44" t="s">
        <v>238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44" t="s">
        <v>239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4" t="s">
        <v>240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4" t="s">
        <v>241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4" t="s">
        <v>242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24" t="s">
        <v>243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45" t="s">
        <v>244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45" t="s">
        <v>245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45" t="s">
        <v>246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45" t="s">
        <v>247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5" t="s">
        <v>248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5" t="s">
        <v>249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5" t="s">
        <v>250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5" t="s">
        <v>251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5" t="s">
        <v>252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3"/>
  <sheetViews>
    <sheetView zoomScale="85" zoomScaleNormal="85" workbookViewId="0">
      <pane ySplit="9" topLeftCell="A10" activePane="bottomLeft" state="frozen"/>
      <selection activeCell="A10" sqref="A10"/>
      <selection pane="bottomLeft" activeCell="N18" sqref="N18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45454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42" t="s">
        <v>16</v>
      </c>
      <c r="B8" s="344"/>
      <c r="C8" s="347" t="s">
        <v>20</v>
      </c>
      <c r="D8" s="347" t="s">
        <v>21</v>
      </c>
      <c r="E8" s="339" t="s">
        <v>22</v>
      </c>
      <c r="F8" s="340"/>
      <c r="G8" s="341"/>
      <c r="H8" s="339" t="s">
        <v>23</v>
      </c>
      <c r="I8" s="340"/>
      <c r="J8" s="341"/>
      <c r="K8" s="26"/>
      <c r="L8" s="48"/>
      <c r="M8" s="48"/>
      <c r="N8" s="1"/>
      <c r="O8" s="1"/>
    </row>
    <row r="9" spans="1:15" ht="36" customHeight="1">
      <c r="A9" s="343"/>
      <c r="B9" s="346"/>
      <c r="C9" s="346"/>
      <c r="D9" s="346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253</v>
      </c>
      <c r="N9" s="1"/>
      <c r="O9" s="1"/>
    </row>
    <row r="10" spans="1:15" ht="12.75" customHeight="1">
      <c r="A10" s="51">
        <v>1</v>
      </c>
      <c r="B10" s="34" t="s">
        <v>254</v>
      </c>
      <c r="C10" s="34">
        <v>23259.200000000001</v>
      </c>
      <c r="D10" s="34">
        <v>23299.416666666668</v>
      </c>
      <c r="E10" s="34">
        <v>23186.933333333334</v>
      </c>
      <c r="F10" s="34">
        <v>23114.666666666668</v>
      </c>
      <c r="G10" s="34">
        <v>23002.183333333334</v>
      </c>
      <c r="H10" s="34">
        <v>23371.683333333334</v>
      </c>
      <c r="I10" s="34">
        <v>23484.166666666664</v>
      </c>
      <c r="J10" s="34">
        <v>23556.433333333334</v>
      </c>
      <c r="K10" s="34">
        <v>23411.9</v>
      </c>
      <c r="L10" s="34">
        <v>23227.15</v>
      </c>
      <c r="M10" s="52"/>
      <c r="N10" s="1"/>
      <c r="O10" s="1"/>
    </row>
    <row r="11" spans="1:15" ht="12.75" customHeight="1">
      <c r="A11" s="51">
        <v>2</v>
      </c>
      <c r="B11" s="35" t="s">
        <v>255</v>
      </c>
      <c r="C11" s="34">
        <v>49780.9</v>
      </c>
      <c r="D11" s="34">
        <v>49885.533333333333</v>
      </c>
      <c r="E11" s="34">
        <v>49518.116666666669</v>
      </c>
      <c r="F11" s="34">
        <v>49255.333333333336</v>
      </c>
      <c r="G11" s="34">
        <v>48887.916666666672</v>
      </c>
      <c r="H11" s="34">
        <v>50148.316666666666</v>
      </c>
      <c r="I11" s="34">
        <v>50515.733333333337</v>
      </c>
      <c r="J11" s="34">
        <v>50778.516666666663</v>
      </c>
      <c r="K11" s="34">
        <v>50252.95</v>
      </c>
      <c r="L11" s="34">
        <v>49622.75</v>
      </c>
      <c r="M11" s="52"/>
      <c r="N11" s="1"/>
      <c r="O11" s="1"/>
    </row>
    <row r="12" spans="1:15" ht="12.75" customHeight="1">
      <c r="A12" s="51">
        <v>3</v>
      </c>
      <c r="B12" s="31" t="s">
        <v>256</v>
      </c>
      <c r="C12" s="36">
        <v>6502.55</v>
      </c>
      <c r="D12" s="36">
        <v>6527.25</v>
      </c>
      <c r="E12" s="36">
        <v>6452.8</v>
      </c>
      <c r="F12" s="36">
        <v>6403.05</v>
      </c>
      <c r="G12" s="36">
        <v>6328.6</v>
      </c>
      <c r="H12" s="36">
        <v>6577</v>
      </c>
      <c r="I12" s="36">
        <v>6651.4500000000007</v>
      </c>
      <c r="J12" s="36">
        <v>6701.2</v>
      </c>
      <c r="K12" s="36">
        <v>6601.7</v>
      </c>
      <c r="L12" s="36">
        <v>6477.5</v>
      </c>
      <c r="M12" s="52"/>
      <c r="N12" s="1"/>
      <c r="O12" s="1"/>
    </row>
    <row r="13" spans="1:15" ht="12.75" customHeight="1">
      <c r="A13" s="51">
        <v>4</v>
      </c>
      <c r="B13" s="31" t="s">
        <v>257</v>
      </c>
      <c r="C13" s="36">
        <v>8806.7000000000007</v>
      </c>
      <c r="D13" s="36">
        <v>8817.6</v>
      </c>
      <c r="E13" s="36">
        <v>8767.6500000000015</v>
      </c>
      <c r="F13" s="36">
        <v>8728.6</v>
      </c>
      <c r="G13" s="36">
        <v>8678.6500000000015</v>
      </c>
      <c r="H13" s="36">
        <v>8856.6500000000015</v>
      </c>
      <c r="I13" s="36">
        <v>8906.6000000000022</v>
      </c>
      <c r="J13" s="36">
        <v>8945.6500000000015</v>
      </c>
      <c r="K13" s="36">
        <v>8867.5499999999993</v>
      </c>
      <c r="L13" s="36">
        <v>8778.5499999999993</v>
      </c>
      <c r="M13" s="52"/>
      <c r="N13" s="1"/>
      <c r="O13" s="1"/>
    </row>
    <row r="14" spans="1:15" ht="12.75" customHeight="1">
      <c r="A14" s="51">
        <v>5</v>
      </c>
      <c r="B14" s="31" t="s">
        <v>258</v>
      </c>
      <c r="C14" s="36">
        <v>34526.25</v>
      </c>
      <c r="D14" s="36">
        <v>34684.883333333331</v>
      </c>
      <c r="E14" s="36">
        <v>34202.016666666663</v>
      </c>
      <c r="F14" s="36">
        <v>33877.783333333333</v>
      </c>
      <c r="G14" s="36">
        <v>33394.916666666664</v>
      </c>
      <c r="H14" s="36">
        <v>35009.116666666661</v>
      </c>
      <c r="I14" s="36">
        <v>35491.98333333333</v>
      </c>
      <c r="J14" s="36">
        <v>35816.21666666666</v>
      </c>
      <c r="K14" s="36">
        <v>35167.75</v>
      </c>
      <c r="L14" s="36">
        <v>34360.65</v>
      </c>
      <c r="M14" s="52"/>
      <c r="N14" s="1"/>
      <c r="O14" s="1"/>
    </row>
    <row r="15" spans="1:15" ht="12.75" customHeight="1">
      <c r="A15" s="51">
        <v>6</v>
      </c>
      <c r="B15" s="31" t="s">
        <v>259</v>
      </c>
      <c r="C15" s="36">
        <v>10340.200000000001</v>
      </c>
      <c r="D15" s="36">
        <v>10367.583333333334</v>
      </c>
      <c r="E15" s="36">
        <v>10274.266666666668</v>
      </c>
      <c r="F15" s="36">
        <v>10208.333333333334</v>
      </c>
      <c r="G15" s="36">
        <v>10115.016666666668</v>
      </c>
      <c r="H15" s="36">
        <v>10433.516666666668</v>
      </c>
      <c r="I15" s="36">
        <v>10526.833333333334</v>
      </c>
      <c r="J15" s="36">
        <v>10592.766666666668</v>
      </c>
      <c r="K15" s="36">
        <v>10460.9</v>
      </c>
      <c r="L15" s="36">
        <v>10301.65</v>
      </c>
      <c r="M15" s="52"/>
      <c r="N15" s="1"/>
      <c r="O15" s="1"/>
    </row>
    <row r="16" spans="1:15" ht="12.75" customHeight="1">
      <c r="A16" s="51">
        <v>7</v>
      </c>
      <c r="B16" s="31" t="s">
        <v>260</v>
      </c>
      <c r="C16" s="36">
        <v>14908</v>
      </c>
      <c r="D16" s="36">
        <v>14923.633333333333</v>
      </c>
      <c r="E16" s="36">
        <v>14802.066666666666</v>
      </c>
      <c r="F16" s="36">
        <v>14696.133333333333</v>
      </c>
      <c r="G16" s="36">
        <v>14574.566666666666</v>
      </c>
      <c r="H16" s="36">
        <v>15029.566666666666</v>
      </c>
      <c r="I16" s="36">
        <v>15151.133333333335</v>
      </c>
      <c r="J16" s="36">
        <v>15257.066666666666</v>
      </c>
      <c r="K16" s="36">
        <v>15045.2</v>
      </c>
      <c r="L16" s="36">
        <v>14817.7</v>
      </c>
      <c r="M16" s="52"/>
      <c r="N16" s="1"/>
      <c r="O16" s="1"/>
    </row>
    <row r="17" spans="1:15" ht="12.75" customHeight="1">
      <c r="A17" s="51">
        <v>8</v>
      </c>
      <c r="B17" s="53" t="s">
        <v>41</v>
      </c>
      <c r="C17" s="31">
        <v>8061.95</v>
      </c>
      <c r="D17" s="36">
        <v>8085.416666666667</v>
      </c>
      <c r="E17" s="36">
        <v>7970.8333333333339</v>
      </c>
      <c r="F17" s="36">
        <v>7879.7166666666672</v>
      </c>
      <c r="G17" s="36">
        <v>7765.1333333333341</v>
      </c>
      <c r="H17" s="36">
        <v>8176.5333333333338</v>
      </c>
      <c r="I17" s="36">
        <v>8291.1166666666686</v>
      </c>
      <c r="J17" s="36">
        <v>8382.2333333333336</v>
      </c>
      <c r="K17" s="31">
        <v>8200</v>
      </c>
      <c r="L17" s="31">
        <v>7994.3</v>
      </c>
      <c r="M17" s="31">
        <v>2.7178900000000001</v>
      </c>
      <c r="N17" s="1"/>
      <c r="O17" s="1"/>
    </row>
    <row r="18" spans="1:15" ht="12.75" customHeight="1">
      <c r="A18" s="51">
        <v>9</v>
      </c>
      <c r="B18" s="53" t="s">
        <v>48</v>
      </c>
      <c r="C18" s="31">
        <v>2543.1</v>
      </c>
      <c r="D18" s="36">
        <v>2536.0666666666671</v>
      </c>
      <c r="E18" s="36">
        <v>2506.1333333333341</v>
      </c>
      <c r="F18" s="36">
        <v>2469.166666666667</v>
      </c>
      <c r="G18" s="36">
        <v>2439.233333333334</v>
      </c>
      <c r="H18" s="36">
        <v>2573.0333333333342</v>
      </c>
      <c r="I18" s="36">
        <v>2602.9666666666676</v>
      </c>
      <c r="J18" s="36">
        <v>2639.9333333333343</v>
      </c>
      <c r="K18" s="31">
        <v>2566</v>
      </c>
      <c r="L18" s="31">
        <v>2499.1</v>
      </c>
      <c r="M18" s="31">
        <v>4.2520199999999999</v>
      </c>
      <c r="N18" s="1"/>
      <c r="O18" s="1"/>
    </row>
    <row r="19" spans="1:15" ht="12.75" customHeight="1">
      <c r="A19" s="51">
        <v>10</v>
      </c>
      <c r="B19" s="53" t="s">
        <v>310</v>
      </c>
      <c r="C19" s="31">
        <v>1629.8</v>
      </c>
      <c r="D19" s="36">
        <v>1637.45</v>
      </c>
      <c r="E19" s="36">
        <v>1607.4</v>
      </c>
      <c r="F19" s="36">
        <v>1585</v>
      </c>
      <c r="G19" s="36">
        <v>1554.95</v>
      </c>
      <c r="H19" s="36">
        <v>1659.8500000000001</v>
      </c>
      <c r="I19" s="36">
        <v>1689.8999999999999</v>
      </c>
      <c r="J19" s="36">
        <v>1712.3000000000002</v>
      </c>
      <c r="K19" s="31">
        <v>1667.5</v>
      </c>
      <c r="L19" s="31">
        <v>1615.05</v>
      </c>
      <c r="M19" s="31">
        <v>4.5773099999999998</v>
      </c>
      <c r="N19" s="1"/>
      <c r="O19" s="1"/>
    </row>
    <row r="20" spans="1:15" ht="12.75" customHeight="1">
      <c r="A20" s="51">
        <v>11</v>
      </c>
      <c r="B20" s="53" t="s">
        <v>62</v>
      </c>
      <c r="C20" s="31">
        <v>669.45</v>
      </c>
      <c r="D20" s="36">
        <v>665.65</v>
      </c>
      <c r="E20" s="36">
        <v>651.79999999999995</v>
      </c>
      <c r="F20" s="36">
        <v>634.15</v>
      </c>
      <c r="G20" s="36">
        <v>620.29999999999995</v>
      </c>
      <c r="H20" s="36">
        <v>683.3</v>
      </c>
      <c r="I20" s="36">
        <v>697.15000000000009</v>
      </c>
      <c r="J20" s="36">
        <v>714.8</v>
      </c>
      <c r="K20" s="31">
        <v>679.5</v>
      </c>
      <c r="L20" s="31">
        <v>648</v>
      </c>
      <c r="M20" s="31">
        <v>53.099609999999998</v>
      </c>
      <c r="N20" s="1"/>
      <c r="O20" s="1"/>
    </row>
    <row r="21" spans="1:15" ht="12.75" customHeight="1">
      <c r="A21" s="51">
        <v>12</v>
      </c>
      <c r="B21" s="53" t="s">
        <v>826</v>
      </c>
      <c r="C21" s="31">
        <v>1026.8</v>
      </c>
      <c r="D21" s="36">
        <v>1040.2666666666667</v>
      </c>
      <c r="E21" s="36">
        <v>1006.5333333333333</v>
      </c>
      <c r="F21" s="36">
        <v>986.26666666666665</v>
      </c>
      <c r="G21" s="36">
        <v>952.5333333333333</v>
      </c>
      <c r="H21" s="36">
        <v>1060.5333333333333</v>
      </c>
      <c r="I21" s="36">
        <v>1094.2666666666664</v>
      </c>
      <c r="J21" s="36">
        <v>1114.5333333333333</v>
      </c>
      <c r="K21" s="31">
        <v>1074</v>
      </c>
      <c r="L21" s="31">
        <v>1020</v>
      </c>
      <c r="M21" s="31">
        <v>18.542179999999998</v>
      </c>
      <c r="N21" s="1"/>
      <c r="O21" s="1"/>
    </row>
    <row r="22" spans="1:15" ht="12.75" customHeight="1">
      <c r="A22" s="51">
        <v>13</v>
      </c>
      <c r="B22" s="53" t="s">
        <v>49</v>
      </c>
      <c r="C22" s="31">
        <v>3220.1</v>
      </c>
      <c r="D22" s="36">
        <v>3236.6666666666665</v>
      </c>
      <c r="E22" s="36">
        <v>3188.9333333333329</v>
      </c>
      <c r="F22" s="36">
        <v>3157.7666666666664</v>
      </c>
      <c r="G22" s="36">
        <v>3110.0333333333328</v>
      </c>
      <c r="H22" s="36">
        <v>3267.833333333333</v>
      </c>
      <c r="I22" s="36">
        <v>3315.5666666666666</v>
      </c>
      <c r="J22" s="36">
        <v>3346.7333333333331</v>
      </c>
      <c r="K22" s="31">
        <v>3284.4</v>
      </c>
      <c r="L22" s="31">
        <v>3205.5</v>
      </c>
      <c r="M22" s="31">
        <v>49.35698</v>
      </c>
      <c r="N22" s="1"/>
      <c r="O22" s="1"/>
    </row>
    <row r="23" spans="1:15" ht="12.75" customHeight="1">
      <c r="A23" s="51">
        <v>14</v>
      </c>
      <c r="B23" s="53" t="s">
        <v>261</v>
      </c>
      <c r="C23" s="31">
        <v>1880.35</v>
      </c>
      <c r="D23" s="36">
        <v>1891.7166666666665</v>
      </c>
      <c r="E23" s="36">
        <v>1848.4333333333329</v>
      </c>
      <c r="F23" s="36">
        <v>1816.5166666666664</v>
      </c>
      <c r="G23" s="36">
        <v>1773.2333333333329</v>
      </c>
      <c r="H23" s="36">
        <v>1923.633333333333</v>
      </c>
      <c r="I23" s="36">
        <v>1966.9166666666663</v>
      </c>
      <c r="J23" s="36">
        <v>1998.833333333333</v>
      </c>
      <c r="K23" s="31">
        <v>1935</v>
      </c>
      <c r="L23" s="31">
        <v>1859.8</v>
      </c>
      <c r="M23" s="31">
        <v>12.393879999999999</v>
      </c>
      <c r="N23" s="1"/>
      <c r="O23" s="1"/>
    </row>
    <row r="24" spans="1:15" ht="12.75" customHeight="1">
      <c r="A24" s="51">
        <v>15</v>
      </c>
      <c r="B24" s="53" t="s">
        <v>50</v>
      </c>
      <c r="C24" s="31">
        <v>1384.05</v>
      </c>
      <c r="D24" s="36">
        <v>1393.55</v>
      </c>
      <c r="E24" s="36">
        <v>1371.75</v>
      </c>
      <c r="F24" s="36">
        <v>1359.45</v>
      </c>
      <c r="G24" s="36">
        <v>1337.65</v>
      </c>
      <c r="H24" s="36">
        <v>1405.85</v>
      </c>
      <c r="I24" s="36">
        <v>1427.6499999999996</v>
      </c>
      <c r="J24" s="36">
        <v>1439.9499999999998</v>
      </c>
      <c r="K24" s="31">
        <v>1415.35</v>
      </c>
      <c r="L24" s="31">
        <v>1381.25</v>
      </c>
      <c r="M24" s="31">
        <v>48.432340000000003</v>
      </c>
      <c r="N24" s="1"/>
      <c r="O24" s="1"/>
    </row>
    <row r="25" spans="1:15" ht="12.75" customHeight="1">
      <c r="A25" s="51">
        <v>16</v>
      </c>
      <c r="B25" s="53" t="s">
        <v>789</v>
      </c>
      <c r="C25" s="31">
        <v>769.7</v>
      </c>
      <c r="D25" s="36">
        <v>782.9</v>
      </c>
      <c r="E25" s="36">
        <v>754.8</v>
      </c>
      <c r="F25" s="36">
        <v>739.9</v>
      </c>
      <c r="G25" s="36">
        <v>711.8</v>
      </c>
      <c r="H25" s="36">
        <v>797.8</v>
      </c>
      <c r="I25" s="36">
        <v>825.90000000000009</v>
      </c>
      <c r="J25" s="36">
        <v>840.8</v>
      </c>
      <c r="K25" s="31">
        <v>811</v>
      </c>
      <c r="L25" s="31">
        <v>768</v>
      </c>
      <c r="M25" s="31">
        <v>61.740139999999997</v>
      </c>
      <c r="N25" s="1"/>
      <c r="O25" s="1"/>
    </row>
    <row r="26" spans="1:15" ht="12.75" customHeight="1">
      <c r="A26" s="51">
        <v>17</v>
      </c>
      <c r="B26" s="53" t="s">
        <v>262</v>
      </c>
      <c r="C26" s="31">
        <v>970.8</v>
      </c>
      <c r="D26" s="36">
        <v>983.35</v>
      </c>
      <c r="E26" s="36">
        <v>952.75</v>
      </c>
      <c r="F26" s="36">
        <v>934.69999999999993</v>
      </c>
      <c r="G26" s="36">
        <v>904.09999999999991</v>
      </c>
      <c r="H26" s="36">
        <v>1001.4000000000001</v>
      </c>
      <c r="I26" s="36">
        <v>1032.0000000000002</v>
      </c>
      <c r="J26" s="36">
        <v>1050.0500000000002</v>
      </c>
      <c r="K26" s="31">
        <v>1013.95</v>
      </c>
      <c r="L26" s="31">
        <v>965.3</v>
      </c>
      <c r="M26" s="31">
        <v>20.426860000000001</v>
      </c>
      <c r="N26" s="1"/>
      <c r="O26" s="1"/>
    </row>
    <row r="27" spans="1:15" ht="12.75" customHeight="1">
      <c r="A27" s="51">
        <v>18</v>
      </c>
      <c r="B27" s="53" t="s">
        <v>263</v>
      </c>
      <c r="C27" s="31">
        <v>345.5</v>
      </c>
      <c r="D27" s="36">
        <v>347.11666666666662</v>
      </c>
      <c r="E27" s="36">
        <v>343.23333333333323</v>
      </c>
      <c r="F27" s="36">
        <v>340.96666666666664</v>
      </c>
      <c r="G27" s="36">
        <v>337.08333333333326</v>
      </c>
      <c r="H27" s="36">
        <v>349.38333333333321</v>
      </c>
      <c r="I27" s="36">
        <v>353.26666666666654</v>
      </c>
      <c r="J27" s="36">
        <v>355.53333333333319</v>
      </c>
      <c r="K27" s="31">
        <v>351</v>
      </c>
      <c r="L27" s="31">
        <v>344.85</v>
      </c>
      <c r="M27" s="31">
        <v>20.834599999999998</v>
      </c>
      <c r="N27" s="1"/>
      <c r="O27" s="1"/>
    </row>
    <row r="28" spans="1:15" ht="12.75" customHeight="1">
      <c r="A28" s="51">
        <v>19</v>
      </c>
      <c r="B28" s="53" t="s">
        <v>44</v>
      </c>
      <c r="C28" s="31">
        <v>232.93</v>
      </c>
      <c r="D28" s="36">
        <v>232.56000000000003</v>
      </c>
      <c r="E28" s="36">
        <v>229.37000000000006</v>
      </c>
      <c r="F28" s="36">
        <v>225.81000000000003</v>
      </c>
      <c r="G28" s="36">
        <v>222.62000000000006</v>
      </c>
      <c r="H28" s="36">
        <v>236.12000000000006</v>
      </c>
      <c r="I28" s="36">
        <v>239.31000000000006</v>
      </c>
      <c r="J28" s="36">
        <v>242.87000000000006</v>
      </c>
      <c r="K28" s="31">
        <v>235.75</v>
      </c>
      <c r="L28" s="31">
        <v>229</v>
      </c>
      <c r="M28" s="31">
        <v>73.759929999999997</v>
      </c>
      <c r="N28" s="1"/>
      <c r="O28" s="1"/>
    </row>
    <row r="29" spans="1:15" ht="12.75" customHeight="1">
      <c r="A29" s="51">
        <v>20</v>
      </c>
      <c r="B29" s="53" t="s">
        <v>46</v>
      </c>
      <c r="C29" s="31">
        <v>323.95</v>
      </c>
      <c r="D29" s="36">
        <v>326.81666666666666</v>
      </c>
      <c r="E29" s="36">
        <v>319.73333333333335</v>
      </c>
      <c r="F29" s="36">
        <v>315.51666666666671</v>
      </c>
      <c r="G29" s="36">
        <v>308.43333333333339</v>
      </c>
      <c r="H29" s="36">
        <v>331.0333333333333</v>
      </c>
      <c r="I29" s="36">
        <v>338.11666666666667</v>
      </c>
      <c r="J29" s="36">
        <v>342.33333333333326</v>
      </c>
      <c r="K29" s="31">
        <v>333.9</v>
      </c>
      <c r="L29" s="31">
        <v>322.60000000000002</v>
      </c>
      <c r="M29" s="31">
        <v>95.347059999999999</v>
      </c>
      <c r="N29" s="1"/>
      <c r="O29" s="1"/>
    </row>
    <row r="30" spans="1:15" ht="12.75" customHeight="1">
      <c r="A30" s="51">
        <v>21</v>
      </c>
      <c r="B30" s="53" t="s">
        <v>51</v>
      </c>
      <c r="C30" s="31">
        <v>5031.1499999999996</v>
      </c>
      <c r="D30" s="36">
        <v>5004.8499999999995</v>
      </c>
      <c r="E30" s="36">
        <v>4966.2999999999993</v>
      </c>
      <c r="F30" s="36">
        <v>4901.45</v>
      </c>
      <c r="G30" s="36">
        <v>4862.8999999999996</v>
      </c>
      <c r="H30" s="36">
        <v>5069.6999999999989</v>
      </c>
      <c r="I30" s="36">
        <v>5108.25</v>
      </c>
      <c r="J30" s="36">
        <v>5173.0999999999985</v>
      </c>
      <c r="K30" s="31">
        <v>5043.3999999999996</v>
      </c>
      <c r="L30" s="31">
        <v>4940</v>
      </c>
      <c r="M30" s="31">
        <v>0.86829000000000001</v>
      </c>
      <c r="N30" s="1"/>
      <c r="O30" s="1"/>
    </row>
    <row r="31" spans="1:15" ht="12.75" customHeight="1">
      <c r="A31" s="51">
        <v>22</v>
      </c>
      <c r="B31" s="53" t="s">
        <v>52</v>
      </c>
      <c r="C31" s="31">
        <v>640.35</v>
      </c>
      <c r="D31" s="36">
        <v>635.80000000000007</v>
      </c>
      <c r="E31" s="36">
        <v>628.55000000000018</v>
      </c>
      <c r="F31" s="36">
        <v>616.75000000000011</v>
      </c>
      <c r="G31" s="36">
        <v>609.50000000000023</v>
      </c>
      <c r="H31" s="36">
        <v>647.60000000000014</v>
      </c>
      <c r="I31" s="36">
        <v>654.84999999999991</v>
      </c>
      <c r="J31" s="36">
        <v>666.65000000000009</v>
      </c>
      <c r="K31" s="31">
        <v>643.04999999999995</v>
      </c>
      <c r="L31" s="31">
        <v>624</v>
      </c>
      <c r="M31" s="31">
        <v>43.407119999999999</v>
      </c>
      <c r="N31" s="1"/>
      <c r="O31" s="1"/>
    </row>
    <row r="32" spans="1:15" ht="12.75" customHeight="1">
      <c r="A32" s="51">
        <v>23</v>
      </c>
      <c r="B32" s="53" t="s">
        <v>53</v>
      </c>
      <c r="C32" s="31">
        <v>6056.7</v>
      </c>
      <c r="D32" s="36">
        <v>6041.25</v>
      </c>
      <c r="E32" s="36">
        <v>6007.5</v>
      </c>
      <c r="F32" s="36">
        <v>5958.3</v>
      </c>
      <c r="G32" s="36">
        <v>5924.55</v>
      </c>
      <c r="H32" s="36">
        <v>6090.45</v>
      </c>
      <c r="I32" s="36">
        <v>6124.2</v>
      </c>
      <c r="J32" s="36">
        <v>6173.4</v>
      </c>
      <c r="K32" s="31">
        <v>6075</v>
      </c>
      <c r="L32" s="31">
        <v>5992.05</v>
      </c>
      <c r="M32" s="31">
        <v>4.4375600000000004</v>
      </c>
      <c r="N32" s="1"/>
      <c r="O32" s="1"/>
    </row>
    <row r="33" spans="1:15" ht="12.75" customHeight="1">
      <c r="A33" s="51">
        <v>24</v>
      </c>
      <c r="B33" s="53" t="s">
        <v>55</v>
      </c>
      <c r="C33" s="31">
        <v>487.15</v>
      </c>
      <c r="D33" s="36">
        <v>485.76666666666665</v>
      </c>
      <c r="E33" s="36">
        <v>483.13333333333333</v>
      </c>
      <c r="F33" s="36">
        <v>479.11666666666667</v>
      </c>
      <c r="G33" s="36">
        <v>476.48333333333335</v>
      </c>
      <c r="H33" s="36">
        <v>489.7833333333333</v>
      </c>
      <c r="I33" s="36">
        <v>492.41666666666663</v>
      </c>
      <c r="J33" s="36">
        <v>496.43333333333328</v>
      </c>
      <c r="K33" s="31">
        <v>488.4</v>
      </c>
      <c r="L33" s="31">
        <v>481.75</v>
      </c>
      <c r="M33" s="31">
        <v>21.320049999999998</v>
      </c>
      <c r="N33" s="1"/>
      <c r="O33" s="1"/>
    </row>
    <row r="34" spans="1:15" ht="12.75" customHeight="1">
      <c r="A34" s="51">
        <v>25</v>
      </c>
      <c r="B34" s="53" t="s">
        <v>56</v>
      </c>
      <c r="C34" s="31">
        <v>231.42</v>
      </c>
      <c r="D34" s="36">
        <v>231.39666666666668</v>
      </c>
      <c r="E34" s="36">
        <v>228.84333333333336</v>
      </c>
      <c r="F34" s="36">
        <v>226.26666666666668</v>
      </c>
      <c r="G34" s="36">
        <v>223.71333333333337</v>
      </c>
      <c r="H34" s="36">
        <v>233.97333333333336</v>
      </c>
      <c r="I34" s="36">
        <v>236.5266666666667</v>
      </c>
      <c r="J34" s="36">
        <v>239.10333333333335</v>
      </c>
      <c r="K34" s="31">
        <v>233.95</v>
      </c>
      <c r="L34" s="31">
        <v>228.82</v>
      </c>
      <c r="M34" s="31">
        <v>175.82561000000001</v>
      </c>
      <c r="N34" s="1"/>
      <c r="O34" s="1"/>
    </row>
    <row r="35" spans="1:15" ht="12.75" customHeight="1">
      <c r="A35" s="51">
        <v>26</v>
      </c>
      <c r="B35" s="53" t="s">
        <v>58</v>
      </c>
      <c r="C35" s="31">
        <v>2937.55</v>
      </c>
      <c r="D35" s="36">
        <v>2934.8166666666671</v>
      </c>
      <c r="E35" s="36">
        <v>2917.733333333334</v>
      </c>
      <c r="F35" s="36">
        <v>2897.916666666667</v>
      </c>
      <c r="G35" s="36">
        <v>2880.8333333333339</v>
      </c>
      <c r="H35" s="36">
        <v>2954.6333333333341</v>
      </c>
      <c r="I35" s="36">
        <v>2971.7166666666672</v>
      </c>
      <c r="J35" s="36">
        <v>2991.5333333333342</v>
      </c>
      <c r="K35" s="31">
        <v>2951.9</v>
      </c>
      <c r="L35" s="31">
        <v>2915</v>
      </c>
      <c r="M35" s="31">
        <v>8.7686700000000002</v>
      </c>
      <c r="N35" s="1"/>
      <c r="O35" s="1"/>
    </row>
    <row r="36" spans="1:15" ht="12.75" customHeight="1">
      <c r="A36" s="51">
        <v>27</v>
      </c>
      <c r="B36" s="53" t="s">
        <v>59</v>
      </c>
      <c r="C36" s="31">
        <v>2160.75</v>
      </c>
      <c r="D36" s="36">
        <v>2153.4666666666667</v>
      </c>
      <c r="E36" s="36">
        <v>2121.9333333333334</v>
      </c>
      <c r="F36" s="36">
        <v>2083.1166666666668</v>
      </c>
      <c r="G36" s="36">
        <v>2051.5833333333335</v>
      </c>
      <c r="H36" s="36">
        <v>2192.2833333333333</v>
      </c>
      <c r="I36" s="36">
        <v>2223.8166666666671</v>
      </c>
      <c r="J36" s="36">
        <v>2262.6333333333332</v>
      </c>
      <c r="K36" s="31">
        <v>2185</v>
      </c>
      <c r="L36" s="31">
        <v>2114.65</v>
      </c>
      <c r="M36" s="31">
        <v>11.194520000000001</v>
      </c>
      <c r="N36" s="1"/>
      <c r="O36" s="1"/>
    </row>
    <row r="37" spans="1:15" ht="12.75" customHeight="1">
      <c r="A37" s="51">
        <v>28</v>
      </c>
      <c r="B37" s="53" t="s">
        <v>63</v>
      </c>
      <c r="C37" s="31">
        <v>1249.2</v>
      </c>
      <c r="D37" s="36">
        <v>1251.8500000000001</v>
      </c>
      <c r="E37" s="36">
        <v>1226.0500000000002</v>
      </c>
      <c r="F37" s="36">
        <v>1202.9000000000001</v>
      </c>
      <c r="G37" s="36">
        <v>1177.1000000000001</v>
      </c>
      <c r="H37" s="36">
        <v>1275.0000000000002</v>
      </c>
      <c r="I37" s="36">
        <v>1300.8</v>
      </c>
      <c r="J37" s="36">
        <v>1323.9500000000003</v>
      </c>
      <c r="K37" s="31">
        <v>1277.6500000000001</v>
      </c>
      <c r="L37" s="31">
        <v>1228.7</v>
      </c>
      <c r="M37" s="31">
        <v>24.68196</v>
      </c>
      <c r="N37" s="1"/>
      <c r="O37" s="1"/>
    </row>
    <row r="38" spans="1:15" ht="12.75" customHeight="1">
      <c r="A38" s="51">
        <v>29</v>
      </c>
      <c r="B38" s="53" t="s">
        <v>264</v>
      </c>
      <c r="C38" s="31">
        <v>4778.3999999999996</v>
      </c>
      <c r="D38" s="36">
        <v>4759.4666666666662</v>
      </c>
      <c r="E38" s="36">
        <v>4706.9333333333325</v>
      </c>
      <c r="F38" s="36">
        <v>4635.4666666666662</v>
      </c>
      <c r="G38" s="36">
        <v>4582.9333333333325</v>
      </c>
      <c r="H38" s="36">
        <v>4830.9333333333325</v>
      </c>
      <c r="I38" s="36">
        <v>4883.4666666666672</v>
      </c>
      <c r="J38" s="36">
        <v>4954.9333333333325</v>
      </c>
      <c r="K38" s="31">
        <v>4812</v>
      </c>
      <c r="L38" s="31">
        <v>4688</v>
      </c>
      <c r="M38" s="31">
        <v>2.7690700000000001</v>
      </c>
      <c r="N38" s="1"/>
      <c r="O38" s="1"/>
    </row>
    <row r="39" spans="1:15" ht="12.75" customHeight="1">
      <c r="A39" s="51">
        <v>30</v>
      </c>
      <c r="B39" s="53" t="s">
        <v>64</v>
      </c>
      <c r="C39" s="31">
        <v>1200</v>
      </c>
      <c r="D39" s="36">
        <v>1199.1333333333334</v>
      </c>
      <c r="E39" s="36">
        <v>1185.8666666666668</v>
      </c>
      <c r="F39" s="36">
        <v>1171.7333333333333</v>
      </c>
      <c r="G39" s="36">
        <v>1158.4666666666667</v>
      </c>
      <c r="H39" s="36">
        <v>1213.2666666666669</v>
      </c>
      <c r="I39" s="36">
        <v>1226.5333333333338</v>
      </c>
      <c r="J39" s="36">
        <v>1240.666666666667</v>
      </c>
      <c r="K39" s="31">
        <v>1212.4000000000001</v>
      </c>
      <c r="L39" s="31">
        <v>1185</v>
      </c>
      <c r="M39" s="31">
        <v>99.950569999999999</v>
      </c>
      <c r="N39" s="1"/>
      <c r="O39" s="1"/>
    </row>
    <row r="40" spans="1:15" ht="12.75" customHeight="1">
      <c r="A40" s="51">
        <v>31</v>
      </c>
      <c r="B40" s="53" t="s">
        <v>65</v>
      </c>
      <c r="C40" s="31">
        <v>9733.0499999999993</v>
      </c>
      <c r="D40" s="36">
        <v>9779.5166666666664</v>
      </c>
      <c r="E40" s="36">
        <v>9635.0333333333328</v>
      </c>
      <c r="F40" s="36">
        <v>9537.0166666666664</v>
      </c>
      <c r="G40" s="36">
        <v>9392.5333333333328</v>
      </c>
      <c r="H40" s="36">
        <v>9877.5333333333328</v>
      </c>
      <c r="I40" s="36">
        <v>10022.016666666666</v>
      </c>
      <c r="J40" s="36">
        <v>10120.033333333333</v>
      </c>
      <c r="K40" s="31">
        <v>9924</v>
      </c>
      <c r="L40" s="31">
        <v>9681.5</v>
      </c>
      <c r="M40" s="31">
        <v>2.0145200000000001</v>
      </c>
      <c r="N40" s="1"/>
      <c r="O40" s="1"/>
    </row>
    <row r="41" spans="1:15" ht="12.75" customHeight="1">
      <c r="A41" s="51">
        <v>32</v>
      </c>
      <c r="B41" s="53" t="s">
        <v>68</v>
      </c>
      <c r="C41" s="31">
        <v>7088.85</v>
      </c>
      <c r="D41" s="36">
        <v>7138.0333333333328</v>
      </c>
      <c r="E41" s="36">
        <v>7026.0666666666657</v>
      </c>
      <c r="F41" s="36">
        <v>6963.2833333333328</v>
      </c>
      <c r="G41" s="36">
        <v>6851.3166666666657</v>
      </c>
      <c r="H41" s="36">
        <v>7200.8166666666657</v>
      </c>
      <c r="I41" s="36">
        <v>7312.7833333333328</v>
      </c>
      <c r="J41" s="36">
        <v>7375.5666666666657</v>
      </c>
      <c r="K41" s="31">
        <v>7250</v>
      </c>
      <c r="L41" s="31">
        <v>7075.25</v>
      </c>
      <c r="M41" s="31">
        <v>8.7231799999999993</v>
      </c>
      <c r="N41" s="1"/>
      <c r="O41" s="1"/>
    </row>
    <row r="42" spans="1:15" ht="12.75" customHeight="1">
      <c r="A42" s="51">
        <v>33</v>
      </c>
      <c r="B42" s="53" t="s">
        <v>67</v>
      </c>
      <c r="C42" s="31">
        <v>1565.8</v>
      </c>
      <c r="D42" s="36">
        <v>1571.3833333333332</v>
      </c>
      <c r="E42" s="36">
        <v>1553.7666666666664</v>
      </c>
      <c r="F42" s="36">
        <v>1541.7333333333331</v>
      </c>
      <c r="G42" s="36">
        <v>1524.1166666666663</v>
      </c>
      <c r="H42" s="36">
        <v>1583.4166666666665</v>
      </c>
      <c r="I42" s="36">
        <v>1601.0333333333333</v>
      </c>
      <c r="J42" s="36">
        <v>1613.0666666666666</v>
      </c>
      <c r="K42" s="31">
        <v>1589</v>
      </c>
      <c r="L42" s="31">
        <v>1559.35</v>
      </c>
      <c r="M42" s="31">
        <v>11.543340000000001</v>
      </c>
      <c r="N42" s="1"/>
      <c r="O42" s="1"/>
    </row>
    <row r="43" spans="1:15" ht="12.75" customHeight="1">
      <c r="A43" s="51">
        <v>34</v>
      </c>
      <c r="B43" s="53" t="s">
        <v>265</v>
      </c>
      <c r="C43" s="31">
        <v>8423.4</v>
      </c>
      <c r="D43" s="36">
        <v>8397.8000000000011</v>
      </c>
      <c r="E43" s="36">
        <v>8305.6000000000022</v>
      </c>
      <c r="F43" s="36">
        <v>8187.8000000000011</v>
      </c>
      <c r="G43" s="36">
        <v>8095.6000000000022</v>
      </c>
      <c r="H43" s="36">
        <v>8515.6000000000022</v>
      </c>
      <c r="I43" s="36">
        <v>8607.8000000000029</v>
      </c>
      <c r="J43" s="36">
        <v>8725.6000000000022</v>
      </c>
      <c r="K43" s="31">
        <v>8490</v>
      </c>
      <c r="L43" s="31">
        <v>8280</v>
      </c>
      <c r="M43" s="31">
        <v>0.20222999999999999</v>
      </c>
      <c r="N43" s="1"/>
      <c r="O43" s="1"/>
    </row>
    <row r="44" spans="1:15" ht="12.75" customHeight="1">
      <c r="A44" s="51">
        <v>35</v>
      </c>
      <c r="B44" s="53" t="s">
        <v>69</v>
      </c>
      <c r="C44" s="31">
        <v>3250.55</v>
      </c>
      <c r="D44" s="36">
        <v>3234.2833333333333</v>
      </c>
      <c r="E44" s="36">
        <v>3200.8166666666666</v>
      </c>
      <c r="F44" s="36">
        <v>3151.0833333333335</v>
      </c>
      <c r="G44" s="36">
        <v>3117.6166666666668</v>
      </c>
      <c r="H44" s="36">
        <v>3284.0166666666664</v>
      </c>
      <c r="I44" s="36">
        <v>3317.4833333333327</v>
      </c>
      <c r="J44" s="36">
        <v>3367.2166666666662</v>
      </c>
      <c r="K44" s="31">
        <v>3267.75</v>
      </c>
      <c r="L44" s="31">
        <v>3184.55</v>
      </c>
      <c r="M44" s="31">
        <v>4.5338500000000002</v>
      </c>
      <c r="N44" s="1"/>
      <c r="O44" s="1"/>
    </row>
    <row r="45" spans="1:15" ht="12.75" customHeight="1">
      <c r="A45" s="51">
        <v>36</v>
      </c>
      <c r="B45" s="53" t="s">
        <v>71</v>
      </c>
      <c r="C45" s="31">
        <v>198.32</v>
      </c>
      <c r="D45" s="36">
        <v>198.83666666666667</v>
      </c>
      <c r="E45" s="36">
        <v>194.88333333333335</v>
      </c>
      <c r="F45" s="36">
        <v>191.44666666666669</v>
      </c>
      <c r="G45" s="36">
        <v>187.49333333333337</v>
      </c>
      <c r="H45" s="36">
        <v>202.27333333333334</v>
      </c>
      <c r="I45" s="36">
        <v>206.22666666666666</v>
      </c>
      <c r="J45" s="36">
        <v>209.66333333333333</v>
      </c>
      <c r="K45" s="31">
        <v>202.79</v>
      </c>
      <c r="L45" s="31">
        <v>195.4</v>
      </c>
      <c r="M45" s="31">
        <v>145.67116999999999</v>
      </c>
      <c r="N45" s="1"/>
      <c r="O45" s="1"/>
    </row>
    <row r="46" spans="1:15" ht="12.75" customHeight="1">
      <c r="A46" s="51">
        <v>37</v>
      </c>
      <c r="B46" s="53" t="s">
        <v>72</v>
      </c>
      <c r="C46" s="31">
        <v>276.39999999999998</v>
      </c>
      <c r="D46" s="36">
        <v>276.08333333333331</v>
      </c>
      <c r="E46" s="36">
        <v>272.66666666666663</v>
      </c>
      <c r="F46" s="36">
        <v>268.93333333333334</v>
      </c>
      <c r="G46" s="36">
        <v>265.51666666666665</v>
      </c>
      <c r="H46" s="36">
        <v>279.81666666666661</v>
      </c>
      <c r="I46" s="36">
        <v>283.23333333333323</v>
      </c>
      <c r="J46" s="36">
        <v>286.96666666666658</v>
      </c>
      <c r="K46" s="31">
        <v>279.5</v>
      </c>
      <c r="L46" s="31">
        <v>272.35000000000002</v>
      </c>
      <c r="M46" s="31">
        <v>217.35105999999999</v>
      </c>
      <c r="N46" s="1"/>
      <c r="O46" s="1"/>
    </row>
    <row r="47" spans="1:15" ht="12.75" customHeight="1">
      <c r="A47" s="51">
        <v>38</v>
      </c>
      <c r="B47" s="53" t="s">
        <v>266</v>
      </c>
      <c r="C47" s="31">
        <v>123.34</v>
      </c>
      <c r="D47" s="36">
        <v>123.59666666666668</v>
      </c>
      <c r="E47" s="36">
        <v>121.74333333333335</v>
      </c>
      <c r="F47" s="36">
        <v>120.14666666666668</v>
      </c>
      <c r="G47" s="36">
        <v>118.29333333333335</v>
      </c>
      <c r="H47" s="36">
        <v>125.19333333333336</v>
      </c>
      <c r="I47" s="36">
        <v>127.04666666666668</v>
      </c>
      <c r="J47" s="36">
        <v>128.64333333333337</v>
      </c>
      <c r="K47" s="31">
        <v>125.45</v>
      </c>
      <c r="L47" s="31">
        <v>122</v>
      </c>
      <c r="M47" s="31">
        <v>166.10021</v>
      </c>
      <c r="N47" s="1"/>
      <c r="O47" s="1"/>
    </row>
    <row r="48" spans="1:15" ht="12.75" customHeight="1">
      <c r="A48" s="51">
        <v>39</v>
      </c>
      <c r="B48" s="53" t="s">
        <v>73</v>
      </c>
      <c r="C48" s="31">
        <v>1482.7</v>
      </c>
      <c r="D48" s="36">
        <v>1482.4666666666665</v>
      </c>
      <c r="E48" s="36">
        <v>1465.4333333333329</v>
      </c>
      <c r="F48" s="36">
        <v>1448.1666666666665</v>
      </c>
      <c r="G48" s="36">
        <v>1431.133333333333</v>
      </c>
      <c r="H48" s="36">
        <v>1499.7333333333329</v>
      </c>
      <c r="I48" s="36">
        <v>1516.7666666666662</v>
      </c>
      <c r="J48" s="36">
        <v>1534.0333333333328</v>
      </c>
      <c r="K48" s="31">
        <v>1499.5</v>
      </c>
      <c r="L48" s="31">
        <v>1465.2</v>
      </c>
      <c r="M48" s="31">
        <v>6.8639999999999999</v>
      </c>
      <c r="N48" s="1"/>
      <c r="O48" s="1"/>
    </row>
    <row r="49" spans="1:15" ht="12.75" customHeight="1">
      <c r="A49" s="51">
        <v>40</v>
      </c>
      <c r="B49" s="53" t="s">
        <v>75</v>
      </c>
      <c r="C49" s="31">
        <v>491.95</v>
      </c>
      <c r="D49" s="36">
        <v>488.73333333333335</v>
      </c>
      <c r="E49" s="36">
        <v>484.2166666666667</v>
      </c>
      <c r="F49" s="36">
        <v>476.48333333333335</v>
      </c>
      <c r="G49" s="36">
        <v>471.9666666666667</v>
      </c>
      <c r="H49" s="36">
        <v>496.4666666666667</v>
      </c>
      <c r="I49" s="36">
        <v>500.98333333333335</v>
      </c>
      <c r="J49" s="36">
        <v>508.7166666666667</v>
      </c>
      <c r="K49" s="31">
        <v>493.25</v>
      </c>
      <c r="L49" s="31">
        <v>481</v>
      </c>
      <c r="M49" s="31">
        <v>28.098579999999998</v>
      </c>
      <c r="N49" s="1"/>
      <c r="O49" s="1"/>
    </row>
    <row r="50" spans="1:15" ht="12.75" customHeight="1">
      <c r="A50" s="51">
        <v>41</v>
      </c>
      <c r="B50" s="53" t="s">
        <v>329</v>
      </c>
      <c r="C50" s="31">
        <v>1418.85</v>
      </c>
      <c r="D50" s="36">
        <v>1432.95</v>
      </c>
      <c r="E50" s="36">
        <v>1390.9</v>
      </c>
      <c r="F50" s="36">
        <v>1362.95</v>
      </c>
      <c r="G50" s="36">
        <v>1320.9</v>
      </c>
      <c r="H50" s="36">
        <v>1460.9</v>
      </c>
      <c r="I50" s="36">
        <v>1502.9499999999998</v>
      </c>
      <c r="J50" s="36">
        <v>1530.9</v>
      </c>
      <c r="K50" s="31">
        <v>1475</v>
      </c>
      <c r="L50" s="31">
        <v>1405</v>
      </c>
      <c r="M50" s="31">
        <v>25.760380000000001</v>
      </c>
      <c r="N50" s="1"/>
      <c r="O50" s="1"/>
    </row>
    <row r="51" spans="1:15" ht="12.75" customHeight="1">
      <c r="A51" s="51">
        <v>42</v>
      </c>
      <c r="B51" s="53" t="s">
        <v>74</v>
      </c>
      <c r="C51" s="31">
        <v>283.39999999999998</v>
      </c>
      <c r="D51" s="36">
        <v>285.5</v>
      </c>
      <c r="E51" s="36">
        <v>279</v>
      </c>
      <c r="F51" s="36">
        <v>274.60000000000002</v>
      </c>
      <c r="G51" s="36">
        <v>268.10000000000002</v>
      </c>
      <c r="H51" s="36">
        <v>289.89999999999998</v>
      </c>
      <c r="I51" s="36">
        <v>296.39999999999998</v>
      </c>
      <c r="J51" s="36">
        <v>300.79999999999995</v>
      </c>
      <c r="K51" s="31">
        <v>292</v>
      </c>
      <c r="L51" s="31">
        <v>281.10000000000002</v>
      </c>
      <c r="M51" s="31">
        <v>423.63740999999999</v>
      </c>
      <c r="N51" s="1"/>
      <c r="O51" s="1"/>
    </row>
    <row r="52" spans="1:15" ht="12.75" customHeight="1">
      <c r="A52" s="51">
        <v>43</v>
      </c>
      <c r="B52" s="53" t="s">
        <v>76</v>
      </c>
      <c r="C52" s="31">
        <v>1580.8</v>
      </c>
      <c r="D52" s="36">
        <v>1581.0166666666664</v>
      </c>
      <c r="E52" s="36">
        <v>1557.1333333333328</v>
      </c>
      <c r="F52" s="36">
        <v>1533.4666666666662</v>
      </c>
      <c r="G52" s="36">
        <v>1509.5833333333326</v>
      </c>
      <c r="H52" s="36">
        <v>1604.6833333333329</v>
      </c>
      <c r="I52" s="36">
        <v>1628.5666666666666</v>
      </c>
      <c r="J52" s="36">
        <v>1652.2333333333331</v>
      </c>
      <c r="K52" s="31">
        <v>1604.9</v>
      </c>
      <c r="L52" s="31">
        <v>1557.35</v>
      </c>
      <c r="M52" s="31">
        <v>22.859210000000001</v>
      </c>
      <c r="N52" s="1"/>
      <c r="O52" s="1"/>
    </row>
    <row r="53" spans="1:15" ht="12.75" customHeight="1">
      <c r="A53" s="51">
        <v>44</v>
      </c>
      <c r="B53" s="53" t="s">
        <v>79</v>
      </c>
      <c r="C53" s="31">
        <v>284.45</v>
      </c>
      <c r="D53" s="36">
        <v>285.91666666666669</v>
      </c>
      <c r="E53" s="36">
        <v>281.28333333333336</v>
      </c>
      <c r="F53" s="36">
        <v>278.11666666666667</v>
      </c>
      <c r="G53" s="36">
        <v>273.48333333333335</v>
      </c>
      <c r="H53" s="36">
        <v>289.08333333333337</v>
      </c>
      <c r="I53" s="36">
        <v>293.7166666666667</v>
      </c>
      <c r="J53" s="36">
        <v>296.88333333333338</v>
      </c>
      <c r="K53" s="31">
        <v>290.55</v>
      </c>
      <c r="L53" s="31">
        <v>282.75</v>
      </c>
      <c r="M53" s="31">
        <v>179.18606</v>
      </c>
      <c r="N53" s="1"/>
      <c r="O53" s="1"/>
    </row>
    <row r="54" spans="1:15" ht="12.75" customHeight="1">
      <c r="A54" s="51">
        <v>45</v>
      </c>
      <c r="B54" s="53" t="s">
        <v>83</v>
      </c>
      <c r="C54" s="31">
        <v>602.6</v>
      </c>
      <c r="D54" s="36">
        <v>604.23333333333335</v>
      </c>
      <c r="E54" s="36">
        <v>598.61666666666667</v>
      </c>
      <c r="F54" s="36">
        <v>594.63333333333333</v>
      </c>
      <c r="G54" s="36">
        <v>589.01666666666665</v>
      </c>
      <c r="H54" s="36">
        <v>608.2166666666667</v>
      </c>
      <c r="I54" s="36">
        <v>613.83333333333348</v>
      </c>
      <c r="J54" s="36">
        <v>617.81666666666672</v>
      </c>
      <c r="K54" s="31">
        <v>609.85</v>
      </c>
      <c r="L54" s="31">
        <v>600.25</v>
      </c>
      <c r="M54" s="31">
        <v>74.142970000000005</v>
      </c>
      <c r="N54" s="1"/>
      <c r="O54" s="1"/>
    </row>
    <row r="55" spans="1:15" ht="12.75" customHeight="1">
      <c r="A55" s="51">
        <v>46</v>
      </c>
      <c r="B55" s="53" t="s">
        <v>78</v>
      </c>
      <c r="C55" s="31">
        <v>1426.05</v>
      </c>
      <c r="D55" s="36">
        <v>1427.9166666666667</v>
      </c>
      <c r="E55" s="36">
        <v>1419.1833333333334</v>
      </c>
      <c r="F55" s="36">
        <v>1412.3166666666666</v>
      </c>
      <c r="G55" s="36">
        <v>1403.5833333333333</v>
      </c>
      <c r="H55" s="36">
        <v>1434.7833333333335</v>
      </c>
      <c r="I55" s="36">
        <v>1443.5166666666667</v>
      </c>
      <c r="J55" s="36">
        <v>1450.3833333333337</v>
      </c>
      <c r="K55" s="31">
        <v>1436.65</v>
      </c>
      <c r="L55" s="31">
        <v>1421.05</v>
      </c>
      <c r="M55" s="31">
        <v>53.18477</v>
      </c>
      <c r="N55" s="1"/>
      <c r="O55" s="1"/>
    </row>
    <row r="56" spans="1:15" ht="12.75" customHeight="1">
      <c r="A56" s="51">
        <v>47</v>
      </c>
      <c r="B56" s="53" t="s">
        <v>80</v>
      </c>
      <c r="C56" s="31">
        <v>339.9</v>
      </c>
      <c r="D56" s="36">
        <v>340.56666666666666</v>
      </c>
      <c r="E56" s="36">
        <v>335.88333333333333</v>
      </c>
      <c r="F56" s="36">
        <v>331.86666666666667</v>
      </c>
      <c r="G56" s="36">
        <v>327.18333333333334</v>
      </c>
      <c r="H56" s="36">
        <v>344.58333333333331</v>
      </c>
      <c r="I56" s="36">
        <v>349.26666666666659</v>
      </c>
      <c r="J56" s="36">
        <v>353.2833333333333</v>
      </c>
      <c r="K56" s="31">
        <v>345.25</v>
      </c>
      <c r="L56" s="31">
        <v>336.55</v>
      </c>
      <c r="M56" s="31">
        <v>73.753339999999994</v>
      </c>
      <c r="N56" s="1"/>
      <c r="O56" s="1"/>
    </row>
    <row r="57" spans="1:15" ht="12.75" customHeight="1">
      <c r="A57" s="51">
        <v>48</v>
      </c>
      <c r="B57" s="53" t="s">
        <v>81</v>
      </c>
      <c r="C57" s="31">
        <v>30764.75</v>
      </c>
      <c r="D57" s="36">
        <v>30752.833333333332</v>
      </c>
      <c r="E57" s="36">
        <v>30575.716666666664</v>
      </c>
      <c r="F57" s="36">
        <v>30386.683333333331</v>
      </c>
      <c r="G57" s="36">
        <v>30209.566666666662</v>
      </c>
      <c r="H57" s="36">
        <v>30941.866666666665</v>
      </c>
      <c r="I57" s="36">
        <v>31118.983333333334</v>
      </c>
      <c r="J57" s="36">
        <v>31308.016666666666</v>
      </c>
      <c r="K57" s="31">
        <v>30929.95</v>
      </c>
      <c r="L57" s="31">
        <v>30563.8</v>
      </c>
      <c r="M57" s="31">
        <v>0.12586</v>
      </c>
      <c r="N57" s="1"/>
      <c r="O57" s="1"/>
    </row>
    <row r="58" spans="1:15" ht="12.75" customHeight="1">
      <c r="A58" s="51">
        <v>49</v>
      </c>
      <c r="B58" s="53" t="s">
        <v>84</v>
      </c>
      <c r="C58" s="31">
        <v>5488.4</v>
      </c>
      <c r="D58" s="36">
        <v>5485.083333333333</v>
      </c>
      <c r="E58" s="36">
        <v>5409.4166666666661</v>
      </c>
      <c r="F58" s="36">
        <v>5330.4333333333334</v>
      </c>
      <c r="G58" s="36">
        <v>5254.7666666666664</v>
      </c>
      <c r="H58" s="36">
        <v>5564.0666666666657</v>
      </c>
      <c r="I58" s="36">
        <v>5639.7333333333318</v>
      </c>
      <c r="J58" s="36">
        <v>5718.7166666666653</v>
      </c>
      <c r="K58" s="31">
        <v>5560.75</v>
      </c>
      <c r="L58" s="31">
        <v>5406.1</v>
      </c>
      <c r="M58" s="31">
        <v>3.0666500000000001</v>
      </c>
      <c r="N58" s="1"/>
      <c r="O58" s="1"/>
    </row>
    <row r="59" spans="1:15" ht="12.75" customHeight="1">
      <c r="A59" s="51">
        <v>50</v>
      </c>
      <c r="B59" s="53" t="s">
        <v>339</v>
      </c>
      <c r="C59" s="31">
        <v>654.75</v>
      </c>
      <c r="D59" s="36">
        <v>658.58333333333337</v>
      </c>
      <c r="E59" s="36">
        <v>648.16666666666674</v>
      </c>
      <c r="F59" s="36">
        <v>641.58333333333337</v>
      </c>
      <c r="G59" s="36">
        <v>631.16666666666674</v>
      </c>
      <c r="H59" s="36">
        <v>665.16666666666674</v>
      </c>
      <c r="I59" s="36">
        <v>675.58333333333348</v>
      </c>
      <c r="J59" s="36">
        <v>682.16666666666674</v>
      </c>
      <c r="K59" s="31">
        <v>669</v>
      </c>
      <c r="L59" s="31">
        <v>652</v>
      </c>
      <c r="M59" s="31">
        <v>15.577260000000001</v>
      </c>
      <c r="N59" s="1"/>
      <c r="O59" s="1"/>
    </row>
    <row r="60" spans="1:15" ht="12.75" customHeight="1">
      <c r="A60" s="51">
        <v>51</v>
      </c>
      <c r="B60" s="53" t="s">
        <v>87</v>
      </c>
      <c r="C60" s="31">
        <v>121.03</v>
      </c>
      <c r="D60" s="36">
        <v>121.24333333333334</v>
      </c>
      <c r="E60" s="36">
        <v>119.78666666666668</v>
      </c>
      <c r="F60" s="36">
        <v>118.54333333333334</v>
      </c>
      <c r="G60" s="36">
        <v>117.08666666666667</v>
      </c>
      <c r="H60" s="36">
        <v>122.48666666666668</v>
      </c>
      <c r="I60" s="36">
        <v>123.94333333333333</v>
      </c>
      <c r="J60" s="36">
        <v>125.18666666666668</v>
      </c>
      <c r="K60" s="31">
        <v>122.7</v>
      </c>
      <c r="L60" s="31">
        <v>120</v>
      </c>
      <c r="M60" s="31">
        <v>438.24793</v>
      </c>
      <c r="N60" s="1"/>
      <c r="O60" s="1"/>
    </row>
    <row r="61" spans="1:15" ht="12.75" customHeight="1">
      <c r="A61" s="51">
        <v>52</v>
      </c>
      <c r="B61" s="53" t="s">
        <v>90</v>
      </c>
      <c r="C61" s="31">
        <v>1359.95</v>
      </c>
      <c r="D61" s="36">
        <v>1354.75</v>
      </c>
      <c r="E61" s="36">
        <v>1340.5</v>
      </c>
      <c r="F61" s="36">
        <v>1321.05</v>
      </c>
      <c r="G61" s="36">
        <v>1306.8</v>
      </c>
      <c r="H61" s="36">
        <v>1374.2</v>
      </c>
      <c r="I61" s="36">
        <v>1388.45</v>
      </c>
      <c r="J61" s="36">
        <v>1407.9</v>
      </c>
      <c r="K61" s="31">
        <v>1369</v>
      </c>
      <c r="L61" s="31">
        <v>1335.3</v>
      </c>
      <c r="M61" s="31">
        <v>10.22484</v>
      </c>
      <c r="N61" s="1"/>
      <c r="O61" s="1"/>
    </row>
    <row r="62" spans="1:15" ht="12.75" customHeight="1">
      <c r="A62" s="51">
        <v>53</v>
      </c>
      <c r="B62" s="53" t="s">
        <v>91</v>
      </c>
      <c r="C62" s="31">
        <v>1534.25</v>
      </c>
      <c r="D62" s="36">
        <v>1525.7</v>
      </c>
      <c r="E62" s="36">
        <v>1510.5500000000002</v>
      </c>
      <c r="F62" s="36">
        <v>1486.8500000000001</v>
      </c>
      <c r="G62" s="36">
        <v>1471.7000000000003</v>
      </c>
      <c r="H62" s="36">
        <v>1549.4</v>
      </c>
      <c r="I62" s="36">
        <v>1564.5500000000002</v>
      </c>
      <c r="J62" s="36">
        <v>1588.25</v>
      </c>
      <c r="K62" s="31">
        <v>1540.85</v>
      </c>
      <c r="L62" s="31">
        <v>1502</v>
      </c>
      <c r="M62" s="31">
        <v>27.51606</v>
      </c>
      <c r="N62" s="1"/>
      <c r="O62" s="1"/>
    </row>
    <row r="63" spans="1:15" ht="12.75" customHeight="1">
      <c r="A63" s="51">
        <v>54</v>
      </c>
      <c r="B63" s="53" t="s">
        <v>92</v>
      </c>
      <c r="C63" s="31">
        <v>477.7</v>
      </c>
      <c r="D63" s="36">
        <v>480.40000000000003</v>
      </c>
      <c r="E63" s="36">
        <v>472.80000000000007</v>
      </c>
      <c r="F63" s="36">
        <v>467.90000000000003</v>
      </c>
      <c r="G63" s="36">
        <v>460.30000000000007</v>
      </c>
      <c r="H63" s="36">
        <v>485.30000000000007</v>
      </c>
      <c r="I63" s="36">
        <v>492.90000000000009</v>
      </c>
      <c r="J63" s="36">
        <v>497.80000000000007</v>
      </c>
      <c r="K63" s="31">
        <v>488</v>
      </c>
      <c r="L63" s="31">
        <v>475.5</v>
      </c>
      <c r="M63" s="31">
        <v>109.58537</v>
      </c>
      <c r="N63" s="1"/>
      <c r="O63" s="1"/>
    </row>
    <row r="64" spans="1:15" ht="12.75" customHeight="1">
      <c r="A64" s="51">
        <v>55</v>
      </c>
      <c r="B64" s="53" t="s">
        <v>93</v>
      </c>
      <c r="C64" s="31">
        <v>5220.1499999999996</v>
      </c>
      <c r="D64" s="36">
        <v>5294.2333333333336</v>
      </c>
      <c r="E64" s="36">
        <v>5120.4666666666672</v>
      </c>
      <c r="F64" s="36">
        <v>5020.7833333333338</v>
      </c>
      <c r="G64" s="36">
        <v>4847.0166666666673</v>
      </c>
      <c r="H64" s="36">
        <v>5393.916666666667</v>
      </c>
      <c r="I64" s="36">
        <v>5567.6833333333334</v>
      </c>
      <c r="J64" s="36">
        <v>5667.3666666666668</v>
      </c>
      <c r="K64" s="31">
        <v>5468</v>
      </c>
      <c r="L64" s="31">
        <v>5194.55</v>
      </c>
      <c r="M64" s="31">
        <v>10.17614</v>
      </c>
      <c r="N64" s="1"/>
      <c r="O64" s="1"/>
    </row>
    <row r="65" spans="1:15" ht="12.75" customHeight="1">
      <c r="A65" s="51">
        <v>56</v>
      </c>
      <c r="B65" s="53" t="s">
        <v>94</v>
      </c>
      <c r="C65" s="31">
        <v>2944.2</v>
      </c>
      <c r="D65" s="36">
        <v>2949.9333333333329</v>
      </c>
      <c r="E65" s="36">
        <v>2926.1666666666661</v>
      </c>
      <c r="F65" s="36">
        <v>2908.1333333333332</v>
      </c>
      <c r="G65" s="36">
        <v>2884.3666666666663</v>
      </c>
      <c r="H65" s="36">
        <v>2967.9666666666658</v>
      </c>
      <c r="I65" s="36">
        <v>2991.7333333333331</v>
      </c>
      <c r="J65" s="36">
        <v>3009.7666666666655</v>
      </c>
      <c r="K65" s="31">
        <v>2973.7</v>
      </c>
      <c r="L65" s="31">
        <v>2931.9</v>
      </c>
      <c r="M65" s="31">
        <v>1.57056</v>
      </c>
      <c r="N65" s="1"/>
      <c r="O65" s="1"/>
    </row>
    <row r="66" spans="1:15" ht="12.75" customHeight="1">
      <c r="A66" s="51">
        <v>57</v>
      </c>
      <c r="B66" s="53" t="s">
        <v>95</v>
      </c>
      <c r="C66" s="31">
        <v>1054.95</v>
      </c>
      <c r="D66" s="36">
        <v>1057.0666666666668</v>
      </c>
      <c r="E66" s="36">
        <v>1040.2833333333338</v>
      </c>
      <c r="F66" s="36">
        <v>1025.616666666667</v>
      </c>
      <c r="G66" s="36">
        <v>1008.8333333333339</v>
      </c>
      <c r="H66" s="36">
        <v>1071.7333333333336</v>
      </c>
      <c r="I66" s="36">
        <v>1088.5166666666669</v>
      </c>
      <c r="J66" s="36">
        <v>1103.1833333333334</v>
      </c>
      <c r="K66" s="31">
        <v>1073.8499999999999</v>
      </c>
      <c r="L66" s="31">
        <v>1042.4000000000001</v>
      </c>
      <c r="M66" s="31">
        <v>30.100239999999999</v>
      </c>
      <c r="N66" s="1"/>
      <c r="O66" s="1"/>
    </row>
    <row r="67" spans="1:15" ht="12.75" customHeight="1">
      <c r="A67" s="51">
        <v>58</v>
      </c>
      <c r="B67" s="53" t="s">
        <v>96</v>
      </c>
      <c r="C67" s="31">
        <v>1439.5</v>
      </c>
      <c r="D67" s="36">
        <v>1425.5333333333335</v>
      </c>
      <c r="E67" s="36">
        <v>1400.9666666666672</v>
      </c>
      <c r="F67" s="36">
        <v>1362.4333333333336</v>
      </c>
      <c r="G67" s="36">
        <v>1337.8666666666672</v>
      </c>
      <c r="H67" s="36">
        <v>1464.0666666666671</v>
      </c>
      <c r="I67" s="36">
        <v>1488.6333333333332</v>
      </c>
      <c r="J67" s="36">
        <v>1527.166666666667</v>
      </c>
      <c r="K67" s="31">
        <v>1450.1</v>
      </c>
      <c r="L67" s="31">
        <v>1387</v>
      </c>
      <c r="M67" s="31">
        <v>7.8617999999999997</v>
      </c>
      <c r="N67" s="1"/>
      <c r="O67" s="1"/>
    </row>
    <row r="68" spans="1:15" ht="12.75" customHeight="1">
      <c r="A68" s="51">
        <v>59</v>
      </c>
      <c r="B68" s="53" t="s">
        <v>97</v>
      </c>
      <c r="C68" s="31">
        <v>411.8</v>
      </c>
      <c r="D68" s="36">
        <v>407.7833333333333</v>
      </c>
      <c r="E68" s="36">
        <v>399.91666666666663</v>
      </c>
      <c r="F68" s="36">
        <v>388.0333333333333</v>
      </c>
      <c r="G68" s="36">
        <v>380.16666666666663</v>
      </c>
      <c r="H68" s="36">
        <v>419.66666666666663</v>
      </c>
      <c r="I68" s="36">
        <v>427.5333333333333</v>
      </c>
      <c r="J68" s="36">
        <v>439.41666666666663</v>
      </c>
      <c r="K68" s="31">
        <v>415.65</v>
      </c>
      <c r="L68" s="31">
        <v>395.9</v>
      </c>
      <c r="M68" s="31">
        <v>71.375159999999994</v>
      </c>
      <c r="N68" s="1"/>
      <c r="O68" s="1"/>
    </row>
    <row r="69" spans="1:15" ht="12.75" customHeight="1">
      <c r="A69" s="51">
        <v>60</v>
      </c>
      <c r="B69" s="53" t="s">
        <v>99</v>
      </c>
      <c r="C69" s="31">
        <v>3544.05</v>
      </c>
      <c r="D69" s="36">
        <v>3562.5166666666664</v>
      </c>
      <c r="E69" s="36">
        <v>3485.0333333333328</v>
      </c>
      <c r="F69" s="36">
        <v>3426.0166666666664</v>
      </c>
      <c r="G69" s="36">
        <v>3348.5333333333328</v>
      </c>
      <c r="H69" s="36">
        <v>3621.5333333333328</v>
      </c>
      <c r="I69" s="36">
        <v>3699.0166666666664</v>
      </c>
      <c r="J69" s="36">
        <v>3758.0333333333328</v>
      </c>
      <c r="K69" s="31">
        <v>3640</v>
      </c>
      <c r="L69" s="31">
        <v>3503.5</v>
      </c>
      <c r="M69" s="31">
        <v>13.868029999999999</v>
      </c>
      <c r="N69" s="1"/>
      <c r="O69" s="1"/>
    </row>
    <row r="70" spans="1:15" ht="12.75" customHeight="1">
      <c r="A70" s="51">
        <v>61</v>
      </c>
      <c r="B70" s="53" t="s">
        <v>106</v>
      </c>
      <c r="C70" s="31">
        <v>847.6</v>
      </c>
      <c r="D70" s="36">
        <v>847.44999999999993</v>
      </c>
      <c r="E70" s="36">
        <v>838.14999999999986</v>
      </c>
      <c r="F70" s="36">
        <v>828.69999999999993</v>
      </c>
      <c r="G70" s="36">
        <v>819.39999999999986</v>
      </c>
      <c r="H70" s="36">
        <v>856.89999999999986</v>
      </c>
      <c r="I70" s="36">
        <v>866.19999999999982</v>
      </c>
      <c r="J70" s="36">
        <v>875.64999999999986</v>
      </c>
      <c r="K70" s="31">
        <v>856.75</v>
      </c>
      <c r="L70" s="31">
        <v>838</v>
      </c>
      <c r="M70" s="31">
        <v>32.042079999999999</v>
      </c>
      <c r="N70" s="1"/>
      <c r="O70" s="1"/>
    </row>
    <row r="71" spans="1:15" ht="12.75" customHeight="1">
      <c r="A71" s="51">
        <v>62</v>
      </c>
      <c r="B71" s="53" t="s">
        <v>100</v>
      </c>
      <c r="C71" s="31">
        <v>619.85</v>
      </c>
      <c r="D71" s="36">
        <v>617.16666666666674</v>
      </c>
      <c r="E71" s="36">
        <v>606.88333333333344</v>
      </c>
      <c r="F71" s="36">
        <v>593.91666666666674</v>
      </c>
      <c r="G71" s="36">
        <v>583.63333333333344</v>
      </c>
      <c r="H71" s="36">
        <v>630.13333333333344</v>
      </c>
      <c r="I71" s="36">
        <v>640.41666666666674</v>
      </c>
      <c r="J71" s="36">
        <v>653.38333333333344</v>
      </c>
      <c r="K71" s="31">
        <v>627.45000000000005</v>
      </c>
      <c r="L71" s="31">
        <v>604.20000000000005</v>
      </c>
      <c r="M71" s="31">
        <v>51.805779999999999</v>
      </c>
      <c r="N71" s="1"/>
      <c r="O71" s="1"/>
    </row>
    <row r="72" spans="1:15" ht="12.75" customHeight="1">
      <c r="A72" s="51">
        <v>63</v>
      </c>
      <c r="B72" s="53" t="s">
        <v>101</v>
      </c>
      <c r="C72" s="31">
        <v>1875.5</v>
      </c>
      <c r="D72" s="36">
        <v>1854.8</v>
      </c>
      <c r="E72" s="36">
        <v>1830.6499999999999</v>
      </c>
      <c r="F72" s="36">
        <v>1785.8</v>
      </c>
      <c r="G72" s="36">
        <v>1761.6499999999999</v>
      </c>
      <c r="H72" s="36">
        <v>1899.6499999999999</v>
      </c>
      <c r="I72" s="36">
        <v>1923.8</v>
      </c>
      <c r="J72" s="36">
        <v>1968.6499999999999</v>
      </c>
      <c r="K72" s="31">
        <v>1878.95</v>
      </c>
      <c r="L72" s="31">
        <v>1809.95</v>
      </c>
      <c r="M72" s="31">
        <v>6.4624199999999998</v>
      </c>
      <c r="N72" s="1"/>
      <c r="O72" s="1"/>
    </row>
    <row r="73" spans="1:15" ht="12.75" customHeight="1">
      <c r="A73" s="51">
        <v>64</v>
      </c>
      <c r="B73" s="53" t="s">
        <v>102</v>
      </c>
      <c r="C73" s="31">
        <v>2302.4</v>
      </c>
      <c r="D73" s="36">
        <v>2302.7333333333336</v>
      </c>
      <c r="E73" s="36">
        <v>2274.0666666666671</v>
      </c>
      <c r="F73" s="36">
        <v>2245.7333333333336</v>
      </c>
      <c r="G73" s="36">
        <v>2217.0666666666671</v>
      </c>
      <c r="H73" s="36">
        <v>2331.0666666666671</v>
      </c>
      <c r="I73" s="36">
        <v>2359.7333333333331</v>
      </c>
      <c r="J73" s="36">
        <v>2388.0666666666671</v>
      </c>
      <c r="K73" s="31">
        <v>2331.4</v>
      </c>
      <c r="L73" s="31">
        <v>2274.4</v>
      </c>
      <c r="M73" s="31">
        <v>2.2242500000000001</v>
      </c>
      <c r="N73" s="1"/>
      <c r="O73" s="1"/>
    </row>
    <row r="74" spans="1:15" ht="12.75" customHeight="1">
      <c r="A74" s="51">
        <v>65</v>
      </c>
      <c r="B74" s="53" t="s">
        <v>268</v>
      </c>
      <c r="C74" s="31">
        <v>390.1</v>
      </c>
      <c r="D74" s="36">
        <v>390.98333333333329</v>
      </c>
      <c r="E74" s="36">
        <v>385.26666666666659</v>
      </c>
      <c r="F74" s="36">
        <v>380.43333333333328</v>
      </c>
      <c r="G74" s="36">
        <v>374.71666666666658</v>
      </c>
      <c r="H74" s="36">
        <v>395.81666666666661</v>
      </c>
      <c r="I74" s="36">
        <v>401.5333333333333</v>
      </c>
      <c r="J74" s="36">
        <v>406.36666666666662</v>
      </c>
      <c r="K74" s="31">
        <v>396.7</v>
      </c>
      <c r="L74" s="31">
        <v>386.15</v>
      </c>
      <c r="M74" s="31">
        <v>12.401479999999999</v>
      </c>
      <c r="N74" s="1"/>
      <c r="O74" s="1"/>
    </row>
    <row r="75" spans="1:15" ht="12.75" customHeight="1">
      <c r="A75" s="51">
        <v>66</v>
      </c>
      <c r="B75" s="53" t="s">
        <v>361</v>
      </c>
      <c r="C75" s="31">
        <v>177.03</v>
      </c>
      <c r="D75" s="36">
        <v>176.67666666666665</v>
      </c>
      <c r="E75" s="36">
        <v>172.40333333333331</v>
      </c>
      <c r="F75" s="36">
        <v>167.77666666666667</v>
      </c>
      <c r="G75" s="36">
        <v>163.50333333333333</v>
      </c>
      <c r="H75" s="36">
        <v>181.30333333333328</v>
      </c>
      <c r="I75" s="36">
        <v>185.57666666666665</v>
      </c>
      <c r="J75" s="36">
        <v>190.20333333333326</v>
      </c>
      <c r="K75" s="31">
        <v>180.95</v>
      </c>
      <c r="L75" s="31">
        <v>172.05</v>
      </c>
      <c r="M75" s="31">
        <v>55.718829999999997</v>
      </c>
      <c r="N75" s="1"/>
      <c r="O75" s="1"/>
    </row>
    <row r="76" spans="1:15" ht="12.75" customHeight="1">
      <c r="A76" s="51">
        <v>67</v>
      </c>
      <c r="B76" s="53" t="s">
        <v>103</v>
      </c>
      <c r="C76" s="31">
        <v>4536.25</v>
      </c>
      <c r="D76" s="36">
        <v>4543.6333333333341</v>
      </c>
      <c r="E76" s="36">
        <v>4507.6666666666679</v>
      </c>
      <c r="F76" s="36">
        <v>4479.0833333333339</v>
      </c>
      <c r="G76" s="36">
        <v>4443.1166666666677</v>
      </c>
      <c r="H76" s="36">
        <v>4572.2166666666681</v>
      </c>
      <c r="I76" s="36">
        <v>4608.1833333333334</v>
      </c>
      <c r="J76" s="36">
        <v>4636.7666666666682</v>
      </c>
      <c r="K76" s="31">
        <v>4579.6000000000004</v>
      </c>
      <c r="L76" s="31">
        <v>4515.05</v>
      </c>
      <c r="M76" s="31">
        <v>4.6227400000000003</v>
      </c>
      <c r="N76" s="1"/>
      <c r="O76" s="1"/>
    </row>
    <row r="77" spans="1:15" ht="12.75" customHeight="1">
      <c r="A77" s="51">
        <v>68</v>
      </c>
      <c r="B77" s="53" t="s">
        <v>104</v>
      </c>
      <c r="C77" s="31">
        <v>10085.549999999999</v>
      </c>
      <c r="D77" s="36">
        <v>10118.699999999999</v>
      </c>
      <c r="E77" s="36">
        <v>9974.3999999999978</v>
      </c>
      <c r="F77" s="36">
        <v>9863.2499999999982</v>
      </c>
      <c r="G77" s="36">
        <v>9718.9499999999971</v>
      </c>
      <c r="H77" s="36">
        <v>10229.849999999999</v>
      </c>
      <c r="I77" s="36">
        <v>10374.149999999998</v>
      </c>
      <c r="J77" s="36">
        <v>10485.299999999999</v>
      </c>
      <c r="K77" s="31">
        <v>10263</v>
      </c>
      <c r="L77" s="31">
        <v>10007.549999999999</v>
      </c>
      <c r="M77" s="31">
        <v>4.0652900000000001</v>
      </c>
      <c r="N77" s="1"/>
      <c r="O77" s="1"/>
    </row>
    <row r="78" spans="1:15" ht="12.75" customHeight="1">
      <c r="A78" s="51">
        <v>69</v>
      </c>
      <c r="B78" s="53" t="s">
        <v>160</v>
      </c>
      <c r="C78" s="31">
        <v>2783.8</v>
      </c>
      <c r="D78" s="36">
        <v>2814.6333333333332</v>
      </c>
      <c r="E78" s="36">
        <v>2740.2666666666664</v>
      </c>
      <c r="F78" s="36">
        <v>2696.7333333333331</v>
      </c>
      <c r="G78" s="36">
        <v>2622.3666666666663</v>
      </c>
      <c r="H78" s="36">
        <v>2858.1666666666665</v>
      </c>
      <c r="I78" s="36">
        <v>2932.5333333333333</v>
      </c>
      <c r="J78" s="36">
        <v>2976.0666666666666</v>
      </c>
      <c r="K78" s="31">
        <v>2889</v>
      </c>
      <c r="L78" s="31">
        <v>2771.1</v>
      </c>
      <c r="M78" s="31">
        <v>3.7503700000000002</v>
      </c>
      <c r="N78" s="1"/>
      <c r="O78" s="1"/>
    </row>
    <row r="79" spans="1:15" ht="12.75" customHeight="1">
      <c r="A79" s="51">
        <v>70</v>
      </c>
      <c r="B79" s="53" t="s">
        <v>107</v>
      </c>
      <c r="C79" s="31">
        <v>6106.15</v>
      </c>
      <c r="D79" s="36">
        <v>6089.2833333333328</v>
      </c>
      <c r="E79" s="36">
        <v>6020.9166666666661</v>
      </c>
      <c r="F79" s="36">
        <v>5935.6833333333334</v>
      </c>
      <c r="G79" s="36">
        <v>5867.3166666666666</v>
      </c>
      <c r="H79" s="36">
        <v>6174.5166666666655</v>
      </c>
      <c r="I79" s="36">
        <v>6242.8833333333323</v>
      </c>
      <c r="J79" s="36">
        <v>6328.116666666665</v>
      </c>
      <c r="K79" s="31">
        <v>6157.65</v>
      </c>
      <c r="L79" s="31">
        <v>6004.05</v>
      </c>
      <c r="M79" s="31">
        <v>6.2965499999999999</v>
      </c>
      <c r="N79" s="1"/>
      <c r="O79" s="1"/>
    </row>
    <row r="80" spans="1:15" ht="12.75" customHeight="1">
      <c r="A80" s="51">
        <v>71</v>
      </c>
      <c r="B80" s="53" t="s">
        <v>108</v>
      </c>
      <c r="C80" s="31">
        <v>4782.75</v>
      </c>
      <c r="D80" s="36">
        <v>4779.916666666667</v>
      </c>
      <c r="E80" s="36">
        <v>4759.8333333333339</v>
      </c>
      <c r="F80" s="36">
        <v>4736.916666666667</v>
      </c>
      <c r="G80" s="36">
        <v>4716.8333333333339</v>
      </c>
      <c r="H80" s="36">
        <v>4802.8333333333339</v>
      </c>
      <c r="I80" s="36">
        <v>4822.9166666666679</v>
      </c>
      <c r="J80" s="36">
        <v>4845.8333333333339</v>
      </c>
      <c r="K80" s="31">
        <v>4800</v>
      </c>
      <c r="L80" s="31">
        <v>4757</v>
      </c>
      <c r="M80" s="31">
        <v>3.0164900000000001</v>
      </c>
      <c r="N80" s="1"/>
      <c r="O80" s="1"/>
    </row>
    <row r="81" spans="1:15" ht="12.75" customHeight="1">
      <c r="A81" s="51">
        <v>72</v>
      </c>
      <c r="B81" s="53" t="s">
        <v>109</v>
      </c>
      <c r="C81" s="31">
        <v>4051.9</v>
      </c>
      <c r="D81" s="36">
        <v>4040.6333333333332</v>
      </c>
      <c r="E81" s="36">
        <v>3977.2666666666664</v>
      </c>
      <c r="F81" s="36">
        <v>3902.6333333333332</v>
      </c>
      <c r="G81" s="36">
        <v>3839.2666666666664</v>
      </c>
      <c r="H81" s="36">
        <v>4115.2666666666664</v>
      </c>
      <c r="I81" s="36">
        <v>4178.6333333333332</v>
      </c>
      <c r="J81" s="36">
        <v>4253.2666666666664</v>
      </c>
      <c r="K81" s="31">
        <v>4104</v>
      </c>
      <c r="L81" s="31">
        <v>3966</v>
      </c>
      <c r="M81" s="31">
        <v>2.69834</v>
      </c>
      <c r="N81" s="1"/>
      <c r="O81" s="1"/>
    </row>
    <row r="82" spans="1:15" ht="12.75" customHeight="1">
      <c r="A82" s="51">
        <v>73</v>
      </c>
      <c r="B82" s="53" t="s">
        <v>270</v>
      </c>
      <c r="C82" s="31">
        <v>168.97</v>
      </c>
      <c r="D82" s="36">
        <v>169.95666666666668</v>
      </c>
      <c r="E82" s="36">
        <v>167.01333333333335</v>
      </c>
      <c r="F82" s="36">
        <v>165.05666666666667</v>
      </c>
      <c r="G82" s="36">
        <v>162.11333333333334</v>
      </c>
      <c r="H82" s="36">
        <v>171.91333333333336</v>
      </c>
      <c r="I82" s="36">
        <v>174.85666666666668</v>
      </c>
      <c r="J82" s="36">
        <v>176.81333333333336</v>
      </c>
      <c r="K82" s="31">
        <v>172.9</v>
      </c>
      <c r="L82" s="31">
        <v>168</v>
      </c>
      <c r="M82" s="31">
        <v>62.418790000000001</v>
      </c>
      <c r="N82" s="1"/>
      <c r="O82" s="1"/>
    </row>
    <row r="83" spans="1:15" ht="12.75" customHeight="1">
      <c r="A83" s="51">
        <v>74</v>
      </c>
      <c r="B83" s="53" t="s">
        <v>111</v>
      </c>
      <c r="C83" s="31">
        <v>164.85</v>
      </c>
      <c r="D83" s="36">
        <v>164.75666666666666</v>
      </c>
      <c r="E83" s="36">
        <v>162.86333333333332</v>
      </c>
      <c r="F83" s="36">
        <v>160.87666666666667</v>
      </c>
      <c r="G83" s="36">
        <v>158.98333333333332</v>
      </c>
      <c r="H83" s="36">
        <v>166.74333333333331</v>
      </c>
      <c r="I83" s="36">
        <v>168.63666666666663</v>
      </c>
      <c r="J83" s="36">
        <v>170.62333333333331</v>
      </c>
      <c r="K83" s="31">
        <v>166.65</v>
      </c>
      <c r="L83" s="31">
        <v>162.77000000000001</v>
      </c>
      <c r="M83" s="31">
        <v>188.8896</v>
      </c>
      <c r="N83" s="1"/>
      <c r="O83" s="1"/>
    </row>
    <row r="84" spans="1:15" ht="12.75" customHeight="1">
      <c r="A84" s="51">
        <v>75</v>
      </c>
      <c r="B84" s="53" t="s">
        <v>371</v>
      </c>
      <c r="C84" s="31">
        <v>802.7</v>
      </c>
      <c r="D84" s="36">
        <v>770.91666666666663</v>
      </c>
      <c r="E84" s="36">
        <v>731.83333333333326</v>
      </c>
      <c r="F84" s="36">
        <v>660.96666666666658</v>
      </c>
      <c r="G84" s="36">
        <v>621.88333333333321</v>
      </c>
      <c r="H84" s="36">
        <v>841.7833333333333</v>
      </c>
      <c r="I84" s="36">
        <v>880.86666666666656</v>
      </c>
      <c r="J84" s="36">
        <v>951.73333333333335</v>
      </c>
      <c r="K84" s="31">
        <v>810</v>
      </c>
      <c r="L84" s="31">
        <v>700.05</v>
      </c>
      <c r="M84" s="31">
        <v>108.01714</v>
      </c>
      <c r="N84" s="1"/>
      <c r="O84" s="1"/>
    </row>
    <row r="85" spans="1:15" ht="12.75" customHeight="1">
      <c r="A85" s="51">
        <v>76</v>
      </c>
      <c r="B85" s="53" t="s">
        <v>271</v>
      </c>
      <c r="C85" s="31">
        <v>461</v>
      </c>
      <c r="D85" s="36">
        <v>462.61666666666662</v>
      </c>
      <c r="E85" s="36">
        <v>452.53333333333325</v>
      </c>
      <c r="F85" s="36">
        <v>444.06666666666661</v>
      </c>
      <c r="G85" s="36">
        <v>433.98333333333323</v>
      </c>
      <c r="H85" s="36">
        <v>471.08333333333326</v>
      </c>
      <c r="I85" s="36">
        <v>481.16666666666663</v>
      </c>
      <c r="J85" s="36">
        <v>489.63333333333327</v>
      </c>
      <c r="K85" s="31">
        <v>472.7</v>
      </c>
      <c r="L85" s="31">
        <v>454.15</v>
      </c>
      <c r="M85" s="31">
        <v>20.758179999999999</v>
      </c>
      <c r="N85" s="1"/>
      <c r="O85" s="1"/>
    </row>
    <row r="86" spans="1:15" ht="12.75" customHeight="1">
      <c r="A86" s="51">
        <v>77</v>
      </c>
      <c r="B86" s="53" t="s">
        <v>112</v>
      </c>
      <c r="C86" s="31">
        <v>208.18</v>
      </c>
      <c r="D86" s="36">
        <v>210.58666666666667</v>
      </c>
      <c r="E86" s="36">
        <v>203.48333333333335</v>
      </c>
      <c r="F86" s="36">
        <v>198.78666666666666</v>
      </c>
      <c r="G86" s="36">
        <v>191.68333333333334</v>
      </c>
      <c r="H86" s="36">
        <v>215.28333333333336</v>
      </c>
      <c r="I86" s="36">
        <v>222.38666666666666</v>
      </c>
      <c r="J86" s="36">
        <v>227.08333333333337</v>
      </c>
      <c r="K86" s="31">
        <v>217.69</v>
      </c>
      <c r="L86" s="31">
        <v>205.89</v>
      </c>
      <c r="M86" s="31">
        <v>382.91847000000001</v>
      </c>
      <c r="N86" s="1"/>
      <c r="O86" s="1"/>
    </row>
    <row r="87" spans="1:15" ht="12.75" customHeight="1">
      <c r="A87" s="51">
        <v>78</v>
      </c>
      <c r="B87" s="53" t="s">
        <v>272</v>
      </c>
      <c r="C87" s="31">
        <v>1887.3</v>
      </c>
      <c r="D87" s="36">
        <v>1876.45</v>
      </c>
      <c r="E87" s="36">
        <v>1860.9</v>
      </c>
      <c r="F87" s="36">
        <v>1834.5</v>
      </c>
      <c r="G87" s="36">
        <v>1818.95</v>
      </c>
      <c r="H87" s="36">
        <v>1902.8500000000001</v>
      </c>
      <c r="I87" s="36">
        <v>1918.3999999999999</v>
      </c>
      <c r="J87" s="36">
        <v>1944.8000000000002</v>
      </c>
      <c r="K87" s="31">
        <v>1892</v>
      </c>
      <c r="L87" s="31">
        <v>1850.05</v>
      </c>
      <c r="M87" s="31">
        <v>1.0505500000000001</v>
      </c>
      <c r="N87" s="1"/>
      <c r="O87" s="1"/>
    </row>
    <row r="88" spans="1:15" ht="12.75" customHeight="1">
      <c r="A88" s="51">
        <v>79</v>
      </c>
      <c r="B88" s="53" t="s">
        <v>117</v>
      </c>
      <c r="C88" s="31">
        <v>1423.05</v>
      </c>
      <c r="D88" s="36">
        <v>1426.8</v>
      </c>
      <c r="E88" s="36">
        <v>1405.8</v>
      </c>
      <c r="F88" s="36">
        <v>1388.55</v>
      </c>
      <c r="G88" s="36">
        <v>1367.55</v>
      </c>
      <c r="H88" s="36">
        <v>1444.05</v>
      </c>
      <c r="I88" s="36">
        <v>1465.05</v>
      </c>
      <c r="J88" s="36">
        <v>1482.3</v>
      </c>
      <c r="K88" s="31">
        <v>1447.8</v>
      </c>
      <c r="L88" s="31">
        <v>1409.55</v>
      </c>
      <c r="M88" s="31">
        <v>7.7129099999999999</v>
      </c>
      <c r="N88" s="1"/>
      <c r="O88" s="1"/>
    </row>
    <row r="89" spans="1:15" ht="12.75" customHeight="1">
      <c r="A89" s="51">
        <v>80</v>
      </c>
      <c r="B89" s="53" t="s">
        <v>118</v>
      </c>
      <c r="C89" s="31">
        <v>2845.4</v>
      </c>
      <c r="D89" s="36">
        <v>2864.1333333333332</v>
      </c>
      <c r="E89" s="36">
        <v>2793.2666666666664</v>
      </c>
      <c r="F89" s="36">
        <v>2741.1333333333332</v>
      </c>
      <c r="G89" s="36">
        <v>2670.2666666666664</v>
      </c>
      <c r="H89" s="36">
        <v>2916.2666666666664</v>
      </c>
      <c r="I89" s="36">
        <v>2987.1333333333332</v>
      </c>
      <c r="J89" s="36">
        <v>3039.2666666666664</v>
      </c>
      <c r="K89" s="31">
        <v>2935</v>
      </c>
      <c r="L89" s="31">
        <v>2812</v>
      </c>
      <c r="M89" s="31">
        <v>9.8826900000000002</v>
      </c>
      <c r="N89" s="1"/>
      <c r="O89" s="1"/>
    </row>
    <row r="90" spans="1:15" ht="12.75" customHeight="1">
      <c r="A90" s="51">
        <v>81</v>
      </c>
      <c r="B90" s="53" t="s">
        <v>120</v>
      </c>
      <c r="C90" s="31">
        <v>2446.8000000000002</v>
      </c>
      <c r="D90" s="36">
        <v>2431.3666666666668</v>
      </c>
      <c r="E90" s="36">
        <v>2390.7333333333336</v>
      </c>
      <c r="F90" s="36">
        <v>2334.666666666667</v>
      </c>
      <c r="G90" s="36">
        <v>2294.0333333333338</v>
      </c>
      <c r="H90" s="36">
        <v>2487.4333333333334</v>
      </c>
      <c r="I90" s="36">
        <v>2528.0666666666666</v>
      </c>
      <c r="J90" s="36">
        <v>2584.1333333333332</v>
      </c>
      <c r="K90" s="31">
        <v>2472</v>
      </c>
      <c r="L90" s="31">
        <v>2375.3000000000002</v>
      </c>
      <c r="M90" s="31">
        <v>9.8029700000000002</v>
      </c>
      <c r="N90" s="1"/>
      <c r="O90" s="1"/>
    </row>
    <row r="91" spans="1:15" ht="12.75" customHeight="1">
      <c r="A91" s="51">
        <v>82</v>
      </c>
      <c r="B91" s="53" t="s">
        <v>385</v>
      </c>
      <c r="C91" s="31">
        <v>3080.45</v>
      </c>
      <c r="D91" s="36">
        <v>3061.1333333333332</v>
      </c>
      <c r="E91" s="36">
        <v>3011.2666666666664</v>
      </c>
      <c r="F91" s="36">
        <v>2942.083333333333</v>
      </c>
      <c r="G91" s="36">
        <v>2892.2166666666662</v>
      </c>
      <c r="H91" s="36">
        <v>3130.3166666666666</v>
      </c>
      <c r="I91" s="36">
        <v>3180.1833333333334</v>
      </c>
      <c r="J91" s="36">
        <v>3249.3666666666668</v>
      </c>
      <c r="K91" s="31">
        <v>3111</v>
      </c>
      <c r="L91" s="31">
        <v>2991.95</v>
      </c>
      <c r="M91" s="31">
        <v>0.65071000000000001</v>
      </c>
      <c r="N91" s="1"/>
      <c r="O91" s="1"/>
    </row>
    <row r="92" spans="1:15" ht="12.75" customHeight="1">
      <c r="A92" s="51">
        <v>83</v>
      </c>
      <c r="B92" s="53" t="s">
        <v>121</v>
      </c>
      <c r="C92" s="31">
        <v>590</v>
      </c>
      <c r="D92" s="36">
        <v>588.4666666666667</v>
      </c>
      <c r="E92" s="36">
        <v>578.93333333333339</v>
      </c>
      <c r="F92" s="36">
        <v>567.86666666666667</v>
      </c>
      <c r="G92" s="36">
        <v>558.33333333333337</v>
      </c>
      <c r="H92" s="36">
        <v>599.53333333333342</v>
      </c>
      <c r="I92" s="36">
        <v>609.06666666666672</v>
      </c>
      <c r="J92" s="36">
        <v>620.13333333333344</v>
      </c>
      <c r="K92" s="31">
        <v>598</v>
      </c>
      <c r="L92" s="31">
        <v>577.4</v>
      </c>
      <c r="M92" s="31">
        <v>14.44154</v>
      </c>
      <c r="N92" s="1"/>
      <c r="O92" s="1"/>
    </row>
    <row r="93" spans="1:15" ht="12.75" customHeight="1">
      <c r="A93" s="51">
        <v>84</v>
      </c>
      <c r="B93" s="53" t="s">
        <v>124</v>
      </c>
      <c r="C93" s="31">
        <v>1418.75</v>
      </c>
      <c r="D93" s="36">
        <v>1419.4166666666667</v>
      </c>
      <c r="E93" s="36">
        <v>1396.8333333333335</v>
      </c>
      <c r="F93" s="36">
        <v>1374.9166666666667</v>
      </c>
      <c r="G93" s="36">
        <v>1352.3333333333335</v>
      </c>
      <c r="H93" s="36">
        <v>1441.3333333333335</v>
      </c>
      <c r="I93" s="36">
        <v>1463.916666666667</v>
      </c>
      <c r="J93" s="36">
        <v>1485.8333333333335</v>
      </c>
      <c r="K93" s="31">
        <v>1442</v>
      </c>
      <c r="L93" s="31">
        <v>1397.5</v>
      </c>
      <c r="M93" s="31">
        <v>32.937390000000001</v>
      </c>
      <c r="N93" s="1"/>
      <c r="O93" s="1"/>
    </row>
    <row r="94" spans="1:15" ht="12.75" customHeight="1">
      <c r="A94" s="51">
        <v>85</v>
      </c>
      <c r="B94" s="53" t="s">
        <v>125</v>
      </c>
      <c r="C94" s="31">
        <v>3790.8</v>
      </c>
      <c r="D94" s="36">
        <v>3808.9833333333336</v>
      </c>
      <c r="E94" s="36">
        <v>3722.9666666666672</v>
      </c>
      <c r="F94" s="36">
        <v>3655.1333333333337</v>
      </c>
      <c r="G94" s="36">
        <v>3569.1166666666672</v>
      </c>
      <c r="H94" s="36">
        <v>3876.8166666666671</v>
      </c>
      <c r="I94" s="36">
        <v>3962.8333333333335</v>
      </c>
      <c r="J94" s="36">
        <v>4030.666666666667</v>
      </c>
      <c r="K94" s="31">
        <v>3895</v>
      </c>
      <c r="L94" s="31">
        <v>3741.15</v>
      </c>
      <c r="M94" s="31">
        <v>9.3305699999999998</v>
      </c>
      <c r="N94" s="1"/>
      <c r="O94" s="1"/>
    </row>
    <row r="95" spans="1:15" ht="12.75" customHeight="1">
      <c r="A95" s="51">
        <v>86</v>
      </c>
      <c r="B95" s="53" t="s">
        <v>126</v>
      </c>
      <c r="C95" s="31">
        <v>1561.3</v>
      </c>
      <c r="D95" s="36">
        <v>1566.5166666666664</v>
      </c>
      <c r="E95" s="36">
        <v>1552.3833333333328</v>
      </c>
      <c r="F95" s="36">
        <v>1543.4666666666662</v>
      </c>
      <c r="G95" s="36">
        <v>1529.3333333333326</v>
      </c>
      <c r="H95" s="36">
        <v>1575.4333333333329</v>
      </c>
      <c r="I95" s="36">
        <v>1589.5666666666666</v>
      </c>
      <c r="J95" s="36">
        <v>1598.4833333333331</v>
      </c>
      <c r="K95" s="31">
        <v>1580.65</v>
      </c>
      <c r="L95" s="31">
        <v>1557.6</v>
      </c>
      <c r="M95" s="31">
        <v>112.27029</v>
      </c>
      <c r="N95" s="1"/>
      <c r="O95" s="1"/>
    </row>
    <row r="96" spans="1:15" ht="12.75" customHeight="1">
      <c r="A96" s="51">
        <v>87</v>
      </c>
      <c r="B96" s="53" t="s">
        <v>127</v>
      </c>
      <c r="C96" s="31">
        <v>569.20000000000005</v>
      </c>
      <c r="D96" s="36">
        <v>568.35</v>
      </c>
      <c r="E96" s="36">
        <v>562.15000000000009</v>
      </c>
      <c r="F96" s="36">
        <v>555.1</v>
      </c>
      <c r="G96" s="36">
        <v>548.90000000000009</v>
      </c>
      <c r="H96" s="36">
        <v>575.40000000000009</v>
      </c>
      <c r="I96" s="36">
        <v>581.60000000000014</v>
      </c>
      <c r="J96" s="36">
        <v>588.65000000000009</v>
      </c>
      <c r="K96" s="31">
        <v>574.54999999999995</v>
      </c>
      <c r="L96" s="31">
        <v>561.29999999999995</v>
      </c>
      <c r="M96" s="31">
        <v>38.632890000000003</v>
      </c>
      <c r="N96" s="1"/>
      <c r="O96" s="1"/>
    </row>
    <row r="97" spans="1:15" ht="12.75" customHeight="1">
      <c r="A97" s="51">
        <v>88</v>
      </c>
      <c r="B97" s="53" t="s">
        <v>123</v>
      </c>
      <c r="C97" s="31">
        <v>1856.85</v>
      </c>
      <c r="D97" s="36">
        <v>1863.1000000000001</v>
      </c>
      <c r="E97" s="36">
        <v>1840.3000000000002</v>
      </c>
      <c r="F97" s="36">
        <v>1823.75</v>
      </c>
      <c r="G97" s="36">
        <v>1800.95</v>
      </c>
      <c r="H97" s="36">
        <v>1879.6500000000003</v>
      </c>
      <c r="I97" s="36">
        <v>1902.45</v>
      </c>
      <c r="J97" s="36">
        <v>1919.0000000000005</v>
      </c>
      <c r="K97" s="31">
        <v>1885.9</v>
      </c>
      <c r="L97" s="31">
        <v>1846.55</v>
      </c>
      <c r="M97" s="31">
        <v>7.9052499999999997</v>
      </c>
      <c r="N97" s="1"/>
      <c r="O97" s="1"/>
    </row>
    <row r="98" spans="1:15" ht="12.75" customHeight="1">
      <c r="A98" s="51">
        <v>89</v>
      </c>
      <c r="B98" s="53" t="s">
        <v>128</v>
      </c>
      <c r="C98" s="31">
        <v>5722.2</v>
      </c>
      <c r="D98" s="36">
        <v>5696.083333333333</v>
      </c>
      <c r="E98" s="36">
        <v>5607.1666666666661</v>
      </c>
      <c r="F98" s="36">
        <v>5492.1333333333332</v>
      </c>
      <c r="G98" s="36">
        <v>5403.2166666666662</v>
      </c>
      <c r="H98" s="36">
        <v>5811.1166666666659</v>
      </c>
      <c r="I98" s="36">
        <v>5900.0333333333319</v>
      </c>
      <c r="J98" s="36">
        <v>6015.0666666666657</v>
      </c>
      <c r="K98" s="31">
        <v>5785</v>
      </c>
      <c r="L98" s="31">
        <v>5581.05</v>
      </c>
      <c r="M98" s="31">
        <v>10.181620000000001</v>
      </c>
      <c r="N98" s="1"/>
      <c r="O98" s="1"/>
    </row>
    <row r="99" spans="1:15" ht="12.75" customHeight="1">
      <c r="A99" s="51">
        <v>90</v>
      </c>
      <c r="B99" s="53" t="s">
        <v>130</v>
      </c>
      <c r="C99" s="31">
        <v>676.4</v>
      </c>
      <c r="D99" s="36">
        <v>678.1</v>
      </c>
      <c r="E99" s="36">
        <v>671.35</v>
      </c>
      <c r="F99" s="36">
        <v>666.3</v>
      </c>
      <c r="G99" s="36">
        <v>659.55</v>
      </c>
      <c r="H99" s="36">
        <v>683.15000000000009</v>
      </c>
      <c r="I99" s="36">
        <v>689.90000000000009</v>
      </c>
      <c r="J99" s="36">
        <v>694.95000000000016</v>
      </c>
      <c r="K99" s="31">
        <v>684.85</v>
      </c>
      <c r="L99" s="31">
        <v>673.05</v>
      </c>
      <c r="M99" s="31">
        <v>40.548020000000001</v>
      </c>
      <c r="N99" s="1"/>
      <c r="O99" s="1"/>
    </row>
    <row r="100" spans="1:15" ht="12.75" customHeight="1">
      <c r="A100" s="51">
        <v>91</v>
      </c>
      <c r="B100" s="53" t="s">
        <v>122</v>
      </c>
      <c r="C100" s="31">
        <v>4812.7</v>
      </c>
      <c r="D100" s="36">
        <v>4802.75</v>
      </c>
      <c r="E100" s="36">
        <v>4761.5</v>
      </c>
      <c r="F100" s="36">
        <v>4710.3</v>
      </c>
      <c r="G100" s="36">
        <v>4669.05</v>
      </c>
      <c r="H100" s="36">
        <v>4853.95</v>
      </c>
      <c r="I100" s="36">
        <v>4895.2</v>
      </c>
      <c r="J100" s="36">
        <v>4946.3999999999996</v>
      </c>
      <c r="K100" s="31">
        <v>4844</v>
      </c>
      <c r="L100" s="31">
        <v>4751.55</v>
      </c>
      <c r="M100" s="31">
        <v>28.773209999999999</v>
      </c>
      <c r="N100" s="1"/>
      <c r="O100" s="1"/>
    </row>
    <row r="101" spans="1:15" ht="12.75" customHeight="1">
      <c r="A101" s="51">
        <v>92</v>
      </c>
      <c r="B101" s="53" t="s">
        <v>132</v>
      </c>
      <c r="C101" s="31">
        <v>521.95000000000005</v>
      </c>
      <c r="D101" s="36">
        <v>523.58333333333337</v>
      </c>
      <c r="E101" s="36">
        <v>515.16666666666674</v>
      </c>
      <c r="F101" s="36">
        <v>508.38333333333333</v>
      </c>
      <c r="G101" s="36">
        <v>499.9666666666667</v>
      </c>
      <c r="H101" s="36">
        <v>530.36666666666679</v>
      </c>
      <c r="I101" s="36">
        <v>538.78333333333353</v>
      </c>
      <c r="J101" s="36">
        <v>545.56666666666683</v>
      </c>
      <c r="K101" s="31">
        <v>532</v>
      </c>
      <c r="L101" s="31">
        <v>516.79999999999995</v>
      </c>
      <c r="M101" s="31">
        <v>75.480869999999996</v>
      </c>
      <c r="N101" s="1"/>
      <c r="O101" s="1"/>
    </row>
    <row r="102" spans="1:15" ht="12.75" customHeight="1">
      <c r="A102" s="51">
        <v>93</v>
      </c>
      <c r="B102" s="53" t="s">
        <v>133</v>
      </c>
      <c r="C102" s="31">
        <v>2565.35</v>
      </c>
      <c r="D102" s="36">
        <v>2568.3333333333335</v>
      </c>
      <c r="E102" s="36">
        <v>2543.0166666666669</v>
      </c>
      <c r="F102" s="36">
        <v>2520.6833333333334</v>
      </c>
      <c r="G102" s="36">
        <v>2495.3666666666668</v>
      </c>
      <c r="H102" s="36">
        <v>2590.666666666667</v>
      </c>
      <c r="I102" s="36">
        <v>2615.9833333333336</v>
      </c>
      <c r="J102" s="36">
        <v>2638.3166666666671</v>
      </c>
      <c r="K102" s="31">
        <v>2593.65</v>
      </c>
      <c r="L102" s="31">
        <v>2546</v>
      </c>
      <c r="M102" s="31">
        <v>14.49122</v>
      </c>
      <c r="N102" s="1"/>
      <c r="O102" s="1"/>
    </row>
    <row r="103" spans="1:15" ht="12.75" customHeight="1">
      <c r="A103" s="51">
        <v>94</v>
      </c>
      <c r="B103" s="53" t="s">
        <v>135</v>
      </c>
      <c r="C103" s="31">
        <v>1123.8</v>
      </c>
      <c r="D103" s="36">
        <v>1124.0333333333333</v>
      </c>
      <c r="E103" s="36">
        <v>1114.8666666666666</v>
      </c>
      <c r="F103" s="36">
        <v>1105.9333333333332</v>
      </c>
      <c r="G103" s="36">
        <v>1096.7666666666664</v>
      </c>
      <c r="H103" s="36">
        <v>1132.9666666666667</v>
      </c>
      <c r="I103" s="36">
        <v>1142.1333333333337</v>
      </c>
      <c r="J103" s="36">
        <v>1151.0666666666668</v>
      </c>
      <c r="K103" s="31">
        <v>1133.2</v>
      </c>
      <c r="L103" s="31">
        <v>1115.0999999999999</v>
      </c>
      <c r="M103" s="31">
        <v>108.51455</v>
      </c>
      <c r="N103" s="1"/>
      <c r="O103" s="1"/>
    </row>
    <row r="104" spans="1:15" ht="12.75" customHeight="1">
      <c r="A104" s="51">
        <v>95</v>
      </c>
      <c r="B104" s="53" t="s">
        <v>136</v>
      </c>
      <c r="C104" s="31">
        <v>1680.1</v>
      </c>
      <c r="D104" s="36">
        <v>1671.7333333333336</v>
      </c>
      <c r="E104" s="36">
        <v>1653.5166666666671</v>
      </c>
      <c r="F104" s="36">
        <v>1626.9333333333336</v>
      </c>
      <c r="G104" s="36">
        <v>1608.7166666666672</v>
      </c>
      <c r="H104" s="36">
        <v>1698.3166666666671</v>
      </c>
      <c r="I104" s="36">
        <v>1716.5333333333333</v>
      </c>
      <c r="J104" s="36">
        <v>1743.116666666667</v>
      </c>
      <c r="K104" s="31">
        <v>1689.95</v>
      </c>
      <c r="L104" s="31">
        <v>1645.15</v>
      </c>
      <c r="M104" s="31">
        <v>2.7853699999999999</v>
      </c>
      <c r="N104" s="1"/>
      <c r="O104" s="1"/>
    </row>
    <row r="105" spans="1:15" ht="12.75" customHeight="1">
      <c r="A105" s="51">
        <v>96</v>
      </c>
      <c r="B105" s="53" t="s">
        <v>137</v>
      </c>
      <c r="C105" s="31">
        <v>581</v>
      </c>
      <c r="D105" s="36">
        <v>578.0333333333333</v>
      </c>
      <c r="E105" s="36">
        <v>570.06666666666661</v>
      </c>
      <c r="F105" s="36">
        <v>559.13333333333333</v>
      </c>
      <c r="G105" s="36">
        <v>551.16666666666663</v>
      </c>
      <c r="H105" s="36">
        <v>588.96666666666658</v>
      </c>
      <c r="I105" s="36">
        <v>596.93333333333328</v>
      </c>
      <c r="J105" s="36">
        <v>607.86666666666656</v>
      </c>
      <c r="K105" s="31">
        <v>586</v>
      </c>
      <c r="L105" s="31">
        <v>567.1</v>
      </c>
      <c r="M105" s="31">
        <v>17.770379999999999</v>
      </c>
      <c r="N105" s="1"/>
      <c r="O105" s="1"/>
    </row>
    <row r="106" spans="1:15" ht="12.75" customHeight="1">
      <c r="A106" s="51">
        <v>97</v>
      </c>
      <c r="B106" s="53" t="s">
        <v>140</v>
      </c>
      <c r="C106" s="31">
        <v>77.53</v>
      </c>
      <c r="D106" s="36">
        <v>77.709999999999994</v>
      </c>
      <c r="E106" s="36">
        <v>76.839999999999989</v>
      </c>
      <c r="F106" s="36">
        <v>76.149999999999991</v>
      </c>
      <c r="G106" s="36">
        <v>75.279999999999987</v>
      </c>
      <c r="H106" s="36">
        <v>78.399999999999991</v>
      </c>
      <c r="I106" s="36">
        <v>79.27</v>
      </c>
      <c r="J106" s="36">
        <v>79.959999999999994</v>
      </c>
      <c r="K106" s="31">
        <v>78.58</v>
      </c>
      <c r="L106" s="31">
        <v>77.02</v>
      </c>
      <c r="M106" s="31">
        <v>430.33269999999999</v>
      </c>
      <c r="N106" s="1"/>
      <c r="O106" s="1"/>
    </row>
    <row r="107" spans="1:15" ht="12.75" customHeight="1">
      <c r="A107" s="51">
        <v>98</v>
      </c>
      <c r="B107" s="53" t="s">
        <v>154</v>
      </c>
      <c r="C107" s="31">
        <v>436.9</v>
      </c>
      <c r="D107" s="36">
        <v>437.91666666666669</v>
      </c>
      <c r="E107" s="36">
        <v>434.83333333333337</v>
      </c>
      <c r="F107" s="36">
        <v>432.76666666666671</v>
      </c>
      <c r="G107" s="36">
        <v>429.68333333333339</v>
      </c>
      <c r="H107" s="36">
        <v>439.98333333333335</v>
      </c>
      <c r="I107" s="36">
        <v>443.06666666666672</v>
      </c>
      <c r="J107" s="36">
        <v>445.13333333333333</v>
      </c>
      <c r="K107" s="31">
        <v>441</v>
      </c>
      <c r="L107" s="31">
        <v>435.85</v>
      </c>
      <c r="M107" s="31">
        <v>114.32393</v>
      </c>
      <c r="N107" s="1"/>
      <c r="O107" s="1"/>
    </row>
    <row r="108" spans="1:15" ht="12.75" customHeight="1">
      <c r="A108" s="51">
        <v>99</v>
      </c>
      <c r="B108" s="53" t="s">
        <v>277</v>
      </c>
      <c r="C108" s="31">
        <v>532.20000000000005</v>
      </c>
      <c r="D108" s="36">
        <v>534.73333333333335</v>
      </c>
      <c r="E108" s="36">
        <v>527.4666666666667</v>
      </c>
      <c r="F108" s="36">
        <v>522.73333333333335</v>
      </c>
      <c r="G108" s="36">
        <v>515.4666666666667</v>
      </c>
      <c r="H108" s="36">
        <v>539.4666666666667</v>
      </c>
      <c r="I108" s="36">
        <v>546.73333333333335</v>
      </c>
      <c r="J108" s="36">
        <v>551.4666666666667</v>
      </c>
      <c r="K108" s="31">
        <v>542</v>
      </c>
      <c r="L108" s="31">
        <v>530</v>
      </c>
      <c r="M108" s="31">
        <v>18.49483</v>
      </c>
      <c r="N108" s="1"/>
      <c r="O108" s="1"/>
    </row>
    <row r="109" spans="1:15" ht="12.75" customHeight="1">
      <c r="A109" s="51">
        <v>100</v>
      </c>
      <c r="B109" s="53" t="s">
        <v>143</v>
      </c>
      <c r="C109" s="31">
        <v>582.29999999999995</v>
      </c>
      <c r="D109" s="36">
        <v>583.18333333333328</v>
      </c>
      <c r="E109" s="36">
        <v>575.36666666666656</v>
      </c>
      <c r="F109" s="36">
        <v>568.43333333333328</v>
      </c>
      <c r="G109" s="36">
        <v>560.61666666666656</v>
      </c>
      <c r="H109" s="36">
        <v>590.11666666666656</v>
      </c>
      <c r="I109" s="36">
        <v>597.93333333333339</v>
      </c>
      <c r="J109" s="36">
        <v>604.86666666666656</v>
      </c>
      <c r="K109" s="31">
        <v>591</v>
      </c>
      <c r="L109" s="31">
        <v>576.25</v>
      </c>
      <c r="M109" s="31">
        <v>74.506249999999994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165.21</v>
      </c>
      <c r="D110" s="36">
        <v>165.23666666666668</v>
      </c>
      <c r="E110" s="36">
        <v>164.07333333333335</v>
      </c>
      <c r="F110" s="36">
        <v>162.93666666666667</v>
      </c>
      <c r="G110" s="36">
        <v>161.77333333333334</v>
      </c>
      <c r="H110" s="36">
        <v>166.37333333333336</v>
      </c>
      <c r="I110" s="36">
        <v>167.53666666666666</v>
      </c>
      <c r="J110" s="36">
        <v>168.67333333333337</v>
      </c>
      <c r="K110" s="31">
        <v>166.4</v>
      </c>
      <c r="L110" s="31">
        <v>164.1</v>
      </c>
      <c r="M110" s="31">
        <v>198.25323</v>
      </c>
      <c r="N110" s="1"/>
      <c r="O110" s="1"/>
    </row>
    <row r="111" spans="1:15" ht="12.75" customHeight="1">
      <c r="A111" s="51">
        <v>102</v>
      </c>
      <c r="B111" s="53" t="s">
        <v>153</v>
      </c>
      <c r="C111" s="31">
        <v>977.9</v>
      </c>
      <c r="D111" s="36">
        <v>980.44999999999993</v>
      </c>
      <c r="E111" s="36">
        <v>970.04999999999984</v>
      </c>
      <c r="F111" s="36">
        <v>962.19999999999993</v>
      </c>
      <c r="G111" s="36">
        <v>951.79999999999984</v>
      </c>
      <c r="H111" s="36">
        <v>988.29999999999984</v>
      </c>
      <c r="I111" s="36">
        <v>998.69999999999993</v>
      </c>
      <c r="J111" s="36">
        <v>1006.5499999999998</v>
      </c>
      <c r="K111" s="31">
        <v>990.85</v>
      </c>
      <c r="L111" s="31">
        <v>972.6</v>
      </c>
      <c r="M111" s="31">
        <v>22.420739999999999</v>
      </c>
      <c r="N111" s="1"/>
      <c r="O111" s="1"/>
    </row>
    <row r="112" spans="1:15" ht="12.75" customHeight="1">
      <c r="A112" s="51">
        <v>103</v>
      </c>
      <c r="B112" s="53" t="s">
        <v>401</v>
      </c>
      <c r="C112" s="31">
        <v>173.01</v>
      </c>
      <c r="D112" s="36">
        <v>174.76999999999998</v>
      </c>
      <c r="E112" s="36">
        <v>170.23999999999995</v>
      </c>
      <c r="F112" s="36">
        <v>167.46999999999997</v>
      </c>
      <c r="G112" s="36">
        <v>162.93999999999994</v>
      </c>
      <c r="H112" s="36">
        <v>177.53999999999996</v>
      </c>
      <c r="I112" s="36">
        <v>182.07</v>
      </c>
      <c r="J112" s="36">
        <v>184.83999999999997</v>
      </c>
      <c r="K112" s="31">
        <v>179.3</v>
      </c>
      <c r="L112" s="31">
        <v>172</v>
      </c>
      <c r="M112" s="31">
        <v>476.47958</v>
      </c>
      <c r="N112" s="1"/>
      <c r="O112" s="1"/>
    </row>
    <row r="113" spans="1:15" ht="12.75" customHeight="1">
      <c r="A113" s="51">
        <v>104</v>
      </c>
      <c r="B113" s="53" t="s">
        <v>142</v>
      </c>
      <c r="C113" s="31">
        <v>470</v>
      </c>
      <c r="D113" s="36">
        <v>474.2</v>
      </c>
      <c r="E113" s="36">
        <v>463.79999999999995</v>
      </c>
      <c r="F113" s="36">
        <v>457.59999999999997</v>
      </c>
      <c r="G113" s="36">
        <v>447.19999999999993</v>
      </c>
      <c r="H113" s="36">
        <v>480.4</v>
      </c>
      <c r="I113" s="36">
        <v>490.79999999999995</v>
      </c>
      <c r="J113" s="36">
        <v>497</v>
      </c>
      <c r="K113" s="31">
        <v>484.6</v>
      </c>
      <c r="L113" s="31">
        <v>468</v>
      </c>
      <c r="M113" s="31">
        <v>54.734389999999998</v>
      </c>
      <c r="N113" s="1"/>
      <c r="O113" s="1"/>
    </row>
    <row r="114" spans="1:15" ht="12.75" customHeight="1">
      <c r="A114" s="51">
        <v>105</v>
      </c>
      <c r="B114" s="53" t="s">
        <v>148</v>
      </c>
      <c r="C114" s="31">
        <v>348.15</v>
      </c>
      <c r="D114" s="36">
        <v>348.36666666666662</v>
      </c>
      <c r="E114" s="36">
        <v>344.23333333333323</v>
      </c>
      <c r="F114" s="36">
        <v>340.31666666666661</v>
      </c>
      <c r="G114" s="36">
        <v>336.18333333333322</v>
      </c>
      <c r="H114" s="36">
        <v>352.28333333333325</v>
      </c>
      <c r="I114" s="36">
        <v>356.41666666666657</v>
      </c>
      <c r="J114" s="36">
        <v>360.33333333333326</v>
      </c>
      <c r="K114" s="31">
        <v>352.5</v>
      </c>
      <c r="L114" s="31">
        <v>344.45</v>
      </c>
      <c r="M114" s="31">
        <v>54.503239999999998</v>
      </c>
      <c r="N114" s="1"/>
      <c r="O114" s="1"/>
    </row>
    <row r="115" spans="1:15" ht="12.75" customHeight="1">
      <c r="A115" s="51">
        <v>106</v>
      </c>
      <c r="B115" s="53" t="s">
        <v>147</v>
      </c>
      <c r="C115" s="31">
        <v>1485.85</v>
      </c>
      <c r="D115" s="36">
        <v>1490.5833333333333</v>
      </c>
      <c r="E115" s="36">
        <v>1475.3666666666666</v>
      </c>
      <c r="F115" s="36">
        <v>1464.8833333333332</v>
      </c>
      <c r="G115" s="36">
        <v>1449.6666666666665</v>
      </c>
      <c r="H115" s="36">
        <v>1501.0666666666666</v>
      </c>
      <c r="I115" s="36">
        <v>1516.2833333333333</v>
      </c>
      <c r="J115" s="36">
        <v>1526.7666666666667</v>
      </c>
      <c r="K115" s="31">
        <v>1505.8</v>
      </c>
      <c r="L115" s="31">
        <v>1480.1</v>
      </c>
      <c r="M115" s="31">
        <v>24.160219999999999</v>
      </c>
      <c r="N115" s="1"/>
      <c r="O115" s="1"/>
    </row>
    <row r="116" spans="1:15" ht="12.75" customHeight="1">
      <c r="A116" s="51">
        <v>107</v>
      </c>
      <c r="B116" s="53" t="s">
        <v>182</v>
      </c>
      <c r="C116" s="31">
        <v>6226.95</v>
      </c>
      <c r="D116" s="36">
        <v>6218.9333333333343</v>
      </c>
      <c r="E116" s="36">
        <v>6156.1166666666686</v>
      </c>
      <c r="F116" s="36">
        <v>6085.2833333333347</v>
      </c>
      <c r="G116" s="36">
        <v>6022.466666666669</v>
      </c>
      <c r="H116" s="36">
        <v>6289.7666666666682</v>
      </c>
      <c r="I116" s="36">
        <v>6352.5833333333339</v>
      </c>
      <c r="J116" s="36">
        <v>6423.4166666666679</v>
      </c>
      <c r="K116" s="31">
        <v>6281.75</v>
      </c>
      <c r="L116" s="31">
        <v>6148.1</v>
      </c>
      <c r="M116" s="31">
        <v>2.9782899999999999</v>
      </c>
      <c r="N116" s="1"/>
      <c r="O116" s="1"/>
    </row>
    <row r="117" spans="1:15" ht="12.75" customHeight="1">
      <c r="A117" s="51">
        <v>108</v>
      </c>
      <c r="B117" s="53" t="s">
        <v>149</v>
      </c>
      <c r="C117" s="31">
        <v>1499.75</v>
      </c>
      <c r="D117" s="36">
        <v>1508.95</v>
      </c>
      <c r="E117" s="36">
        <v>1488.1000000000001</v>
      </c>
      <c r="F117" s="36">
        <v>1476.45</v>
      </c>
      <c r="G117" s="36">
        <v>1455.6000000000001</v>
      </c>
      <c r="H117" s="36">
        <v>1520.6000000000001</v>
      </c>
      <c r="I117" s="36">
        <v>1541.45</v>
      </c>
      <c r="J117" s="36">
        <v>1553.1000000000001</v>
      </c>
      <c r="K117" s="31">
        <v>1529.8</v>
      </c>
      <c r="L117" s="31">
        <v>1497.3</v>
      </c>
      <c r="M117" s="31">
        <v>68.106059999999999</v>
      </c>
      <c r="N117" s="1"/>
      <c r="O117" s="1"/>
    </row>
    <row r="118" spans="1:15" ht="12.75" customHeight="1">
      <c r="A118" s="51">
        <v>109</v>
      </c>
      <c r="B118" s="53" t="s">
        <v>146</v>
      </c>
      <c r="C118" s="31">
        <v>4566.6000000000004</v>
      </c>
      <c r="D118" s="36">
        <v>4520.6333333333341</v>
      </c>
      <c r="E118" s="36">
        <v>4431.4666666666681</v>
      </c>
      <c r="F118" s="36">
        <v>4296.3333333333339</v>
      </c>
      <c r="G118" s="36">
        <v>4207.1666666666679</v>
      </c>
      <c r="H118" s="36">
        <v>4655.7666666666682</v>
      </c>
      <c r="I118" s="36">
        <v>4744.9333333333343</v>
      </c>
      <c r="J118" s="36">
        <v>4880.0666666666684</v>
      </c>
      <c r="K118" s="31">
        <v>4609.8</v>
      </c>
      <c r="L118" s="31">
        <v>4385.5</v>
      </c>
      <c r="M118" s="31">
        <v>20.22024</v>
      </c>
      <c r="N118" s="1"/>
      <c r="O118" s="1"/>
    </row>
    <row r="119" spans="1:15" ht="12.75" customHeight="1">
      <c r="A119" s="51">
        <v>110</v>
      </c>
      <c r="B119" s="53" t="s">
        <v>152</v>
      </c>
      <c r="C119" s="31">
        <v>1176.7</v>
      </c>
      <c r="D119" s="36">
        <v>1177.5333333333335</v>
      </c>
      <c r="E119" s="36">
        <v>1168.866666666667</v>
      </c>
      <c r="F119" s="36">
        <v>1161.0333333333335</v>
      </c>
      <c r="G119" s="36">
        <v>1152.366666666667</v>
      </c>
      <c r="H119" s="36">
        <v>1185.366666666667</v>
      </c>
      <c r="I119" s="36">
        <v>1194.0333333333335</v>
      </c>
      <c r="J119" s="36">
        <v>1201.866666666667</v>
      </c>
      <c r="K119" s="31">
        <v>1186.2</v>
      </c>
      <c r="L119" s="31">
        <v>1169.7</v>
      </c>
      <c r="M119" s="31">
        <v>1.62598</v>
      </c>
      <c r="N119" s="1"/>
      <c r="O119" s="1"/>
    </row>
    <row r="120" spans="1:15" ht="12.75" customHeight="1">
      <c r="A120" s="51">
        <v>111</v>
      </c>
      <c r="B120" s="53" t="s">
        <v>278</v>
      </c>
      <c r="C120" s="31">
        <v>629.65</v>
      </c>
      <c r="D120" s="36">
        <v>630.75</v>
      </c>
      <c r="E120" s="36">
        <v>621.04999999999995</v>
      </c>
      <c r="F120" s="36">
        <v>612.44999999999993</v>
      </c>
      <c r="G120" s="36">
        <v>602.74999999999989</v>
      </c>
      <c r="H120" s="36">
        <v>639.35</v>
      </c>
      <c r="I120" s="36">
        <v>649.05000000000007</v>
      </c>
      <c r="J120" s="36">
        <v>657.65000000000009</v>
      </c>
      <c r="K120" s="31">
        <v>640.45000000000005</v>
      </c>
      <c r="L120" s="31">
        <v>622.15</v>
      </c>
      <c r="M120" s="31">
        <v>19.89705</v>
      </c>
      <c r="N120" s="1"/>
      <c r="O120" s="1"/>
    </row>
    <row r="121" spans="1:15" ht="12.75" customHeight="1">
      <c r="A121" s="51">
        <v>112</v>
      </c>
      <c r="B121" s="53" t="s">
        <v>157</v>
      </c>
      <c r="C121" s="31">
        <v>915.9</v>
      </c>
      <c r="D121" s="36">
        <v>912.2166666666667</v>
      </c>
      <c r="E121" s="36">
        <v>904.43333333333339</v>
      </c>
      <c r="F121" s="36">
        <v>892.9666666666667</v>
      </c>
      <c r="G121" s="36">
        <v>885.18333333333339</v>
      </c>
      <c r="H121" s="36">
        <v>923.68333333333339</v>
      </c>
      <c r="I121" s="36">
        <v>931.4666666666667</v>
      </c>
      <c r="J121" s="36">
        <v>942.93333333333339</v>
      </c>
      <c r="K121" s="31">
        <v>920</v>
      </c>
      <c r="L121" s="31">
        <v>900.75</v>
      </c>
      <c r="M121" s="31">
        <v>17.657150000000001</v>
      </c>
      <c r="N121" s="1"/>
      <c r="O121" s="1"/>
    </row>
    <row r="122" spans="1:15" ht="12.75" customHeight="1">
      <c r="A122" s="51">
        <v>113</v>
      </c>
      <c r="B122" s="53" t="s">
        <v>155</v>
      </c>
      <c r="C122" s="31">
        <v>1012.15</v>
      </c>
      <c r="D122" s="36">
        <v>1016.8499999999999</v>
      </c>
      <c r="E122" s="36">
        <v>999.89999999999986</v>
      </c>
      <c r="F122" s="36">
        <v>987.65</v>
      </c>
      <c r="G122" s="36">
        <v>970.69999999999993</v>
      </c>
      <c r="H122" s="36">
        <v>1029.0999999999999</v>
      </c>
      <c r="I122" s="36">
        <v>1046.0499999999997</v>
      </c>
      <c r="J122" s="36">
        <v>1058.2999999999997</v>
      </c>
      <c r="K122" s="31">
        <v>1033.8</v>
      </c>
      <c r="L122" s="31">
        <v>1004.6</v>
      </c>
      <c r="M122" s="31">
        <v>24.12594</v>
      </c>
      <c r="N122" s="1"/>
      <c r="O122" s="1"/>
    </row>
    <row r="123" spans="1:15" ht="12.75" customHeight="1">
      <c r="A123" s="51">
        <v>114</v>
      </c>
      <c r="B123" s="53" t="s">
        <v>158</v>
      </c>
      <c r="C123" s="31">
        <v>523</v>
      </c>
      <c r="D123" s="36">
        <v>521.13333333333333</v>
      </c>
      <c r="E123" s="36">
        <v>516.86666666666667</v>
      </c>
      <c r="F123" s="36">
        <v>510.73333333333335</v>
      </c>
      <c r="G123" s="36">
        <v>506.4666666666667</v>
      </c>
      <c r="H123" s="36">
        <v>527.26666666666665</v>
      </c>
      <c r="I123" s="36">
        <v>531.5333333333333</v>
      </c>
      <c r="J123" s="36">
        <v>537.66666666666663</v>
      </c>
      <c r="K123" s="31">
        <v>525.4</v>
      </c>
      <c r="L123" s="31">
        <v>515</v>
      </c>
      <c r="M123" s="31">
        <v>38.850850000000001</v>
      </c>
      <c r="N123" s="1"/>
      <c r="O123" s="1"/>
    </row>
    <row r="124" spans="1:15" ht="12.75" customHeight="1">
      <c r="A124" s="51">
        <v>115</v>
      </c>
      <c r="B124" s="53" t="s">
        <v>416</v>
      </c>
      <c r="C124" s="31">
        <v>1482.05</v>
      </c>
      <c r="D124" s="36">
        <v>1492.25</v>
      </c>
      <c r="E124" s="36">
        <v>1459.8</v>
      </c>
      <c r="F124" s="36">
        <v>1437.55</v>
      </c>
      <c r="G124" s="36">
        <v>1405.1</v>
      </c>
      <c r="H124" s="36">
        <v>1514.5</v>
      </c>
      <c r="I124" s="36">
        <v>1546.9499999999998</v>
      </c>
      <c r="J124" s="36">
        <v>1569.2</v>
      </c>
      <c r="K124" s="31">
        <v>1524.7</v>
      </c>
      <c r="L124" s="31">
        <v>1470</v>
      </c>
      <c r="M124" s="31">
        <v>21.639019999999999</v>
      </c>
      <c r="N124" s="1"/>
      <c r="O124" s="1"/>
    </row>
    <row r="125" spans="1:15" ht="12.75" customHeight="1">
      <c r="A125" s="51">
        <v>116</v>
      </c>
      <c r="B125" s="53" t="s">
        <v>159</v>
      </c>
      <c r="C125" s="31">
        <v>1745.65</v>
      </c>
      <c r="D125" s="36">
        <v>1751.75</v>
      </c>
      <c r="E125" s="36">
        <v>1730.05</v>
      </c>
      <c r="F125" s="36">
        <v>1714.45</v>
      </c>
      <c r="G125" s="36">
        <v>1692.75</v>
      </c>
      <c r="H125" s="36">
        <v>1767.35</v>
      </c>
      <c r="I125" s="36">
        <v>1789.0499999999997</v>
      </c>
      <c r="J125" s="36">
        <v>1804.6499999999999</v>
      </c>
      <c r="K125" s="31">
        <v>1773.45</v>
      </c>
      <c r="L125" s="31">
        <v>1736.15</v>
      </c>
      <c r="M125" s="31">
        <v>48.480440000000002</v>
      </c>
      <c r="N125" s="1"/>
      <c r="O125" s="1"/>
    </row>
    <row r="126" spans="1:15" ht="12.75" customHeight="1">
      <c r="A126" s="51">
        <v>117</v>
      </c>
      <c r="B126" s="53" t="s">
        <v>846</v>
      </c>
      <c r="C126" s="31">
        <v>165.35</v>
      </c>
      <c r="D126" s="36">
        <v>167.18333333333331</v>
      </c>
      <c r="E126" s="36">
        <v>162.66666666666663</v>
      </c>
      <c r="F126" s="36">
        <v>159.98333333333332</v>
      </c>
      <c r="G126" s="36">
        <v>155.46666666666664</v>
      </c>
      <c r="H126" s="36">
        <v>169.86666666666662</v>
      </c>
      <c r="I126" s="36">
        <v>174.38333333333333</v>
      </c>
      <c r="J126" s="36">
        <v>177.06666666666661</v>
      </c>
      <c r="K126" s="31">
        <v>171.7</v>
      </c>
      <c r="L126" s="31">
        <v>164.5</v>
      </c>
      <c r="M126" s="31">
        <v>85.961190000000002</v>
      </c>
      <c r="N126" s="1"/>
      <c r="O126" s="1"/>
    </row>
    <row r="127" spans="1:15" ht="12.75" customHeight="1">
      <c r="A127" s="51">
        <v>118</v>
      </c>
      <c r="B127" s="53" t="s">
        <v>165</v>
      </c>
      <c r="C127" s="31">
        <v>4799.1499999999996</v>
      </c>
      <c r="D127" s="36">
        <v>4792.4000000000005</v>
      </c>
      <c r="E127" s="36">
        <v>4718.8000000000011</v>
      </c>
      <c r="F127" s="36">
        <v>4638.4500000000007</v>
      </c>
      <c r="G127" s="36">
        <v>4564.8500000000013</v>
      </c>
      <c r="H127" s="36">
        <v>4872.7500000000009</v>
      </c>
      <c r="I127" s="36">
        <v>4946.3500000000013</v>
      </c>
      <c r="J127" s="36">
        <v>5026.7000000000007</v>
      </c>
      <c r="K127" s="31">
        <v>4866</v>
      </c>
      <c r="L127" s="31">
        <v>4712.05</v>
      </c>
      <c r="M127" s="31">
        <v>4.2237900000000002</v>
      </c>
      <c r="N127" s="1"/>
      <c r="O127" s="1"/>
    </row>
    <row r="128" spans="1:15" ht="12.75" customHeight="1">
      <c r="A128" s="51">
        <v>119</v>
      </c>
      <c r="B128" s="53" t="s">
        <v>162</v>
      </c>
      <c r="C128" s="31">
        <v>674.4</v>
      </c>
      <c r="D128" s="36">
        <v>671.80000000000007</v>
      </c>
      <c r="E128" s="36">
        <v>665.60000000000014</v>
      </c>
      <c r="F128" s="36">
        <v>656.80000000000007</v>
      </c>
      <c r="G128" s="36">
        <v>650.60000000000014</v>
      </c>
      <c r="H128" s="36">
        <v>680.60000000000014</v>
      </c>
      <c r="I128" s="36">
        <v>686.80000000000018</v>
      </c>
      <c r="J128" s="36">
        <v>695.60000000000014</v>
      </c>
      <c r="K128" s="31">
        <v>678</v>
      </c>
      <c r="L128" s="31">
        <v>663</v>
      </c>
      <c r="M128" s="31">
        <v>31.211819999999999</v>
      </c>
      <c r="N128" s="1"/>
      <c r="O128" s="1"/>
    </row>
    <row r="129" spans="1:15" ht="12.75" customHeight="1">
      <c r="A129" s="51">
        <v>120</v>
      </c>
      <c r="B129" s="53" t="s">
        <v>164</v>
      </c>
      <c r="C129" s="31">
        <v>4903.45</v>
      </c>
      <c r="D129" s="36">
        <v>4915.75</v>
      </c>
      <c r="E129" s="36">
        <v>4852.7</v>
      </c>
      <c r="F129" s="36">
        <v>4801.95</v>
      </c>
      <c r="G129" s="36">
        <v>4738.8999999999996</v>
      </c>
      <c r="H129" s="36">
        <v>4966.5</v>
      </c>
      <c r="I129" s="36">
        <v>5029.5499999999993</v>
      </c>
      <c r="J129" s="36">
        <v>5080.3</v>
      </c>
      <c r="K129" s="31">
        <v>4978.8</v>
      </c>
      <c r="L129" s="31">
        <v>4865</v>
      </c>
      <c r="M129" s="31">
        <v>4.2851999999999997</v>
      </c>
      <c r="N129" s="1"/>
      <c r="O129" s="1"/>
    </row>
    <row r="130" spans="1:15" ht="12.75" customHeight="1">
      <c r="A130" s="51">
        <v>121</v>
      </c>
      <c r="B130" s="53" t="s">
        <v>163</v>
      </c>
      <c r="C130" s="31">
        <v>3543.75</v>
      </c>
      <c r="D130" s="36">
        <v>3549.9333333333329</v>
      </c>
      <c r="E130" s="36">
        <v>3514.8666666666659</v>
      </c>
      <c r="F130" s="36">
        <v>3485.9833333333331</v>
      </c>
      <c r="G130" s="36">
        <v>3450.9166666666661</v>
      </c>
      <c r="H130" s="36">
        <v>3578.8166666666657</v>
      </c>
      <c r="I130" s="36">
        <v>3613.8833333333323</v>
      </c>
      <c r="J130" s="36">
        <v>3642.7666666666655</v>
      </c>
      <c r="K130" s="31">
        <v>3585</v>
      </c>
      <c r="L130" s="31">
        <v>3521.05</v>
      </c>
      <c r="M130" s="31">
        <v>31.51257</v>
      </c>
      <c r="N130" s="1"/>
      <c r="O130" s="1"/>
    </row>
    <row r="131" spans="1:15" ht="12.75" customHeight="1">
      <c r="A131" s="51">
        <v>122</v>
      </c>
      <c r="B131" s="53" t="s">
        <v>161</v>
      </c>
      <c r="C131" s="31">
        <v>443.65</v>
      </c>
      <c r="D131" s="36">
        <v>442.36666666666662</v>
      </c>
      <c r="E131" s="36">
        <v>437.38333333333321</v>
      </c>
      <c r="F131" s="36">
        <v>431.11666666666662</v>
      </c>
      <c r="G131" s="36">
        <v>426.13333333333321</v>
      </c>
      <c r="H131" s="36">
        <v>448.63333333333321</v>
      </c>
      <c r="I131" s="36">
        <v>453.61666666666667</v>
      </c>
      <c r="J131" s="36">
        <v>459.88333333333321</v>
      </c>
      <c r="K131" s="31">
        <v>447.35</v>
      </c>
      <c r="L131" s="31">
        <v>436.1</v>
      </c>
      <c r="M131" s="31">
        <v>12.06982</v>
      </c>
      <c r="N131" s="1"/>
      <c r="O131" s="1"/>
    </row>
    <row r="132" spans="1:15" ht="12.75" customHeight="1">
      <c r="A132" s="51">
        <v>123</v>
      </c>
      <c r="B132" s="53" t="s">
        <v>279</v>
      </c>
      <c r="C132" s="31">
        <v>997.4</v>
      </c>
      <c r="D132" s="36">
        <v>999.11666666666667</v>
      </c>
      <c r="E132" s="36">
        <v>990.2833333333333</v>
      </c>
      <c r="F132" s="36">
        <v>983.16666666666663</v>
      </c>
      <c r="G132" s="36">
        <v>974.33333333333326</v>
      </c>
      <c r="H132" s="36">
        <v>1006.2333333333333</v>
      </c>
      <c r="I132" s="36">
        <v>1015.0666666666666</v>
      </c>
      <c r="J132" s="36">
        <v>1022.1833333333334</v>
      </c>
      <c r="K132" s="31">
        <v>1007.95</v>
      </c>
      <c r="L132" s="31">
        <v>992</v>
      </c>
      <c r="M132" s="31">
        <v>22.114999999999998</v>
      </c>
      <c r="N132" s="1"/>
      <c r="O132" s="1"/>
    </row>
    <row r="133" spans="1:15" ht="12.75" customHeight="1">
      <c r="A133" s="51">
        <v>124</v>
      </c>
      <c r="B133" s="53" t="s">
        <v>166</v>
      </c>
      <c r="C133" s="31">
        <v>1634.15</v>
      </c>
      <c r="D133" s="36">
        <v>1634.4666666666665</v>
      </c>
      <c r="E133" s="36">
        <v>1608.9333333333329</v>
      </c>
      <c r="F133" s="36">
        <v>1583.7166666666665</v>
      </c>
      <c r="G133" s="36">
        <v>1558.1833333333329</v>
      </c>
      <c r="H133" s="36">
        <v>1659.6833333333329</v>
      </c>
      <c r="I133" s="36">
        <v>1685.2166666666662</v>
      </c>
      <c r="J133" s="36">
        <v>1710.4333333333329</v>
      </c>
      <c r="K133" s="31">
        <v>1660</v>
      </c>
      <c r="L133" s="31">
        <v>1609.25</v>
      </c>
      <c r="M133" s="31">
        <v>20.275300000000001</v>
      </c>
      <c r="N133" s="1"/>
      <c r="O133" s="1"/>
    </row>
    <row r="134" spans="1:15" ht="12.75" customHeight="1">
      <c r="A134" s="51">
        <v>125</v>
      </c>
      <c r="B134" s="53" t="s">
        <v>179</v>
      </c>
      <c r="C134" s="31">
        <v>126963.3</v>
      </c>
      <c r="D134" s="36">
        <v>127070.89999999998</v>
      </c>
      <c r="E134" s="36">
        <v>125941.79999999996</v>
      </c>
      <c r="F134" s="36">
        <v>124920.29999999997</v>
      </c>
      <c r="G134" s="36">
        <v>123791.19999999995</v>
      </c>
      <c r="H134" s="36">
        <v>128092.39999999997</v>
      </c>
      <c r="I134" s="36">
        <v>129221.49999999997</v>
      </c>
      <c r="J134" s="36">
        <v>130242.99999999997</v>
      </c>
      <c r="K134" s="31">
        <v>128200</v>
      </c>
      <c r="L134" s="31">
        <v>126049.4</v>
      </c>
      <c r="M134" s="31">
        <v>0.14249999999999999</v>
      </c>
      <c r="N134" s="1"/>
      <c r="O134" s="1"/>
    </row>
    <row r="135" spans="1:15" ht="12.75" customHeight="1">
      <c r="A135" s="51">
        <v>126</v>
      </c>
      <c r="B135" s="53" t="s">
        <v>429</v>
      </c>
      <c r="C135" s="31">
        <v>1474.9</v>
      </c>
      <c r="D135" s="36">
        <v>1474.3333333333333</v>
      </c>
      <c r="E135" s="36">
        <v>1443.9166666666665</v>
      </c>
      <c r="F135" s="36">
        <v>1412.9333333333332</v>
      </c>
      <c r="G135" s="36">
        <v>1382.5166666666664</v>
      </c>
      <c r="H135" s="36">
        <v>1505.3166666666666</v>
      </c>
      <c r="I135" s="36">
        <v>1535.7333333333331</v>
      </c>
      <c r="J135" s="36">
        <v>1566.7166666666667</v>
      </c>
      <c r="K135" s="31">
        <v>1504.75</v>
      </c>
      <c r="L135" s="31">
        <v>1443.35</v>
      </c>
      <c r="M135" s="31">
        <v>7.9105699999999999</v>
      </c>
      <c r="N135" s="1"/>
      <c r="O135" s="1"/>
    </row>
    <row r="136" spans="1:15" ht="12.75" customHeight="1">
      <c r="A136" s="51">
        <v>127</v>
      </c>
      <c r="B136" s="53" t="s">
        <v>168</v>
      </c>
      <c r="C136" s="31">
        <v>284.05</v>
      </c>
      <c r="D136" s="36">
        <v>285.15000000000003</v>
      </c>
      <c r="E136" s="36">
        <v>282.40000000000009</v>
      </c>
      <c r="F136" s="36">
        <v>280.75000000000006</v>
      </c>
      <c r="G136" s="36">
        <v>278.00000000000011</v>
      </c>
      <c r="H136" s="36">
        <v>286.80000000000007</v>
      </c>
      <c r="I136" s="36">
        <v>289.54999999999995</v>
      </c>
      <c r="J136" s="36">
        <v>291.20000000000005</v>
      </c>
      <c r="K136" s="31">
        <v>287.89999999999998</v>
      </c>
      <c r="L136" s="31">
        <v>283.5</v>
      </c>
      <c r="M136" s="31">
        <v>27.871449999999999</v>
      </c>
      <c r="N136" s="1"/>
      <c r="O136" s="1"/>
    </row>
    <row r="137" spans="1:15" ht="12.75" customHeight="1">
      <c r="A137" s="51">
        <v>128</v>
      </c>
      <c r="B137" s="53" t="s">
        <v>167</v>
      </c>
      <c r="C137" s="31">
        <v>2807.55</v>
      </c>
      <c r="D137" s="36">
        <v>2831.1833333333329</v>
      </c>
      <c r="E137" s="36">
        <v>2776.3666666666659</v>
      </c>
      <c r="F137" s="36">
        <v>2745.1833333333329</v>
      </c>
      <c r="G137" s="36">
        <v>2690.3666666666659</v>
      </c>
      <c r="H137" s="36">
        <v>2862.3666666666659</v>
      </c>
      <c r="I137" s="36">
        <v>2917.1833333333325</v>
      </c>
      <c r="J137" s="36">
        <v>2948.3666666666659</v>
      </c>
      <c r="K137" s="31">
        <v>2886</v>
      </c>
      <c r="L137" s="31">
        <v>2800</v>
      </c>
      <c r="M137" s="31">
        <v>20.21106</v>
      </c>
      <c r="N137" s="1"/>
      <c r="O137" s="1"/>
    </row>
    <row r="138" spans="1:15" ht="12.75" customHeight="1">
      <c r="A138" s="51">
        <v>129</v>
      </c>
      <c r="B138" s="53" t="s">
        <v>804</v>
      </c>
      <c r="C138" s="31">
        <v>2173.5500000000002</v>
      </c>
      <c r="D138" s="36">
        <v>2169.2166666666667</v>
      </c>
      <c r="E138" s="36">
        <v>2140.4333333333334</v>
      </c>
      <c r="F138" s="36">
        <v>2107.3166666666666</v>
      </c>
      <c r="G138" s="36">
        <v>2078.5333333333333</v>
      </c>
      <c r="H138" s="36">
        <v>2202.3333333333335</v>
      </c>
      <c r="I138" s="36">
        <v>2231.1166666666672</v>
      </c>
      <c r="J138" s="36">
        <v>2264.2333333333336</v>
      </c>
      <c r="K138" s="31">
        <v>2198</v>
      </c>
      <c r="L138" s="31">
        <v>2136.1</v>
      </c>
      <c r="M138" s="31">
        <v>5.4477000000000002</v>
      </c>
      <c r="N138" s="1"/>
      <c r="O138" s="1"/>
    </row>
    <row r="139" spans="1:15" ht="12.75" customHeight="1">
      <c r="A139" s="51">
        <v>130</v>
      </c>
      <c r="B139" s="53" t="s">
        <v>170</v>
      </c>
      <c r="C139" s="31">
        <v>651.65</v>
      </c>
      <c r="D139" s="36">
        <v>652.55000000000007</v>
      </c>
      <c r="E139" s="36">
        <v>645.60000000000014</v>
      </c>
      <c r="F139" s="36">
        <v>639.55000000000007</v>
      </c>
      <c r="G139" s="36">
        <v>632.60000000000014</v>
      </c>
      <c r="H139" s="36">
        <v>658.60000000000014</v>
      </c>
      <c r="I139" s="36">
        <v>665.55000000000018</v>
      </c>
      <c r="J139" s="36">
        <v>671.60000000000014</v>
      </c>
      <c r="K139" s="31">
        <v>659.5</v>
      </c>
      <c r="L139" s="31">
        <v>646.5</v>
      </c>
      <c r="M139" s="31">
        <v>14.318390000000001</v>
      </c>
      <c r="N139" s="1"/>
      <c r="O139" s="1"/>
    </row>
    <row r="140" spans="1:15" ht="12.75" customHeight="1">
      <c r="A140" s="51">
        <v>131</v>
      </c>
      <c r="B140" s="53" t="s">
        <v>171</v>
      </c>
      <c r="C140" s="31">
        <v>12717.55</v>
      </c>
      <c r="D140" s="36">
        <v>12755.15</v>
      </c>
      <c r="E140" s="36">
        <v>12590.3</v>
      </c>
      <c r="F140" s="36">
        <v>12463.05</v>
      </c>
      <c r="G140" s="36">
        <v>12298.199999999999</v>
      </c>
      <c r="H140" s="36">
        <v>12882.4</v>
      </c>
      <c r="I140" s="36">
        <v>13047.250000000002</v>
      </c>
      <c r="J140" s="36">
        <v>13174.5</v>
      </c>
      <c r="K140" s="31">
        <v>12920</v>
      </c>
      <c r="L140" s="31">
        <v>12627.9</v>
      </c>
      <c r="M140" s="31">
        <v>2.9347099999999999</v>
      </c>
      <c r="N140" s="1"/>
      <c r="O140" s="1"/>
    </row>
    <row r="141" spans="1:15" ht="12.75" customHeight="1">
      <c r="A141" s="51">
        <v>132</v>
      </c>
      <c r="B141" s="53" t="s">
        <v>175</v>
      </c>
      <c r="C141" s="31">
        <v>954</v>
      </c>
      <c r="D141" s="36">
        <v>948.86666666666667</v>
      </c>
      <c r="E141" s="36">
        <v>938.13333333333333</v>
      </c>
      <c r="F141" s="36">
        <v>922.26666666666665</v>
      </c>
      <c r="G141" s="36">
        <v>911.5333333333333</v>
      </c>
      <c r="H141" s="36">
        <v>964.73333333333335</v>
      </c>
      <c r="I141" s="36">
        <v>975.4666666666667</v>
      </c>
      <c r="J141" s="36">
        <v>991.33333333333337</v>
      </c>
      <c r="K141" s="31">
        <v>959.6</v>
      </c>
      <c r="L141" s="31">
        <v>933</v>
      </c>
      <c r="M141" s="31">
        <v>12.05869</v>
      </c>
      <c r="N141" s="1"/>
      <c r="O141" s="1"/>
    </row>
    <row r="142" spans="1:15" ht="12.75" customHeight="1">
      <c r="A142" s="51">
        <v>133</v>
      </c>
      <c r="B142" s="53" t="s">
        <v>281</v>
      </c>
      <c r="C142" s="31">
        <v>811.75</v>
      </c>
      <c r="D142" s="36">
        <v>822.85</v>
      </c>
      <c r="E142" s="36">
        <v>797</v>
      </c>
      <c r="F142" s="36">
        <v>782.25</v>
      </c>
      <c r="G142" s="36">
        <v>756.4</v>
      </c>
      <c r="H142" s="36">
        <v>837.6</v>
      </c>
      <c r="I142" s="36">
        <v>863.45000000000016</v>
      </c>
      <c r="J142" s="36">
        <v>878.2</v>
      </c>
      <c r="K142" s="31">
        <v>848.7</v>
      </c>
      <c r="L142" s="31">
        <v>808.1</v>
      </c>
      <c r="M142" s="31">
        <v>18.132650000000002</v>
      </c>
      <c r="N142" s="1"/>
      <c r="O142" s="1"/>
    </row>
    <row r="143" spans="1:15" ht="12.75" customHeight="1">
      <c r="A143" s="51">
        <v>134</v>
      </c>
      <c r="B143" s="53" t="s">
        <v>434</v>
      </c>
      <c r="C143" s="31">
        <v>3124</v>
      </c>
      <c r="D143" s="36">
        <v>3138.1666666666665</v>
      </c>
      <c r="E143" s="36">
        <v>3092.333333333333</v>
      </c>
      <c r="F143" s="36">
        <v>3060.6666666666665</v>
      </c>
      <c r="G143" s="36">
        <v>3014.833333333333</v>
      </c>
      <c r="H143" s="36">
        <v>3169.833333333333</v>
      </c>
      <c r="I143" s="36">
        <v>3215.6666666666661</v>
      </c>
      <c r="J143" s="36">
        <v>3247.333333333333</v>
      </c>
      <c r="K143" s="31">
        <v>3184</v>
      </c>
      <c r="L143" s="31">
        <v>3106.5</v>
      </c>
      <c r="M143" s="31">
        <v>13.72527</v>
      </c>
      <c r="N143" s="1"/>
      <c r="O143" s="1"/>
    </row>
    <row r="144" spans="1:15" ht="12.75" customHeight="1">
      <c r="A144" s="51">
        <v>139</v>
      </c>
      <c r="B144" s="53" t="s">
        <v>282</v>
      </c>
      <c r="C144" s="31">
        <v>68.59</v>
      </c>
      <c r="D144" s="36">
        <v>68.373333333333335</v>
      </c>
      <c r="E144" s="36">
        <v>67.846666666666664</v>
      </c>
      <c r="F144" s="36">
        <v>67.103333333333325</v>
      </c>
      <c r="G144" s="36">
        <v>66.576666666666654</v>
      </c>
      <c r="H144" s="36">
        <v>69.116666666666674</v>
      </c>
      <c r="I144" s="36">
        <v>69.643333333333345</v>
      </c>
      <c r="J144" s="36">
        <v>70.386666666666684</v>
      </c>
      <c r="K144" s="31">
        <v>68.900000000000006</v>
      </c>
      <c r="L144" s="31">
        <v>67.63</v>
      </c>
      <c r="M144" s="31">
        <v>87.734089999999995</v>
      </c>
      <c r="N144" s="1"/>
      <c r="O144" s="1"/>
    </row>
    <row r="145" spans="1:15" ht="12.75" customHeight="1">
      <c r="A145" s="51">
        <v>140</v>
      </c>
      <c r="B145" s="53" t="s">
        <v>178</v>
      </c>
      <c r="C145" s="31">
        <v>2394.6</v>
      </c>
      <c r="D145" s="36">
        <v>2398.0666666666671</v>
      </c>
      <c r="E145" s="36">
        <v>2349.1333333333341</v>
      </c>
      <c r="F145" s="36">
        <v>2303.666666666667</v>
      </c>
      <c r="G145" s="36">
        <v>2254.733333333334</v>
      </c>
      <c r="H145" s="36">
        <v>2443.5333333333342</v>
      </c>
      <c r="I145" s="36">
        <v>2492.4666666666676</v>
      </c>
      <c r="J145" s="36">
        <v>2537.9333333333343</v>
      </c>
      <c r="K145" s="31">
        <v>2447</v>
      </c>
      <c r="L145" s="31">
        <v>2352.6</v>
      </c>
      <c r="M145" s="31">
        <v>339.51028000000002</v>
      </c>
      <c r="N145" s="1"/>
      <c r="O145" s="1"/>
    </row>
    <row r="146" spans="1:15" ht="12.75" customHeight="1">
      <c r="A146" s="51">
        <v>141</v>
      </c>
      <c r="B146" s="53" t="s">
        <v>180</v>
      </c>
      <c r="C146" s="31">
        <v>1759.4</v>
      </c>
      <c r="D146" s="36">
        <v>1763.8666666666668</v>
      </c>
      <c r="E146" s="36">
        <v>1738.3333333333335</v>
      </c>
      <c r="F146" s="36">
        <v>1717.2666666666667</v>
      </c>
      <c r="G146" s="36">
        <v>1691.7333333333333</v>
      </c>
      <c r="H146" s="36">
        <v>1784.9333333333336</v>
      </c>
      <c r="I146" s="36">
        <v>1810.4666666666669</v>
      </c>
      <c r="J146" s="36">
        <v>1831.5333333333338</v>
      </c>
      <c r="K146" s="31">
        <v>1789.4</v>
      </c>
      <c r="L146" s="31">
        <v>1742.8</v>
      </c>
      <c r="M146" s="31">
        <v>6.0585199999999997</v>
      </c>
      <c r="N146" s="1"/>
      <c r="O146" s="1"/>
    </row>
    <row r="147" spans="1:15" ht="12.75" customHeight="1">
      <c r="A147" s="51">
        <v>142</v>
      </c>
      <c r="B147" s="53" t="s">
        <v>441</v>
      </c>
      <c r="C147" s="31">
        <v>101.98</v>
      </c>
      <c r="D147" s="36">
        <v>102.95333333333333</v>
      </c>
      <c r="E147" s="36">
        <v>100.42666666666666</v>
      </c>
      <c r="F147" s="36">
        <v>98.873333333333335</v>
      </c>
      <c r="G147" s="36">
        <v>96.346666666666664</v>
      </c>
      <c r="H147" s="36">
        <v>104.50666666666666</v>
      </c>
      <c r="I147" s="36">
        <v>107.03333333333333</v>
      </c>
      <c r="J147" s="36">
        <v>108.58666666666666</v>
      </c>
      <c r="K147" s="31">
        <v>105.48</v>
      </c>
      <c r="L147" s="31">
        <v>101.4</v>
      </c>
      <c r="M147" s="31">
        <v>667.59073999999998</v>
      </c>
      <c r="N147" s="1"/>
      <c r="O147" s="1"/>
    </row>
    <row r="148" spans="1:15" ht="12.75" customHeight="1">
      <c r="A148" s="51">
        <v>143</v>
      </c>
      <c r="B148" s="53" t="s">
        <v>185</v>
      </c>
      <c r="C148" s="31">
        <v>254.7</v>
      </c>
      <c r="D148" s="36">
        <v>255.85000000000002</v>
      </c>
      <c r="E148" s="36">
        <v>252.70000000000005</v>
      </c>
      <c r="F148" s="36">
        <v>250.70000000000002</v>
      </c>
      <c r="G148" s="36">
        <v>247.55000000000004</v>
      </c>
      <c r="H148" s="36">
        <v>257.85000000000002</v>
      </c>
      <c r="I148" s="36">
        <v>261</v>
      </c>
      <c r="J148" s="36">
        <v>263.00000000000006</v>
      </c>
      <c r="K148" s="31">
        <v>259</v>
      </c>
      <c r="L148" s="31">
        <v>253.85</v>
      </c>
      <c r="M148" s="31">
        <v>51.918109999999999</v>
      </c>
      <c r="N148" s="1"/>
      <c r="O148" s="1"/>
    </row>
    <row r="149" spans="1:15" ht="12.75" customHeight="1">
      <c r="A149" s="51">
        <v>144</v>
      </c>
      <c r="B149" s="53" t="s">
        <v>187</v>
      </c>
      <c r="C149" s="31">
        <v>364.9</v>
      </c>
      <c r="D149" s="36">
        <v>365.59999999999997</v>
      </c>
      <c r="E149" s="36">
        <v>361.09999999999991</v>
      </c>
      <c r="F149" s="36">
        <v>357.29999999999995</v>
      </c>
      <c r="G149" s="36">
        <v>352.7999999999999</v>
      </c>
      <c r="H149" s="36">
        <v>369.39999999999992</v>
      </c>
      <c r="I149" s="36">
        <v>373.90000000000003</v>
      </c>
      <c r="J149" s="36">
        <v>377.69999999999993</v>
      </c>
      <c r="K149" s="31">
        <v>370.1</v>
      </c>
      <c r="L149" s="31">
        <v>361.8</v>
      </c>
      <c r="M149" s="31">
        <v>160.72587999999999</v>
      </c>
      <c r="N149" s="1"/>
      <c r="O149" s="1"/>
    </row>
    <row r="150" spans="1:15" ht="12.75" customHeight="1">
      <c r="A150" s="51">
        <v>145</v>
      </c>
      <c r="B150" s="53" t="s">
        <v>183</v>
      </c>
      <c r="C150" s="31">
        <v>3435.7</v>
      </c>
      <c r="D150" s="36">
        <v>3399.5833333333335</v>
      </c>
      <c r="E150" s="36">
        <v>3351.166666666667</v>
      </c>
      <c r="F150" s="36">
        <v>3266.6333333333337</v>
      </c>
      <c r="G150" s="36">
        <v>3218.2166666666672</v>
      </c>
      <c r="H150" s="36">
        <v>3484.1166666666668</v>
      </c>
      <c r="I150" s="36">
        <v>3532.5333333333338</v>
      </c>
      <c r="J150" s="36">
        <v>3617.0666666666666</v>
      </c>
      <c r="K150" s="31">
        <v>3448</v>
      </c>
      <c r="L150" s="31">
        <v>3315.05</v>
      </c>
      <c r="M150" s="31">
        <v>2.6141800000000002</v>
      </c>
      <c r="N150" s="1"/>
      <c r="O150" s="1"/>
    </row>
    <row r="151" spans="1:15" ht="12.75" customHeight="1">
      <c r="A151" s="51">
        <v>146</v>
      </c>
      <c r="B151" s="53" t="s">
        <v>184</v>
      </c>
      <c r="C151" s="31">
        <v>2548.1999999999998</v>
      </c>
      <c r="D151" s="36">
        <v>2540.0833333333335</v>
      </c>
      <c r="E151" s="36">
        <v>2515.166666666667</v>
      </c>
      <c r="F151" s="36">
        <v>2482.1333333333337</v>
      </c>
      <c r="G151" s="36">
        <v>2457.2166666666672</v>
      </c>
      <c r="H151" s="36">
        <v>2573.1166666666668</v>
      </c>
      <c r="I151" s="36">
        <v>2598.0333333333338</v>
      </c>
      <c r="J151" s="36">
        <v>2631.0666666666666</v>
      </c>
      <c r="K151" s="31">
        <v>2565</v>
      </c>
      <c r="L151" s="31">
        <v>2507.0500000000002</v>
      </c>
      <c r="M151" s="31">
        <v>7.95174</v>
      </c>
      <c r="N151" s="1"/>
      <c r="O151" s="1"/>
    </row>
    <row r="152" spans="1:15" ht="12.75" customHeight="1">
      <c r="A152" s="51">
        <v>147</v>
      </c>
      <c r="B152" s="53" t="s">
        <v>188</v>
      </c>
      <c r="C152" s="31">
        <v>1899.3</v>
      </c>
      <c r="D152" s="36">
        <v>1888.6000000000001</v>
      </c>
      <c r="E152" s="36">
        <v>1852.2000000000003</v>
      </c>
      <c r="F152" s="36">
        <v>1805.1000000000001</v>
      </c>
      <c r="G152" s="36">
        <v>1768.7000000000003</v>
      </c>
      <c r="H152" s="36">
        <v>1935.7000000000003</v>
      </c>
      <c r="I152" s="36">
        <v>1972.1000000000004</v>
      </c>
      <c r="J152" s="36">
        <v>2019.2000000000003</v>
      </c>
      <c r="K152" s="31">
        <v>1925</v>
      </c>
      <c r="L152" s="31">
        <v>1841.5</v>
      </c>
      <c r="M152" s="31">
        <v>11.14143</v>
      </c>
      <c r="N152" s="1"/>
      <c r="O152" s="1"/>
    </row>
    <row r="153" spans="1:15" ht="12.75" customHeight="1">
      <c r="A153" s="51">
        <v>148</v>
      </c>
      <c r="B153" s="53" t="s">
        <v>190</v>
      </c>
      <c r="C153" s="31">
        <v>259.14999999999998</v>
      </c>
      <c r="D153" s="36">
        <v>260.40000000000003</v>
      </c>
      <c r="E153" s="36">
        <v>256.80000000000007</v>
      </c>
      <c r="F153" s="36">
        <v>254.45000000000005</v>
      </c>
      <c r="G153" s="36">
        <v>250.85000000000008</v>
      </c>
      <c r="H153" s="36">
        <v>262.75000000000006</v>
      </c>
      <c r="I153" s="36">
        <v>266.35000000000008</v>
      </c>
      <c r="J153" s="36">
        <v>268.70000000000005</v>
      </c>
      <c r="K153" s="31">
        <v>264</v>
      </c>
      <c r="L153" s="31">
        <v>258.05</v>
      </c>
      <c r="M153" s="31">
        <v>141.38524000000001</v>
      </c>
      <c r="N153" s="1"/>
      <c r="O153" s="1"/>
    </row>
    <row r="154" spans="1:15" ht="12.75" customHeight="1">
      <c r="A154" s="51">
        <v>149</v>
      </c>
      <c r="B154" s="53" t="s">
        <v>284</v>
      </c>
      <c r="C154" s="31">
        <v>607.25</v>
      </c>
      <c r="D154" s="36">
        <v>612.65</v>
      </c>
      <c r="E154" s="36">
        <v>599.59999999999991</v>
      </c>
      <c r="F154" s="36">
        <v>591.94999999999993</v>
      </c>
      <c r="G154" s="36">
        <v>578.89999999999986</v>
      </c>
      <c r="H154" s="36">
        <v>620.29999999999995</v>
      </c>
      <c r="I154" s="36">
        <v>633.34999999999991</v>
      </c>
      <c r="J154" s="36">
        <v>641</v>
      </c>
      <c r="K154" s="31">
        <v>625.70000000000005</v>
      </c>
      <c r="L154" s="31">
        <v>605</v>
      </c>
      <c r="M154" s="31">
        <v>20.30594</v>
      </c>
      <c r="N154" s="1"/>
      <c r="O154" s="1"/>
    </row>
    <row r="155" spans="1:15" ht="12.75" customHeight="1">
      <c r="A155" s="51">
        <v>150</v>
      </c>
      <c r="B155" s="53" t="s">
        <v>285</v>
      </c>
      <c r="C155" s="31">
        <v>389.05</v>
      </c>
      <c r="D155" s="36">
        <v>394.84999999999997</v>
      </c>
      <c r="E155" s="36">
        <v>375.69999999999993</v>
      </c>
      <c r="F155" s="36">
        <v>362.34999999999997</v>
      </c>
      <c r="G155" s="36">
        <v>343.19999999999993</v>
      </c>
      <c r="H155" s="36">
        <v>408.19999999999993</v>
      </c>
      <c r="I155" s="36">
        <v>427.34999999999991</v>
      </c>
      <c r="J155" s="36">
        <v>440.69999999999993</v>
      </c>
      <c r="K155" s="31">
        <v>414</v>
      </c>
      <c r="L155" s="31">
        <v>381.5</v>
      </c>
      <c r="M155" s="31">
        <v>77.146140000000003</v>
      </c>
      <c r="N155" s="1"/>
      <c r="O155" s="1"/>
    </row>
    <row r="156" spans="1:15" ht="12.75" customHeight="1">
      <c r="A156" s="51">
        <v>151</v>
      </c>
      <c r="B156" s="53" t="s">
        <v>286</v>
      </c>
      <c r="C156" s="31">
        <v>1293.75</v>
      </c>
      <c r="D156" s="36">
        <v>1302.7666666666667</v>
      </c>
      <c r="E156" s="36">
        <v>1273.4333333333334</v>
      </c>
      <c r="F156" s="36">
        <v>1253.1166666666668</v>
      </c>
      <c r="G156" s="36">
        <v>1223.7833333333335</v>
      </c>
      <c r="H156" s="36">
        <v>1323.0833333333333</v>
      </c>
      <c r="I156" s="36">
        <v>1352.4166666666667</v>
      </c>
      <c r="J156" s="36">
        <v>1372.7333333333331</v>
      </c>
      <c r="K156" s="31">
        <v>1332.1</v>
      </c>
      <c r="L156" s="31">
        <v>1282.45</v>
      </c>
      <c r="M156" s="31">
        <v>11.5915</v>
      </c>
      <c r="N156" s="1"/>
      <c r="O156" s="1"/>
    </row>
    <row r="157" spans="1:15" ht="12.75" customHeight="1">
      <c r="A157" s="51">
        <v>152</v>
      </c>
      <c r="B157" s="53" t="s">
        <v>197</v>
      </c>
      <c r="C157" s="31">
        <v>3640.5</v>
      </c>
      <c r="D157" s="36">
        <v>3617.8666666666668</v>
      </c>
      <c r="E157" s="36">
        <v>3572.6333333333337</v>
      </c>
      <c r="F157" s="36">
        <v>3504.7666666666669</v>
      </c>
      <c r="G157" s="36">
        <v>3459.5333333333338</v>
      </c>
      <c r="H157" s="36">
        <v>3685.7333333333336</v>
      </c>
      <c r="I157" s="36">
        <v>3730.9666666666672</v>
      </c>
      <c r="J157" s="36">
        <v>3798.8333333333335</v>
      </c>
      <c r="K157" s="31">
        <v>3663.1</v>
      </c>
      <c r="L157" s="31">
        <v>3550</v>
      </c>
      <c r="M157" s="31">
        <v>8.2315799999999992</v>
      </c>
      <c r="N157" s="1"/>
      <c r="O157" s="1"/>
    </row>
    <row r="158" spans="1:15" ht="12.75" customHeight="1">
      <c r="A158" s="51">
        <v>153</v>
      </c>
      <c r="B158" s="53" t="s">
        <v>191</v>
      </c>
      <c r="C158" s="31">
        <v>38652.75</v>
      </c>
      <c r="D158" s="36">
        <v>38440.450000000004</v>
      </c>
      <c r="E158" s="36">
        <v>38105.900000000009</v>
      </c>
      <c r="F158" s="36">
        <v>37559.050000000003</v>
      </c>
      <c r="G158" s="36">
        <v>37224.500000000007</v>
      </c>
      <c r="H158" s="36">
        <v>38987.30000000001</v>
      </c>
      <c r="I158" s="36">
        <v>39321.850000000013</v>
      </c>
      <c r="J158" s="36">
        <v>39868.700000000012</v>
      </c>
      <c r="K158" s="31">
        <v>38775</v>
      </c>
      <c r="L158" s="31">
        <v>37893.599999999999</v>
      </c>
      <c r="M158" s="31">
        <v>0.53125999999999995</v>
      </c>
      <c r="N158" s="1"/>
      <c r="O158" s="1"/>
    </row>
    <row r="159" spans="1:15" ht="12.75" customHeight="1">
      <c r="A159" s="51">
        <v>154</v>
      </c>
      <c r="B159" s="53" t="s">
        <v>287</v>
      </c>
      <c r="C159" s="31">
        <v>1476.3</v>
      </c>
      <c r="D159" s="36">
        <v>1480.4333333333334</v>
      </c>
      <c r="E159" s="36">
        <v>1451.8666666666668</v>
      </c>
      <c r="F159" s="36">
        <v>1427.4333333333334</v>
      </c>
      <c r="G159" s="36">
        <v>1398.8666666666668</v>
      </c>
      <c r="H159" s="36">
        <v>1504.8666666666668</v>
      </c>
      <c r="I159" s="36">
        <v>1533.4333333333334</v>
      </c>
      <c r="J159" s="36">
        <v>1557.8666666666668</v>
      </c>
      <c r="K159" s="31">
        <v>1509</v>
      </c>
      <c r="L159" s="31">
        <v>1456</v>
      </c>
      <c r="M159" s="31">
        <v>18.436869999999999</v>
      </c>
      <c r="N159" s="1"/>
      <c r="O159" s="1"/>
    </row>
    <row r="160" spans="1:15" ht="12.75" customHeight="1">
      <c r="A160" s="51">
        <v>155</v>
      </c>
      <c r="B160" s="53" t="s">
        <v>193</v>
      </c>
      <c r="C160" s="31">
        <v>3745.5</v>
      </c>
      <c r="D160" s="36">
        <v>3770.5</v>
      </c>
      <c r="E160" s="36">
        <v>3653</v>
      </c>
      <c r="F160" s="36">
        <v>3560.5</v>
      </c>
      <c r="G160" s="36">
        <v>3443</v>
      </c>
      <c r="H160" s="36">
        <v>3863</v>
      </c>
      <c r="I160" s="36">
        <v>3980.5</v>
      </c>
      <c r="J160" s="36">
        <v>4073</v>
      </c>
      <c r="K160" s="31">
        <v>3888</v>
      </c>
      <c r="L160" s="31">
        <v>3678</v>
      </c>
      <c r="M160" s="31">
        <v>14.8216</v>
      </c>
      <c r="N160" s="1"/>
      <c r="O160" s="1"/>
    </row>
    <row r="161" spans="1:15" ht="12.75" customHeight="1">
      <c r="A161" s="51">
        <v>156</v>
      </c>
      <c r="B161" s="53" t="s">
        <v>194</v>
      </c>
      <c r="C161" s="31">
        <v>302.75</v>
      </c>
      <c r="D161" s="36">
        <v>303.68333333333334</v>
      </c>
      <c r="E161" s="36">
        <v>300.2166666666667</v>
      </c>
      <c r="F161" s="36">
        <v>297.68333333333334</v>
      </c>
      <c r="G161" s="36">
        <v>294.2166666666667</v>
      </c>
      <c r="H161" s="36">
        <v>306.2166666666667</v>
      </c>
      <c r="I161" s="36">
        <v>309.68333333333328</v>
      </c>
      <c r="J161" s="36">
        <v>312.2166666666667</v>
      </c>
      <c r="K161" s="31">
        <v>307.14999999999998</v>
      </c>
      <c r="L161" s="31">
        <v>301.14999999999998</v>
      </c>
      <c r="M161" s="31">
        <v>20.224519999999998</v>
      </c>
      <c r="N161" s="1"/>
      <c r="O161" s="1"/>
    </row>
    <row r="162" spans="1:15" ht="12.75" customHeight="1">
      <c r="A162" s="51">
        <v>157</v>
      </c>
      <c r="B162" s="53" t="s">
        <v>196</v>
      </c>
      <c r="C162" s="31">
        <v>3174.05</v>
      </c>
      <c r="D162" s="36">
        <v>3160.0166666666664</v>
      </c>
      <c r="E162" s="36">
        <v>3127.0333333333328</v>
      </c>
      <c r="F162" s="36">
        <v>3080.0166666666664</v>
      </c>
      <c r="G162" s="36">
        <v>3047.0333333333328</v>
      </c>
      <c r="H162" s="36">
        <v>3207.0333333333328</v>
      </c>
      <c r="I162" s="36">
        <v>3240.0166666666664</v>
      </c>
      <c r="J162" s="36">
        <v>3287.0333333333328</v>
      </c>
      <c r="K162" s="31">
        <v>3193</v>
      </c>
      <c r="L162" s="31">
        <v>3113</v>
      </c>
      <c r="M162" s="31">
        <v>3.87276</v>
      </c>
      <c r="N162" s="1"/>
      <c r="O162" s="1"/>
    </row>
    <row r="163" spans="1:15" ht="12.75" customHeight="1">
      <c r="A163" s="51">
        <v>158</v>
      </c>
      <c r="B163" s="53" t="s">
        <v>192</v>
      </c>
      <c r="C163" s="31">
        <v>821.4</v>
      </c>
      <c r="D163" s="36">
        <v>824.25</v>
      </c>
      <c r="E163" s="36">
        <v>812.15</v>
      </c>
      <c r="F163" s="36">
        <v>802.9</v>
      </c>
      <c r="G163" s="36">
        <v>790.8</v>
      </c>
      <c r="H163" s="36">
        <v>833.5</v>
      </c>
      <c r="I163" s="36">
        <v>845.59999999999991</v>
      </c>
      <c r="J163" s="36">
        <v>854.85</v>
      </c>
      <c r="K163" s="31">
        <v>836.35</v>
      </c>
      <c r="L163" s="31">
        <v>815</v>
      </c>
      <c r="M163" s="31">
        <v>11.856070000000001</v>
      </c>
      <c r="N163" s="1"/>
      <c r="O163" s="1"/>
    </row>
    <row r="164" spans="1:15" ht="12.75" customHeight="1">
      <c r="A164" s="51">
        <v>159</v>
      </c>
      <c r="B164" s="53" t="s">
        <v>199</v>
      </c>
      <c r="C164" s="31">
        <v>6798.9</v>
      </c>
      <c r="D164" s="36">
        <v>6826.3</v>
      </c>
      <c r="E164" s="36">
        <v>6702.6</v>
      </c>
      <c r="F164" s="36">
        <v>6606.3</v>
      </c>
      <c r="G164" s="36">
        <v>6482.6</v>
      </c>
      <c r="H164" s="36">
        <v>6922.6</v>
      </c>
      <c r="I164" s="36">
        <v>7046.2999999999993</v>
      </c>
      <c r="J164" s="36">
        <v>7142.6</v>
      </c>
      <c r="K164" s="31">
        <v>6950</v>
      </c>
      <c r="L164" s="31">
        <v>6730</v>
      </c>
      <c r="M164" s="31">
        <v>6.3678999999999997</v>
      </c>
      <c r="N164" s="1"/>
      <c r="O164" s="1"/>
    </row>
    <row r="165" spans="1:15" ht="12.75" customHeight="1">
      <c r="A165" s="51">
        <v>160</v>
      </c>
      <c r="B165" s="53" t="s">
        <v>288</v>
      </c>
      <c r="C165" s="31">
        <v>426.35</v>
      </c>
      <c r="D165" s="36">
        <v>439.93333333333334</v>
      </c>
      <c r="E165" s="36">
        <v>409.4666666666667</v>
      </c>
      <c r="F165" s="36">
        <v>392.58333333333337</v>
      </c>
      <c r="G165" s="36">
        <v>362.11666666666673</v>
      </c>
      <c r="H165" s="36">
        <v>456.81666666666666</v>
      </c>
      <c r="I165" s="36">
        <v>487.28333333333325</v>
      </c>
      <c r="J165" s="36">
        <v>504.16666666666663</v>
      </c>
      <c r="K165" s="31">
        <v>470.4</v>
      </c>
      <c r="L165" s="31">
        <v>423.05</v>
      </c>
      <c r="M165" s="31">
        <v>147.35029</v>
      </c>
      <c r="N165" s="1"/>
      <c r="O165" s="1"/>
    </row>
    <row r="166" spans="1:15" ht="12.75" customHeight="1">
      <c r="A166" s="51">
        <v>161</v>
      </c>
      <c r="B166" s="53" t="s">
        <v>195</v>
      </c>
      <c r="C166" s="31">
        <v>485.8</v>
      </c>
      <c r="D166" s="36">
        <v>486.16666666666669</v>
      </c>
      <c r="E166" s="36">
        <v>476.63333333333338</v>
      </c>
      <c r="F166" s="36">
        <v>467.4666666666667</v>
      </c>
      <c r="G166" s="36">
        <v>457.93333333333339</v>
      </c>
      <c r="H166" s="36">
        <v>495.33333333333337</v>
      </c>
      <c r="I166" s="36">
        <v>504.86666666666667</v>
      </c>
      <c r="J166" s="36">
        <v>514.0333333333333</v>
      </c>
      <c r="K166" s="31">
        <v>495.7</v>
      </c>
      <c r="L166" s="31">
        <v>477</v>
      </c>
      <c r="M166" s="31">
        <v>208.53210999999999</v>
      </c>
      <c r="N166" s="1"/>
      <c r="O166" s="1"/>
    </row>
    <row r="167" spans="1:15" ht="12.75" customHeight="1">
      <c r="A167" s="51">
        <v>162</v>
      </c>
      <c r="B167" s="53" t="s">
        <v>200</v>
      </c>
      <c r="C167" s="31">
        <v>315.8</v>
      </c>
      <c r="D167" s="36">
        <v>316.91666666666669</v>
      </c>
      <c r="E167" s="36">
        <v>310.48333333333335</v>
      </c>
      <c r="F167" s="36">
        <v>305.16666666666669</v>
      </c>
      <c r="G167" s="36">
        <v>298.73333333333335</v>
      </c>
      <c r="H167" s="36">
        <v>322.23333333333335</v>
      </c>
      <c r="I167" s="36">
        <v>328.66666666666663</v>
      </c>
      <c r="J167" s="36">
        <v>333.98333333333335</v>
      </c>
      <c r="K167" s="31">
        <v>323.35000000000002</v>
      </c>
      <c r="L167" s="31">
        <v>311.60000000000002</v>
      </c>
      <c r="M167" s="31">
        <v>254.78963999999999</v>
      </c>
      <c r="N167" s="1"/>
      <c r="O167" s="1"/>
    </row>
    <row r="168" spans="1:15" ht="12.75" customHeight="1">
      <c r="A168" s="51">
        <v>163</v>
      </c>
      <c r="B168" s="53" t="s">
        <v>289</v>
      </c>
      <c r="C168" s="31">
        <v>1841.35</v>
      </c>
      <c r="D168" s="36">
        <v>1826.3166666666666</v>
      </c>
      <c r="E168" s="36">
        <v>1782.6333333333332</v>
      </c>
      <c r="F168" s="36">
        <v>1723.9166666666665</v>
      </c>
      <c r="G168" s="36">
        <v>1680.2333333333331</v>
      </c>
      <c r="H168" s="36">
        <v>1885.0333333333333</v>
      </c>
      <c r="I168" s="36">
        <v>1928.7166666666667</v>
      </c>
      <c r="J168" s="36">
        <v>1987.4333333333334</v>
      </c>
      <c r="K168" s="31">
        <v>1870</v>
      </c>
      <c r="L168" s="31">
        <v>1767.6</v>
      </c>
      <c r="M168" s="31">
        <v>18.00712</v>
      </c>
      <c r="N168" s="1"/>
      <c r="O168" s="1"/>
    </row>
    <row r="169" spans="1:15" ht="12.75" customHeight="1">
      <c r="A169" s="51">
        <v>164</v>
      </c>
      <c r="B169" s="53" t="s">
        <v>290</v>
      </c>
      <c r="C169" s="31">
        <v>16885.25</v>
      </c>
      <c r="D169" s="36">
        <v>16885.25</v>
      </c>
      <c r="E169" s="36">
        <v>16705.55</v>
      </c>
      <c r="F169" s="36">
        <v>16525.849999999999</v>
      </c>
      <c r="G169" s="36">
        <v>16346.149999999998</v>
      </c>
      <c r="H169" s="36">
        <v>17064.95</v>
      </c>
      <c r="I169" s="36">
        <v>17244.649999999998</v>
      </c>
      <c r="J169" s="36">
        <v>17424.350000000002</v>
      </c>
      <c r="K169" s="31">
        <v>17064.95</v>
      </c>
      <c r="L169" s="31">
        <v>16705.55</v>
      </c>
      <c r="M169" s="31">
        <v>7.1620000000000003E-2</v>
      </c>
      <c r="N169" s="1"/>
      <c r="O169" s="1"/>
    </row>
    <row r="170" spans="1:15" ht="12.75" customHeight="1">
      <c r="A170" s="51">
        <v>165</v>
      </c>
      <c r="B170" s="53" t="s">
        <v>198</v>
      </c>
      <c r="C170" s="31">
        <v>125.34</v>
      </c>
      <c r="D170" s="36">
        <v>126.23</v>
      </c>
      <c r="E170" s="36">
        <v>124.11000000000001</v>
      </c>
      <c r="F170" s="36">
        <v>122.88000000000001</v>
      </c>
      <c r="G170" s="36">
        <v>120.76000000000002</v>
      </c>
      <c r="H170" s="36">
        <v>127.46000000000001</v>
      </c>
      <c r="I170" s="36">
        <v>129.57999999999998</v>
      </c>
      <c r="J170" s="36">
        <v>130.81</v>
      </c>
      <c r="K170" s="31">
        <v>128.35</v>
      </c>
      <c r="L170" s="31">
        <v>125</v>
      </c>
      <c r="M170" s="31">
        <v>361.82690000000002</v>
      </c>
      <c r="N170" s="1"/>
      <c r="O170" s="1"/>
    </row>
    <row r="171" spans="1:15" ht="12.75" customHeight="1">
      <c r="A171" s="51">
        <v>166</v>
      </c>
      <c r="B171" t="s">
        <v>205</v>
      </c>
      <c r="C171" s="31">
        <v>511.2</v>
      </c>
      <c r="D171" s="36">
        <v>509.7833333333333</v>
      </c>
      <c r="E171" s="36">
        <v>497.71666666666658</v>
      </c>
      <c r="F171" s="36">
        <v>484.23333333333329</v>
      </c>
      <c r="G171" s="36">
        <v>472.16666666666657</v>
      </c>
      <c r="H171" s="36">
        <v>523.26666666666665</v>
      </c>
      <c r="I171" s="36">
        <v>535.33333333333326</v>
      </c>
      <c r="J171" s="36">
        <v>548.81666666666661</v>
      </c>
      <c r="K171" s="31">
        <v>521.85</v>
      </c>
      <c r="L171" s="31">
        <v>496.3</v>
      </c>
      <c r="M171" s="31">
        <v>319.5856</v>
      </c>
      <c r="N171" s="1"/>
      <c r="O171" s="1"/>
    </row>
    <row r="172" spans="1:15" ht="12.75" customHeight="1">
      <c r="A172" s="51">
        <v>167</v>
      </c>
      <c r="B172" s="53" t="s">
        <v>461</v>
      </c>
      <c r="C172" s="31">
        <v>373.95</v>
      </c>
      <c r="D172" s="36">
        <v>376.61666666666662</v>
      </c>
      <c r="E172" s="36">
        <v>366.43333333333322</v>
      </c>
      <c r="F172" s="36">
        <v>358.91666666666663</v>
      </c>
      <c r="G172" s="36">
        <v>348.73333333333323</v>
      </c>
      <c r="H172" s="36">
        <v>384.13333333333321</v>
      </c>
      <c r="I172" s="36">
        <v>394.31666666666661</v>
      </c>
      <c r="J172" s="36">
        <v>401.8333333333332</v>
      </c>
      <c r="K172" s="31">
        <v>386.8</v>
      </c>
      <c r="L172" s="31">
        <v>369.1</v>
      </c>
      <c r="M172" s="31">
        <v>225.61822000000001</v>
      </c>
      <c r="N172" s="1"/>
      <c r="O172" s="1"/>
    </row>
    <row r="173" spans="1:15" ht="12.75" customHeight="1">
      <c r="A173" s="51">
        <v>168</v>
      </c>
      <c r="B173" s="53" t="s">
        <v>206</v>
      </c>
      <c r="C173" s="31">
        <v>2942.8</v>
      </c>
      <c r="D173" s="36">
        <v>2955.2166666666667</v>
      </c>
      <c r="E173" s="36">
        <v>2923.7333333333336</v>
      </c>
      <c r="F173" s="36">
        <v>2904.666666666667</v>
      </c>
      <c r="G173" s="36">
        <v>2873.1833333333338</v>
      </c>
      <c r="H173" s="36">
        <v>2974.2833333333333</v>
      </c>
      <c r="I173" s="36">
        <v>3005.766666666666</v>
      </c>
      <c r="J173" s="36">
        <v>3024.833333333333</v>
      </c>
      <c r="K173" s="31">
        <v>2986.7</v>
      </c>
      <c r="L173" s="31">
        <v>2936.15</v>
      </c>
      <c r="M173" s="31">
        <v>46.258800000000001</v>
      </c>
      <c r="N173" s="1"/>
      <c r="O173" s="1"/>
    </row>
    <row r="174" spans="1:15" ht="12.75" customHeight="1">
      <c r="A174" s="51">
        <v>169</v>
      </c>
      <c r="B174" s="53" t="s">
        <v>208</v>
      </c>
      <c r="C174" s="31">
        <v>717.1</v>
      </c>
      <c r="D174" s="36">
        <v>716.55000000000007</v>
      </c>
      <c r="E174" s="36">
        <v>712.55000000000018</v>
      </c>
      <c r="F174" s="36">
        <v>708.00000000000011</v>
      </c>
      <c r="G174" s="36">
        <v>704.00000000000023</v>
      </c>
      <c r="H174" s="36">
        <v>721.10000000000014</v>
      </c>
      <c r="I174" s="36">
        <v>725.09999999999991</v>
      </c>
      <c r="J174" s="36">
        <v>729.65000000000009</v>
      </c>
      <c r="K174" s="31">
        <v>720.55</v>
      </c>
      <c r="L174" s="31">
        <v>712</v>
      </c>
      <c r="M174" s="31">
        <v>12.355219999999999</v>
      </c>
      <c r="N174" s="1"/>
      <c r="O174" s="1"/>
    </row>
    <row r="175" spans="1:15" ht="12.75" customHeight="1">
      <c r="A175" s="51">
        <v>170</v>
      </c>
      <c r="B175" s="53" t="s">
        <v>209</v>
      </c>
      <c r="C175" s="31">
        <v>1432.3</v>
      </c>
      <c r="D175" s="36">
        <v>1434.2166666666665</v>
      </c>
      <c r="E175" s="36">
        <v>1416.4333333333329</v>
      </c>
      <c r="F175" s="36">
        <v>1400.5666666666664</v>
      </c>
      <c r="G175" s="36">
        <v>1382.7833333333328</v>
      </c>
      <c r="H175" s="36">
        <v>1450.083333333333</v>
      </c>
      <c r="I175" s="36">
        <v>1467.8666666666663</v>
      </c>
      <c r="J175" s="36">
        <v>1483.7333333333331</v>
      </c>
      <c r="K175" s="31">
        <v>1452</v>
      </c>
      <c r="L175" s="31">
        <v>1418.35</v>
      </c>
      <c r="M175" s="31">
        <v>20.592880000000001</v>
      </c>
      <c r="N175" s="1"/>
      <c r="O175" s="1"/>
    </row>
    <row r="176" spans="1:15" ht="12.75" customHeight="1">
      <c r="A176" s="51">
        <v>171</v>
      </c>
      <c r="B176" s="53" t="s">
        <v>213</v>
      </c>
      <c r="C176" s="31">
        <v>2354.65</v>
      </c>
      <c r="D176" s="36">
        <v>2340.0499999999997</v>
      </c>
      <c r="E176" s="36">
        <v>2310.1999999999994</v>
      </c>
      <c r="F176" s="36">
        <v>2265.7499999999995</v>
      </c>
      <c r="G176" s="36">
        <v>2235.8999999999992</v>
      </c>
      <c r="H176" s="36">
        <v>2384.4999999999995</v>
      </c>
      <c r="I176" s="36">
        <v>2414.35</v>
      </c>
      <c r="J176" s="36">
        <v>2458.7999999999997</v>
      </c>
      <c r="K176" s="31">
        <v>2369.9</v>
      </c>
      <c r="L176" s="31">
        <v>2295.6</v>
      </c>
      <c r="M176" s="31">
        <v>7.4780600000000002</v>
      </c>
      <c r="N176" s="1"/>
      <c r="O176" s="1"/>
    </row>
    <row r="177" spans="1:15" ht="12.75" customHeight="1">
      <c r="A177" s="51">
        <v>172</v>
      </c>
      <c r="B177" s="53" t="s">
        <v>177</v>
      </c>
      <c r="C177" s="31">
        <v>164.58</v>
      </c>
      <c r="D177" s="36">
        <v>162.67333333333335</v>
      </c>
      <c r="E177" s="36">
        <v>159.85666666666668</v>
      </c>
      <c r="F177" s="36">
        <v>155.13333333333333</v>
      </c>
      <c r="G177" s="36">
        <v>152.31666666666666</v>
      </c>
      <c r="H177" s="36">
        <v>167.3966666666667</v>
      </c>
      <c r="I177" s="36">
        <v>170.21333333333337</v>
      </c>
      <c r="J177" s="36">
        <v>174.93666666666672</v>
      </c>
      <c r="K177" s="31">
        <v>165.49</v>
      </c>
      <c r="L177" s="31">
        <v>157.94999999999999</v>
      </c>
      <c r="M177" s="31">
        <v>486.04635999999999</v>
      </c>
      <c r="N177" s="1"/>
      <c r="O177" s="1"/>
    </row>
    <row r="178" spans="1:15" ht="12.75" customHeight="1">
      <c r="A178" s="51">
        <v>173</v>
      </c>
      <c r="B178" s="53" t="s">
        <v>211</v>
      </c>
      <c r="C178" s="31">
        <v>27239.7</v>
      </c>
      <c r="D178" s="36">
        <v>26922.566666666666</v>
      </c>
      <c r="E178" s="36">
        <v>26395.133333333331</v>
      </c>
      <c r="F178" s="36">
        <v>25550.566666666666</v>
      </c>
      <c r="G178" s="36">
        <v>25023.133333333331</v>
      </c>
      <c r="H178" s="36">
        <v>27767.133333333331</v>
      </c>
      <c r="I178" s="36">
        <v>28294.566666666666</v>
      </c>
      <c r="J178" s="36">
        <v>29139.133333333331</v>
      </c>
      <c r="K178" s="31">
        <v>27450</v>
      </c>
      <c r="L178" s="31">
        <v>26078</v>
      </c>
      <c r="M178" s="31">
        <v>0.68196999999999997</v>
      </c>
      <c r="N178" s="1"/>
      <c r="O178" s="1"/>
    </row>
    <row r="179" spans="1:15" ht="12.75" customHeight="1">
      <c r="A179" s="51">
        <v>174</v>
      </c>
      <c r="B179" s="53" t="s">
        <v>214</v>
      </c>
      <c r="C179" s="31">
        <v>2519.1</v>
      </c>
      <c r="D179" s="36">
        <v>2518.9333333333334</v>
      </c>
      <c r="E179" s="36">
        <v>2485.3666666666668</v>
      </c>
      <c r="F179" s="36">
        <v>2451.6333333333332</v>
      </c>
      <c r="G179" s="36">
        <v>2418.0666666666666</v>
      </c>
      <c r="H179" s="36">
        <v>2552.666666666667</v>
      </c>
      <c r="I179" s="36">
        <v>2586.2333333333336</v>
      </c>
      <c r="J179" s="36">
        <v>2619.9666666666672</v>
      </c>
      <c r="K179" s="31">
        <v>2552.5</v>
      </c>
      <c r="L179" s="31">
        <v>2485.1999999999998</v>
      </c>
      <c r="M179" s="31">
        <v>9.6980400000000007</v>
      </c>
      <c r="N179" s="1"/>
      <c r="O179" s="1"/>
    </row>
    <row r="180" spans="1:15" ht="12.75" customHeight="1">
      <c r="A180" s="51">
        <v>175</v>
      </c>
      <c r="B180" s="53" t="s">
        <v>212</v>
      </c>
      <c r="C180" s="31">
        <v>6856.55</v>
      </c>
      <c r="D180" s="36">
        <v>6878.7</v>
      </c>
      <c r="E180" s="36">
        <v>6802.8499999999995</v>
      </c>
      <c r="F180" s="36">
        <v>6749.15</v>
      </c>
      <c r="G180" s="36">
        <v>6673.2999999999993</v>
      </c>
      <c r="H180" s="36">
        <v>6932.4</v>
      </c>
      <c r="I180" s="36">
        <v>7008.25</v>
      </c>
      <c r="J180" s="36">
        <v>7061.95</v>
      </c>
      <c r="K180" s="31">
        <v>6954.55</v>
      </c>
      <c r="L180" s="31">
        <v>6825</v>
      </c>
      <c r="M180" s="31">
        <v>2.5866099999999999</v>
      </c>
      <c r="N180" s="1"/>
      <c r="O180" s="1"/>
    </row>
    <row r="181" spans="1:15" ht="12.75" customHeight="1">
      <c r="A181" s="51">
        <v>176</v>
      </c>
      <c r="B181" s="53" t="s">
        <v>291</v>
      </c>
      <c r="C181" s="31">
        <v>660.2</v>
      </c>
      <c r="D181" s="36">
        <v>663.56666666666672</v>
      </c>
      <c r="E181" s="36">
        <v>655.03333333333342</v>
      </c>
      <c r="F181" s="36">
        <v>649.86666666666667</v>
      </c>
      <c r="G181" s="36">
        <v>641.33333333333337</v>
      </c>
      <c r="H181" s="36">
        <v>668.73333333333346</v>
      </c>
      <c r="I181" s="36">
        <v>677.26666666666677</v>
      </c>
      <c r="J181" s="36">
        <v>682.43333333333351</v>
      </c>
      <c r="K181" s="31">
        <v>672.1</v>
      </c>
      <c r="L181" s="31">
        <v>658.4</v>
      </c>
      <c r="M181" s="31">
        <v>8.6510099999999994</v>
      </c>
      <c r="N181" s="1"/>
      <c r="O181" s="1"/>
    </row>
    <row r="182" spans="1:15" ht="12.75" customHeight="1">
      <c r="A182" s="51">
        <v>177</v>
      </c>
      <c r="B182" s="53" t="s">
        <v>210</v>
      </c>
      <c r="C182" s="31">
        <v>831.8</v>
      </c>
      <c r="D182" s="36">
        <v>835.48333333333323</v>
      </c>
      <c r="E182" s="36">
        <v>825.51666666666642</v>
      </c>
      <c r="F182" s="36">
        <v>819.23333333333323</v>
      </c>
      <c r="G182" s="36">
        <v>809.26666666666642</v>
      </c>
      <c r="H182" s="36">
        <v>841.76666666666642</v>
      </c>
      <c r="I182" s="36">
        <v>851.73333333333335</v>
      </c>
      <c r="J182" s="36">
        <v>858.01666666666642</v>
      </c>
      <c r="K182" s="31">
        <v>845.45</v>
      </c>
      <c r="L182" s="31">
        <v>829.2</v>
      </c>
      <c r="M182" s="31">
        <v>167.25507999999999</v>
      </c>
      <c r="N182" s="1"/>
      <c r="O182" s="1"/>
    </row>
    <row r="183" spans="1:15" ht="12.75" customHeight="1">
      <c r="A183" s="51">
        <v>178</v>
      </c>
      <c r="B183" s="53" t="s">
        <v>207</v>
      </c>
      <c r="C183" s="31">
        <v>150.6</v>
      </c>
      <c r="D183" s="36">
        <v>151.21666666666667</v>
      </c>
      <c r="E183" s="36">
        <v>149.43333333333334</v>
      </c>
      <c r="F183" s="36">
        <v>148.26666666666668</v>
      </c>
      <c r="G183" s="36">
        <v>146.48333333333335</v>
      </c>
      <c r="H183" s="36">
        <v>152.38333333333333</v>
      </c>
      <c r="I183" s="36">
        <v>154.16666666666669</v>
      </c>
      <c r="J183" s="36">
        <v>155.33333333333331</v>
      </c>
      <c r="K183" s="31">
        <v>153</v>
      </c>
      <c r="L183" s="31">
        <v>150.05000000000001</v>
      </c>
      <c r="M183" s="31">
        <v>233.73558</v>
      </c>
      <c r="N183" s="1"/>
      <c r="O183" s="1"/>
    </row>
    <row r="184" spans="1:15" ht="12.75" customHeight="1">
      <c r="A184" s="51">
        <v>179</v>
      </c>
      <c r="B184" s="53" t="s">
        <v>215</v>
      </c>
      <c r="C184" s="31">
        <v>1513.1</v>
      </c>
      <c r="D184" s="36">
        <v>1513.3</v>
      </c>
      <c r="E184" s="36">
        <v>1504.8999999999999</v>
      </c>
      <c r="F184" s="36">
        <v>1496.6999999999998</v>
      </c>
      <c r="G184" s="36">
        <v>1488.2999999999997</v>
      </c>
      <c r="H184" s="36">
        <v>1521.5</v>
      </c>
      <c r="I184" s="36">
        <v>1529.9</v>
      </c>
      <c r="J184" s="36">
        <v>1538.1000000000001</v>
      </c>
      <c r="K184" s="31">
        <v>1521.7</v>
      </c>
      <c r="L184" s="31">
        <v>1505.1</v>
      </c>
      <c r="M184" s="31">
        <v>14.33942</v>
      </c>
      <c r="N184" s="1"/>
      <c r="O184" s="1"/>
    </row>
    <row r="185" spans="1:15" ht="12.75" customHeight="1">
      <c r="A185" s="51">
        <v>180</v>
      </c>
      <c r="B185" s="53" t="s">
        <v>216</v>
      </c>
      <c r="C185" s="31">
        <v>725.35</v>
      </c>
      <c r="D185" s="36">
        <v>723.28333333333342</v>
      </c>
      <c r="E185" s="36">
        <v>716.11666666666679</v>
      </c>
      <c r="F185" s="36">
        <v>706.88333333333333</v>
      </c>
      <c r="G185" s="36">
        <v>699.7166666666667</v>
      </c>
      <c r="H185" s="36">
        <v>732.51666666666688</v>
      </c>
      <c r="I185" s="36">
        <v>739.68333333333362</v>
      </c>
      <c r="J185" s="36">
        <v>748.91666666666697</v>
      </c>
      <c r="K185" s="31">
        <v>730.45</v>
      </c>
      <c r="L185" s="31">
        <v>714.05</v>
      </c>
      <c r="M185" s="31">
        <v>11.062010000000001</v>
      </c>
      <c r="N185" s="1"/>
      <c r="O185" s="1"/>
    </row>
    <row r="186" spans="1:15" ht="12.75" customHeight="1">
      <c r="A186" s="51">
        <v>181</v>
      </c>
      <c r="B186" s="53" t="s">
        <v>217</v>
      </c>
      <c r="C186" s="31">
        <v>710.3</v>
      </c>
      <c r="D186" s="36">
        <v>708.38333333333321</v>
      </c>
      <c r="E186" s="36">
        <v>693.96666666666647</v>
      </c>
      <c r="F186" s="36">
        <v>677.63333333333321</v>
      </c>
      <c r="G186" s="36">
        <v>663.21666666666647</v>
      </c>
      <c r="H186" s="36">
        <v>724.71666666666647</v>
      </c>
      <c r="I186" s="36">
        <v>739.13333333333321</v>
      </c>
      <c r="J186" s="36">
        <v>755.46666666666647</v>
      </c>
      <c r="K186" s="31">
        <v>722.8</v>
      </c>
      <c r="L186" s="31">
        <v>692.05</v>
      </c>
      <c r="M186" s="31">
        <v>23.758040000000001</v>
      </c>
      <c r="N186" s="1"/>
      <c r="O186" s="1"/>
    </row>
    <row r="187" spans="1:15" ht="12.75" customHeight="1">
      <c r="A187" s="51">
        <v>182</v>
      </c>
      <c r="B187" s="53" t="s">
        <v>229</v>
      </c>
      <c r="C187" s="31">
        <v>2436.85</v>
      </c>
      <c r="D187" s="36">
        <v>2431.2666666666664</v>
      </c>
      <c r="E187" s="36">
        <v>2417.583333333333</v>
      </c>
      <c r="F187" s="36">
        <v>2398.3166666666666</v>
      </c>
      <c r="G187" s="36">
        <v>2384.6333333333332</v>
      </c>
      <c r="H187" s="36">
        <v>2450.5333333333328</v>
      </c>
      <c r="I187" s="36">
        <v>2464.2166666666662</v>
      </c>
      <c r="J187" s="36">
        <v>2483.4833333333327</v>
      </c>
      <c r="K187" s="31">
        <v>2444.9499999999998</v>
      </c>
      <c r="L187" s="31">
        <v>2412</v>
      </c>
      <c r="M187" s="31">
        <v>14.82253</v>
      </c>
      <c r="N187" s="1"/>
      <c r="O187" s="1"/>
    </row>
    <row r="188" spans="1:15" ht="12.75" customHeight="1">
      <c r="A188" s="51">
        <v>183</v>
      </c>
      <c r="B188" s="53" t="s">
        <v>218</v>
      </c>
      <c r="C188" s="31">
        <v>1086</v>
      </c>
      <c r="D188" s="36">
        <v>1081.2333333333333</v>
      </c>
      <c r="E188" s="36">
        <v>1064.7666666666667</v>
      </c>
      <c r="F188" s="36">
        <v>1043.5333333333333</v>
      </c>
      <c r="G188" s="36">
        <v>1027.0666666666666</v>
      </c>
      <c r="H188" s="36">
        <v>1102.4666666666667</v>
      </c>
      <c r="I188" s="36">
        <v>1118.9333333333334</v>
      </c>
      <c r="J188" s="36">
        <v>1140.1666666666667</v>
      </c>
      <c r="K188" s="31">
        <v>1097.7</v>
      </c>
      <c r="L188" s="31">
        <v>1060</v>
      </c>
      <c r="M188" s="31">
        <v>24.581430000000001</v>
      </c>
      <c r="N188" s="1"/>
      <c r="O188" s="1"/>
    </row>
    <row r="189" spans="1:15" ht="12.75" customHeight="1">
      <c r="A189" s="51">
        <v>184</v>
      </c>
      <c r="B189" s="53" t="s">
        <v>219</v>
      </c>
      <c r="C189" s="31">
        <v>1859</v>
      </c>
      <c r="D189" s="36">
        <v>1851.95</v>
      </c>
      <c r="E189" s="36">
        <v>1826.3000000000002</v>
      </c>
      <c r="F189" s="36">
        <v>1793.6000000000001</v>
      </c>
      <c r="G189" s="36">
        <v>1767.9500000000003</v>
      </c>
      <c r="H189" s="36">
        <v>1884.65</v>
      </c>
      <c r="I189" s="36">
        <v>1910.3000000000002</v>
      </c>
      <c r="J189" s="36">
        <v>1943</v>
      </c>
      <c r="K189" s="31">
        <v>1877.6</v>
      </c>
      <c r="L189" s="31">
        <v>1819.25</v>
      </c>
      <c r="M189" s="31">
        <v>11.3993</v>
      </c>
      <c r="N189" s="1"/>
      <c r="O189" s="1"/>
    </row>
    <row r="190" spans="1:15" ht="12.75" customHeight="1">
      <c r="A190" s="51">
        <v>185</v>
      </c>
      <c r="B190" s="53" t="s">
        <v>224</v>
      </c>
      <c r="C190" s="31">
        <v>3858.7</v>
      </c>
      <c r="D190" s="36">
        <v>3868.8333333333335</v>
      </c>
      <c r="E190" s="36">
        <v>3831.7666666666669</v>
      </c>
      <c r="F190" s="36">
        <v>3804.8333333333335</v>
      </c>
      <c r="G190" s="36">
        <v>3767.7666666666669</v>
      </c>
      <c r="H190" s="36">
        <v>3895.7666666666669</v>
      </c>
      <c r="I190" s="36">
        <v>3932.8333333333335</v>
      </c>
      <c r="J190" s="36">
        <v>3959.7666666666669</v>
      </c>
      <c r="K190" s="31">
        <v>3905.9</v>
      </c>
      <c r="L190" s="31">
        <v>3841.9</v>
      </c>
      <c r="M190" s="31">
        <v>17.346609999999998</v>
      </c>
      <c r="N190" s="1"/>
      <c r="O190" s="1"/>
    </row>
    <row r="191" spans="1:15" ht="12.75" customHeight="1">
      <c r="A191" s="51">
        <v>186</v>
      </c>
      <c r="B191" s="53" t="s">
        <v>220</v>
      </c>
      <c r="C191" s="31">
        <v>1133.05</v>
      </c>
      <c r="D191" s="36">
        <v>1134.05</v>
      </c>
      <c r="E191" s="36">
        <v>1124.6499999999999</v>
      </c>
      <c r="F191" s="36">
        <v>1116.25</v>
      </c>
      <c r="G191" s="36">
        <v>1106.8499999999999</v>
      </c>
      <c r="H191" s="36">
        <v>1142.4499999999998</v>
      </c>
      <c r="I191" s="36">
        <v>1151.8499999999999</v>
      </c>
      <c r="J191" s="36">
        <v>1160.2499999999998</v>
      </c>
      <c r="K191" s="31">
        <v>1143.45</v>
      </c>
      <c r="L191" s="31">
        <v>1125.6500000000001</v>
      </c>
      <c r="M191" s="31">
        <v>13.923590000000001</v>
      </c>
      <c r="N191" s="1"/>
      <c r="O191" s="1"/>
    </row>
    <row r="192" spans="1:15" ht="12.75" customHeight="1">
      <c r="A192" s="51">
        <v>187</v>
      </c>
      <c r="B192" s="53" t="s">
        <v>292</v>
      </c>
      <c r="C192" s="31">
        <v>7140.15</v>
      </c>
      <c r="D192" s="36">
        <v>7140.05</v>
      </c>
      <c r="E192" s="36">
        <v>7090.1</v>
      </c>
      <c r="F192" s="36">
        <v>7040.05</v>
      </c>
      <c r="G192" s="36">
        <v>6990.1</v>
      </c>
      <c r="H192" s="36">
        <v>7190.1</v>
      </c>
      <c r="I192" s="36">
        <v>7240.0499999999993</v>
      </c>
      <c r="J192" s="36">
        <v>7290.1</v>
      </c>
      <c r="K192" s="31">
        <v>7190</v>
      </c>
      <c r="L192" s="31">
        <v>7090</v>
      </c>
      <c r="M192" s="31">
        <v>0.75285999999999997</v>
      </c>
      <c r="N192" s="1"/>
      <c r="O192" s="1"/>
    </row>
    <row r="193" spans="1:15" ht="12.75" customHeight="1">
      <c r="A193" s="51">
        <v>188</v>
      </c>
      <c r="B193" s="53" t="s">
        <v>496</v>
      </c>
      <c r="C193" s="31">
        <v>654.65</v>
      </c>
      <c r="D193" s="36">
        <v>655.05000000000007</v>
      </c>
      <c r="E193" s="36">
        <v>650.10000000000014</v>
      </c>
      <c r="F193" s="36">
        <v>645.55000000000007</v>
      </c>
      <c r="G193" s="36">
        <v>640.60000000000014</v>
      </c>
      <c r="H193" s="36">
        <v>659.60000000000014</v>
      </c>
      <c r="I193" s="36">
        <v>664.55000000000018</v>
      </c>
      <c r="J193" s="36">
        <v>669.10000000000014</v>
      </c>
      <c r="K193" s="31">
        <v>660</v>
      </c>
      <c r="L193" s="31">
        <v>650.5</v>
      </c>
      <c r="M193" s="31">
        <v>8.2282600000000006</v>
      </c>
      <c r="N193" s="1"/>
      <c r="O193" s="1"/>
    </row>
    <row r="194" spans="1:15" ht="12.75" customHeight="1">
      <c r="A194" s="51">
        <v>189</v>
      </c>
      <c r="B194" s="53" t="s">
        <v>221</v>
      </c>
      <c r="C194" s="31">
        <v>975.15</v>
      </c>
      <c r="D194" s="36">
        <v>976.38333333333333</v>
      </c>
      <c r="E194" s="36">
        <v>967.86666666666667</v>
      </c>
      <c r="F194" s="36">
        <v>960.58333333333337</v>
      </c>
      <c r="G194" s="36">
        <v>952.06666666666672</v>
      </c>
      <c r="H194" s="36">
        <v>983.66666666666663</v>
      </c>
      <c r="I194" s="36">
        <v>992.18333333333328</v>
      </c>
      <c r="J194" s="36">
        <v>999.46666666666658</v>
      </c>
      <c r="K194" s="31">
        <v>984.9</v>
      </c>
      <c r="L194" s="31">
        <v>969.1</v>
      </c>
      <c r="M194" s="31">
        <v>92.589309999999998</v>
      </c>
      <c r="N194" s="1"/>
      <c r="O194" s="1"/>
    </row>
    <row r="195" spans="1:15" ht="12.75" customHeight="1">
      <c r="A195" s="51">
        <v>190</v>
      </c>
      <c r="B195" s="53" t="s">
        <v>222</v>
      </c>
      <c r="C195" s="31">
        <v>448</v>
      </c>
      <c r="D195" s="36">
        <v>450.63333333333338</v>
      </c>
      <c r="E195" s="36">
        <v>442.51666666666677</v>
      </c>
      <c r="F195" s="36">
        <v>437.03333333333336</v>
      </c>
      <c r="G195" s="36">
        <v>428.91666666666674</v>
      </c>
      <c r="H195" s="36">
        <v>456.11666666666679</v>
      </c>
      <c r="I195" s="36">
        <v>464.23333333333346</v>
      </c>
      <c r="J195" s="36">
        <v>469.71666666666681</v>
      </c>
      <c r="K195" s="31">
        <v>458.75</v>
      </c>
      <c r="L195" s="31">
        <v>445.15</v>
      </c>
      <c r="M195" s="31">
        <v>205.5446</v>
      </c>
      <c r="N195" s="1"/>
      <c r="O195" s="1"/>
    </row>
    <row r="196" spans="1:15" ht="12.75" customHeight="1">
      <c r="A196" s="51">
        <v>191</v>
      </c>
      <c r="B196" s="53" t="s">
        <v>223</v>
      </c>
      <c r="C196" s="31">
        <v>180.29</v>
      </c>
      <c r="D196" s="36">
        <v>179.91666666666666</v>
      </c>
      <c r="E196" s="36">
        <v>177.73333333333332</v>
      </c>
      <c r="F196" s="36">
        <v>175.17666666666668</v>
      </c>
      <c r="G196" s="36">
        <v>172.99333333333334</v>
      </c>
      <c r="H196" s="36">
        <v>182.4733333333333</v>
      </c>
      <c r="I196" s="36">
        <v>184.65666666666664</v>
      </c>
      <c r="J196" s="36">
        <v>187.21333333333328</v>
      </c>
      <c r="K196" s="31">
        <v>182.1</v>
      </c>
      <c r="L196" s="31">
        <v>177.36</v>
      </c>
      <c r="M196" s="31">
        <v>742.86847999999998</v>
      </c>
      <c r="N196" s="1"/>
      <c r="O196" s="1"/>
    </row>
    <row r="197" spans="1:15" ht="12.75" customHeight="1">
      <c r="A197" s="51">
        <v>192</v>
      </c>
      <c r="B197" s="53" t="s">
        <v>225</v>
      </c>
      <c r="C197" s="31">
        <v>1340.35</v>
      </c>
      <c r="D197" s="36">
        <v>1351.1666666666667</v>
      </c>
      <c r="E197" s="36">
        <v>1324.3333333333335</v>
      </c>
      <c r="F197" s="36">
        <v>1308.3166666666668</v>
      </c>
      <c r="G197" s="36">
        <v>1281.4833333333336</v>
      </c>
      <c r="H197" s="36">
        <v>1367.1833333333334</v>
      </c>
      <c r="I197" s="36">
        <v>1394.0166666666669</v>
      </c>
      <c r="J197" s="36">
        <v>1410.0333333333333</v>
      </c>
      <c r="K197" s="31">
        <v>1378</v>
      </c>
      <c r="L197" s="31">
        <v>1335.15</v>
      </c>
      <c r="M197" s="31">
        <v>25.323080000000001</v>
      </c>
      <c r="N197" s="1"/>
      <c r="O197" s="1"/>
    </row>
    <row r="198" spans="1:15" ht="12.75" customHeight="1">
      <c r="A198" s="51">
        <v>193</v>
      </c>
      <c r="B198" s="53" t="s">
        <v>203</v>
      </c>
      <c r="C198" s="31">
        <v>876.75</v>
      </c>
      <c r="D198" s="36">
        <v>862.4</v>
      </c>
      <c r="E198" s="36">
        <v>844.9</v>
      </c>
      <c r="F198" s="36">
        <v>813.05</v>
      </c>
      <c r="G198" s="36">
        <v>795.55</v>
      </c>
      <c r="H198" s="36">
        <v>894.25</v>
      </c>
      <c r="I198" s="36">
        <v>911.75</v>
      </c>
      <c r="J198" s="36">
        <v>943.6</v>
      </c>
      <c r="K198" s="31">
        <v>879.9</v>
      </c>
      <c r="L198" s="31">
        <v>830.55</v>
      </c>
      <c r="M198" s="31">
        <v>46.730730000000001</v>
      </c>
      <c r="N198" s="1"/>
      <c r="O198" s="1"/>
    </row>
    <row r="199" spans="1:15" ht="12.75" customHeight="1">
      <c r="A199" s="51">
        <v>194</v>
      </c>
      <c r="B199" s="53" t="s">
        <v>226</v>
      </c>
      <c r="C199" s="31">
        <v>3422.2</v>
      </c>
      <c r="D199" s="36">
        <v>3421.4</v>
      </c>
      <c r="E199" s="36">
        <v>3390.8</v>
      </c>
      <c r="F199" s="36">
        <v>3359.4</v>
      </c>
      <c r="G199" s="36">
        <v>3328.8</v>
      </c>
      <c r="H199" s="36">
        <v>3452.8</v>
      </c>
      <c r="I199" s="36">
        <v>3483.3999999999996</v>
      </c>
      <c r="J199" s="36">
        <v>3514.8</v>
      </c>
      <c r="K199" s="31">
        <v>3452</v>
      </c>
      <c r="L199" s="31">
        <v>3390</v>
      </c>
      <c r="M199" s="31">
        <v>16.555520000000001</v>
      </c>
      <c r="N199" s="1"/>
      <c r="O199" s="1"/>
    </row>
    <row r="200" spans="1:15" ht="12.75" customHeight="1">
      <c r="A200" s="51">
        <v>195</v>
      </c>
      <c r="B200" s="53" t="s">
        <v>227</v>
      </c>
      <c r="C200" s="31">
        <v>2863.95</v>
      </c>
      <c r="D200" s="36">
        <v>2859.2666666666664</v>
      </c>
      <c r="E200" s="36">
        <v>2838.6833333333329</v>
      </c>
      <c r="F200" s="36">
        <v>2813.4166666666665</v>
      </c>
      <c r="G200" s="36">
        <v>2792.833333333333</v>
      </c>
      <c r="H200" s="36">
        <v>2884.5333333333328</v>
      </c>
      <c r="I200" s="36">
        <v>2905.1166666666668</v>
      </c>
      <c r="J200" s="36">
        <v>2930.3833333333328</v>
      </c>
      <c r="K200" s="31">
        <v>2879.85</v>
      </c>
      <c r="L200" s="31">
        <v>2834</v>
      </c>
      <c r="M200" s="31">
        <v>1.8416999999999999</v>
      </c>
      <c r="N200" s="1"/>
      <c r="O200" s="1"/>
    </row>
    <row r="201" spans="1:15" ht="12.75" customHeight="1">
      <c r="A201" s="51">
        <v>196</v>
      </c>
      <c r="B201" s="53" t="s">
        <v>294</v>
      </c>
      <c r="C201" s="31">
        <v>1531.5</v>
      </c>
      <c r="D201" s="36">
        <v>1528.8333333333333</v>
      </c>
      <c r="E201" s="36">
        <v>1507.6666666666665</v>
      </c>
      <c r="F201" s="36">
        <v>1483.8333333333333</v>
      </c>
      <c r="G201" s="36">
        <v>1462.6666666666665</v>
      </c>
      <c r="H201" s="36">
        <v>1552.6666666666665</v>
      </c>
      <c r="I201" s="36">
        <v>1573.833333333333</v>
      </c>
      <c r="J201" s="36">
        <v>1597.6666666666665</v>
      </c>
      <c r="K201" s="31">
        <v>1550</v>
      </c>
      <c r="L201" s="31">
        <v>1505</v>
      </c>
      <c r="M201" s="31">
        <v>2.0158800000000001</v>
      </c>
      <c r="N201" s="1"/>
      <c r="O201" s="1"/>
    </row>
    <row r="202" spans="1:15" ht="12.75" customHeight="1">
      <c r="A202" s="51">
        <v>197</v>
      </c>
      <c r="B202" s="53" t="s">
        <v>228</v>
      </c>
      <c r="C202" s="31">
        <v>4969.45</v>
      </c>
      <c r="D202" s="36">
        <v>4978.9333333333334</v>
      </c>
      <c r="E202" s="36">
        <v>4910.5166666666664</v>
      </c>
      <c r="F202" s="36">
        <v>4851.583333333333</v>
      </c>
      <c r="G202" s="36">
        <v>4783.1666666666661</v>
      </c>
      <c r="H202" s="36">
        <v>5037.8666666666668</v>
      </c>
      <c r="I202" s="36">
        <v>5106.2833333333328</v>
      </c>
      <c r="J202" s="36">
        <v>5165.2166666666672</v>
      </c>
      <c r="K202" s="31">
        <v>5047.3500000000004</v>
      </c>
      <c r="L202" s="31">
        <v>4920</v>
      </c>
      <c r="M202" s="31">
        <v>4.1799600000000003</v>
      </c>
      <c r="N202" s="1"/>
      <c r="O202" s="1"/>
    </row>
    <row r="203" spans="1:15" ht="12.75" customHeight="1">
      <c r="A203" s="51">
        <v>198</v>
      </c>
      <c r="B203" s="53" t="s">
        <v>296</v>
      </c>
      <c r="C203" s="31">
        <v>3959.55</v>
      </c>
      <c r="D203" s="36">
        <v>3964.2833333333328</v>
      </c>
      <c r="E203" s="36">
        <v>3924.4666666666658</v>
      </c>
      <c r="F203" s="36">
        <v>3889.3833333333328</v>
      </c>
      <c r="G203" s="36">
        <v>3849.5666666666657</v>
      </c>
      <c r="H203" s="36">
        <v>3999.3666666666659</v>
      </c>
      <c r="I203" s="36">
        <v>4039.1833333333334</v>
      </c>
      <c r="J203" s="36">
        <v>4074.266666666666</v>
      </c>
      <c r="K203" s="31">
        <v>4004.1</v>
      </c>
      <c r="L203" s="31">
        <v>3929.2</v>
      </c>
      <c r="M203" s="31">
        <v>2.4588000000000001</v>
      </c>
      <c r="N203" s="1"/>
      <c r="O203" s="1"/>
    </row>
    <row r="204" spans="1:15" ht="12.75" customHeight="1">
      <c r="A204" s="51">
        <v>199</v>
      </c>
      <c r="B204" s="53" t="s">
        <v>232</v>
      </c>
      <c r="C204" s="31">
        <v>551.5</v>
      </c>
      <c r="D204" s="36">
        <v>546.4</v>
      </c>
      <c r="E204" s="36">
        <v>537.19999999999993</v>
      </c>
      <c r="F204" s="36">
        <v>522.9</v>
      </c>
      <c r="G204" s="36">
        <v>513.69999999999993</v>
      </c>
      <c r="H204" s="36">
        <v>560.69999999999993</v>
      </c>
      <c r="I204" s="36">
        <v>569.9</v>
      </c>
      <c r="J204" s="36">
        <v>584.19999999999993</v>
      </c>
      <c r="K204" s="31">
        <v>555.6</v>
      </c>
      <c r="L204" s="31">
        <v>532.1</v>
      </c>
      <c r="M204" s="31">
        <v>69.640900000000002</v>
      </c>
      <c r="N204" s="1"/>
      <c r="O204" s="1"/>
    </row>
    <row r="205" spans="1:15" ht="12.75" customHeight="1">
      <c r="A205" s="51">
        <v>200</v>
      </c>
      <c r="B205" s="53" t="s">
        <v>231</v>
      </c>
      <c r="C205" s="31">
        <v>10826.25</v>
      </c>
      <c r="D205" s="36">
        <v>10732.449999999999</v>
      </c>
      <c r="E205" s="36">
        <v>10556.949999999997</v>
      </c>
      <c r="F205" s="36">
        <v>10287.649999999998</v>
      </c>
      <c r="G205" s="36">
        <v>10112.149999999996</v>
      </c>
      <c r="H205" s="36">
        <v>11001.749999999998</v>
      </c>
      <c r="I205" s="36">
        <v>11177.250000000002</v>
      </c>
      <c r="J205" s="36">
        <v>11446.55</v>
      </c>
      <c r="K205" s="31">
        <v>10907.95</v>
      </c>
      <c r="L205" s="31">
        <v>10463.15</v>
      </c>
      <c r="M205" s="31">
        <v>7.0525599999999997</v>
      </c>
      <c r="N205" s="1"/>
      <c r="O205" s="1"/>
    </row>
    <row r="206" spans="1:15" ht="12.75" customHeight="1">
      <c r="A206" s="51">
        <v>201</v>
      </c>
      <c r="B206" s="53" t="s">
        <v>297</v>
      </c>
      <c r="C206" s="31">
        <v>147.22</v>
      </c>
      <c r="D206" s="36">
        <v>148.24</v>
      </c>
      <c r="E206" s="36">
        <v>145.48000000000002</v>
      </c>
      <c r="F206" s="36">
        <v>143.74</v>
      </c>
      <c r="G206" s="36">
        <v>140.98000000000002</v>
      </c>
      <c r="H206" s="36">
        <v>149.98000000000002</v>
      </c>
      <c r="I206" s="36">
        <v>152.74</v>
      </c>
      <c r="J206" s="36">
        <v>154.48000000000002</v>
      </c>
      <c r="K206" s="31">
        <v>151</v>
      </c>
      <c r="L206" s="31">
        <v>146.5</v>
      </c>
      <c r="M206" s="31">
        <v>168.60938999999999</v>
      </c>
      <c r="N206" s="1"/>
      <c r="O206" s="1"/>
    </row>
    <row r="207" spans="1:15" ht="12.75" customHeight="1">
      <c r="A207" s="51">
        <v>202</v>
      </c>
      <c r="B207" s="53" t="s">
        <v>230</v>
      </c>
      <c r="C207" s="31">
        <v>2146.3000000000002</v>
      </c>
      <c r="D207" s="36">
        <v>2124.75</v>
      </c>
      <c r="E207" s="36">
        <v>2096.5500000000002</v>
      </c>
      <c r="F207" s="36">
        <v>2046.8000000000002</v>
      </c>
      <c r="G207" s="36">
        <v>2018.6000000000004</v>
      </c>
      <c r="H207" s="36">
        <v>2174.5</v>
      </c>
      <c r="I207" s="36">
        <v>2202.6999999999998</v>
      </c>
      <c r="J207" s="36">
        <v>2252.4499999999998</v>
      </c>
      <c r="K207" s="31">
        <v>2152.9499999999998</v>
      </c>
      <c r="L207" s="31">
        <v>2075</v>
      </c>
      <c r="M207" s="31">
        <v>3.4849299999999999</v>
      </c>
      <c r="N207" s="1"/>
      <c r="O207" s="1"/>
    </row>
    <row r="208" spans="1:15" ht="12.75" customHeight="1">
      <c r="A208" s="51">
        <v>203</v>
      </c>
      <c r="B208" s="53" t="s">
        <v>1031</v>
      </c>
      <c r="C208" s="31">
        <v>1315.1</v>
      </c>
      <c r="D208" s="36">
        <v>1316.4166666666667</v>
      </c>
      <c r="E208" s="36">
        <v>1305.8333333333335</v>
      </c>
      <c r="F208" s="36">
        <v>1296.5666666666668</v>
      </c>
      <c r="G208" s="36">
        <v>1285.9833333333336</v>
      </c>
      <c r="H208" s="36">
        <v>1325.6833333333334</v>
      </c>
      <c r="I208" s="36">
        <v>1336.2666666666669</v>
      </c>
      <c r="J208" s="36">
        <v>1345.5333333333333</v>
      </c>
      <c r="K208" s="31">
        <v>1327</v>
      </c>
      <c r="L208" s="31">
        <v>1307.1500000000001</v>
      </c>
      <c r="M208" s="31">
        <v>6.5496299999999996</v>
      </c>
      <c r="N208" s="1"/>
      <c r="O208" s="1"/>
    </row>
    <row r="209" spans="1:15" ht="12.75" customHeight="1">
      <c r="A209" s="51">
        <v>204</v>
      </c>
      <c r="B209" s="53" t="s">
        <v>298</v>
      </c>
      <c r="C209" s="31">
        <v>1546.05</v>
      </c>
      <c r="D209" s="36">
        <v>1554.25</v>
      </c>
      <c r="E209" s="36">
        <v>1514.8</v>
      </c>
      <c r="F209" s="36">
        <v>1483.55</v>
      </c>
      <c r="G209" s="36">
        <v>1444.1</v>
      </c>
      <c r="H209" s="36">
        <v>1585.5</v>
      </c>
      <c r="I209" s="36">
        <v>1624.9499999999998</v>
      </c>
      <c r="J209" s="36">
        <v>1656.2</v>
      </c>
      <c r="K209" s="31">
        <v>1593.7</v>
      </c>
      <c r="L209" s="31">
        <v>1523</v>
      </c>
      <c r="M209" s="31">
        <v>33.96123</v>
      </c>
      <c r="N209" s="1"/>
      <c r="O209" s="1"/>
    </row>
    <row r="210" spans="1:15" ht="12.75" customHeight="1">
      <c r="A210" s="51">
        <v>205</v>
      </c>
      <c r="B210" s="53" t="s">
        <v>233</v>
      </c>
      <c r="C210" s="31">
        <v>444.1</v>
      </c>
      <c r="D210" s="36">
        <v>446.95</v>
      </c>
      <c r="E210" s="36">
        <v>438.4</v>
      </c>
      <c r="F210" s="36">
        <v>432.7</v>
      </c>
      <c r="G210" s="36">
        <v>424.15</v>
      </c>
      <c r="H210" s="36">
        <v>452.65</v>
      </c>
      <c r="I210" s="36">
        <v>461.20000000000005</v>
      </c>
      <c r="J210" s="36">
        <v>466.9</v>
      </c>
      <c r="K210" s="31">
        <v>455.5</v>
      </c>
      <c r="L210" s="31">
        <v>441.25</v>
      </c>
      <c r="M210" s="31">
        <v>139.20775</v>
      </c>
      <c r="N210" s="1"/>
      <c r="O210" s="1"/>
    </row>
    <row r="211" spans="1:15" ht="12.75" customHeight="1">
      <c r="A211" s="51">
        <v>206</v>
      </c>
      <c r="B211" s="53" t="s">
        <v>138</v>
      </c>
      <c r="C211" s="31">
        <v>15.81</v>
      </c>
      <c r="D211" s="36">
        <v>15.973333333333334</v>
      </c>
      <c r="E211" s="36">
        <v>15.596666666666668</v>
      </c>
      <c r="F211" s="36">
        <v>15.383333333333333</v>
      </c>
      <c r="G211" s="36">
        <v>15.006666666666666</v>
      </c>
      <c r="H211" s="36">
        <v>16.186666666666667</v>
      </c>
      <c r="I211" s="36">
        <v>16.56333333333334</v>
      </c>
      <c r="J211" s="36">
        <v>16.776666666666671</v>
      </c>
      <c r="K211" s="31">
        <v>16.350000000000001</v>
      </c>
      <c r="L211" s="31">
        <v>15.76</v>
      </c>
      <c r="M211" s="31">
        <v>10887.317950000001</v>
      </c>
      <c r="N211" s="1"/>
      <c r="O211" s="1"/>
    </row>
    <row r="212" spans="1:15" ht="12.75" customHeight="1">
      <c r="A212" s="51">
        <v>207</v>
      </c>
      <c r="B212" s="53" t="s">
        <v>234</v>
      </c>
      <c r="C212" s="31">
        <v>1461.2</v>
      </c>
      <c r="D212" s="36">
        <v>1451.8666666666668</v>
      </c>
      <c r="E212" s="36">
        <v>1435.2833333333335</v>
      </c>
      <c r="F212" s="36">
        <v>1409.3666666666668</v>
      </c>
      <c r="G212" s="36">
        <v>1392.7833333333335</v>
      </c>
      <c r="H212" s="36">
        <v>1477.7833333333335</v>
      </c>
      <c r="I212" s="36">
        <v>1494.3666666666666</v>
      </c>
      <c r="J212" s="36">
        <v>1520.2833333333335</v>
      </c>
      <c r="K212" s="31">
        <v>1468.45</v>
      </c>
      <c r="L212" s="31">
        <v>1425.95</v>
      </c>
      <c r="M212" s="31">
        <v>23.03558</v>
      </c>
      <c r="N212" s="1"/>
      <c r="O212" s="1"/>
    </row>
    <row r="213" spans="1:15" ht="12.75" customHeight="1">
      <c r="A213" s="51">
        <v>208</v>
      </c>
      <c r="B213" s="53" t="s">
        <v>235</v>
      </c>
      <c r="C213" s="31">
        <v>475.25</v>
      </c>
      <c r="D213" s="36">
        <v>479</v>
      </c>
      <c r="E213" s="36">
        <v>469.6</v>
      </c>
      <c r="F213" s="36">
        <v>463.95000000000005</v>
      </c>
      <c r="G213" s="36">
        <v>454.55000000000007</v>
      </c>
      <c r="H213" s="36">
        <v>484.65</v>
      </c>
      <c r="I213" s="36">
        <v>494.04999999999995</v>
      </c>
      <c r="J213" s="36">
        <v>499.69999999999993</v>
      </c>
      <c r="K213" s="31">
        <v>488.4</v>
      </c>
      <c r="L213" s="31">
        <v>473.35</v>
      </c>
      <c r="M213" s="31">
        <v>91.558760000000007</v>
      </c>
      <c r="N213" s="1"/>
      <c r="O213" s="1"/>
    </row>
    <row r="214" spans="1:15" ht="12.75" customHeight="1">
      <c r="A214" s="51">
        <v>209</v>
      </c>
      <c r="B214" s="53" t="s">
        <v>300</v>
      </c>
      <c r="C214" s="31">
        <v>23.87</v>
      </c>
      <c r="D214" s="36">
        <v>23.860000000000003</v>
      </c>
      <c r="E214" s="36">
        <v>23.220000000000006</v>
      </c>
      <c r="F214" s="36">
        <v>22.570000000000004</v>
      </c>
      <c r="G214" s="36">
        <v>21.930000000000007</v>
      </c>
      <c r="H214" s="36">
        <v>24.510000000000005</v>
      </c>
      <c r="I214" s="36">
        <v>25.15</v>
      </c>
      <c r="J214" s="36">
        <v>25.800000000000004</v>
      </c>
      <c r="K214" s="31">
        <v>24.5</v>
      </c>
      <c r="L214" s="31">
        <v>23.21</v>
      </c>
      <c r="M214" s="31">
        <v>2833.40418</v>
      </c>
      <c r="N214" s="1"/>
      <c r="O214" s="1"/>
    </row>
    <row r="215" spans="1:15" ht="12.75" customHeight="1">
      <c r="A215" s="51">
        <v>210</v>
      </c>
      <c r="B215" s="53" t="s">
        <v>236</v>
      </c>
      <c r="C215" s="31">
        <v>164.41</v>
      </c>
      <c r="D215" s="36">
        <v>161.30333333333331</v>
      </c>
      <c r="E215" s="36">
        <v>157.10666666666663</v>
      </c>
      <c r="F215" s="36">
        <v>149.80333333333331</v>
      </c>
      <c r="G215" s="36">
        <v>145.60666666666663</v>
      </c>
      <c r="H215" s="36">
        <v>168.60666666666663</v>
      </c>
      <c r="I215" s="36">
        <v>172.80333333333328</v>
      </c>
      <c r="J215" s="36">
        <v>180.10666666666663</v>
      </c>
      <c r="K215" s="31">
        <v>165.5</v>
      </c>
      <c r="L215" s="31">
        <v>154</v>
      </c>
      <c r="M215" s="31">
        <v>362.27048000000002</v>
      </c>
      <c r="N215" s="1"/>
      <c r="O215" s="1"/>
    </row>
    <row r="216" spans="1:15" ht="12.75" customHeight="1">
      <c r="A216" s="51">
        <v>211</v>
      </c>
      <c r="B216" s="53" t="s">
        <v>301</v>
      </c>
      <c r="C216" s="31">
        <v>182.16</v>
      </c>
      <c r="D216" s="36">
        <v>183.40666666666667</v>
      </c>
      <c r="E216" s="36">
        <v>180.31333333333333</v>
      </c>
      <c r="F216" s="36">
        <v>178.46666666666667</v>
      </c>
      <c r="G216" s="36">
        <v>175.37333333333333</v>
      </c>
      <c r="H216" s="36">
        <v>185.25333333333333</v>
      </c>
      <c r="I216" s="36">
        <v>188.34666666666664</v>
      </c>
      <c r="J216" s="36">
        <v>190.19333333333333</v>
      </c>
      <c r="K216" s="31">
        <v>186.5</v>
      </c>
      <c r="L216" s="31">
        <v>181.56</v>
      </c>
      <c r="M216" s="31">
        <v>331.63472999999999</v>
      </c>
      <c r="N216" s="1"/>
      <c r="O216" s="1"/>
    </row>
    <row r="217" spans="1:15" ht="12.75" customHeight="1">
      <c r="A217" s="51">
        <v>212</v>
      </c>
      <c r="B217" s="53" t="s">
        <v>237</v>
      </c>
      <c r="C217" s="31">
        <v>1086.05</v>
      </c>
      <c r="D217" s="36">
        <v>1078.3500000000001</v>
      </c>
      <c r="E217" s="36">
        <v>1066.7000000000003</v>
      </c>
      <c r="F217" s="36">
        <v>1047.3500000000001</v>
      </c>
      <c r="G217" s="36">
        <v>1035.7000000000003</v>
      </c>
      <c r="H217" s="36">
        <v>1097.7000000000003</v>
      </c>
      <c r="I217" s="36">
        <v>1109.3500000000004</v>
      </c>
      <c r="J217" s="36">
        <v>1128.7000000000003</v>
      </c>
      <c r="K217" s="31">
        <v>1090</v>
      </c>
      <c r="L217" s="31">
        <v>1059</v>
      </c>
      <c r="M217" s="31">
        <v>18.136959999999998</v>
      </c>
      <c r="N217" s="1"/>
      <c r="O217" s="1"/>
    </row>
    <row r="218" spans="1:15" ht="12.75" customHeight="1">
      <c r="A218" s="54"/>
      <c r="B218" s="198"/>
      <c r="C218" s="287"/>
      <c r="D218" s="287"/>
      <c r="E218" s="287"/>
      <c r="F218" s="287"/>
      <c r="G218" s="287"/>
      <c r="H218" s="287"/>
      <c r="I218" s="287"/>
      <c r="J218" s="287"/>
      <c r="K218" s="287"/>
      <c r="L218" s="288"/>
      <c r="M218" s="198"/>
      <c r="N218" s="198"/>
      <c r="O218" s="198"/>
    </row>
    <row r="219" spans="1:15" ht="12.75" customHeight="1">
      <c r="A219" s="54"/>
      <c r="N219" s="1"/>
      <c r="O219" s="1"/>
    </row>
    <row r="220" spans="1:15" ht="12.75" customHeight="1">
      <c r="A220" s="57" t="s">
        <v>302</v>
      </c>
      <c r="N220" s="1"/>
      <c r="O220" s="1"/>
    </row>
    <row r="221" spans="1:15" ht="12.75" customHeight="1">
      <c r="A221" s="58" t="s">
        <v>303</v>
      </c>
      <c r="B221" s="1"/>
      <c r="C221" s="55"/>
      <c r="D221" s="55"/>
      <c r="E221" s="55"/>
      <c r="F221" s="55"/>
      <c r="G221" s="55"/>
      <c r="H221" s="55"/>
      <c r="I221" s="55"/>
      <c r="J221" s="55"/>
      <c r="K221" s="55"/>
      <c r="L221" s="56"/>
      <c r="M221" s="1"/>
      <c r="N221" s="1"/>
      <c r="O221" s="1"/>
    </row>
    <row r="222" spans="1:15" ht="12.75" customHeight="1">
      <c r="A222" s="59"/>
      <c r="B222" s="1"/>
      <c r="C222" s="55"/>
      <c r="D222" s="55"/>
      <c r="E222" s="55"/>
      <c r="F222" s="55"/>
      <c r="G222" s="55"/>
      <c r="H222" s="55"/>
      <c r="I222" s="55"/>
      <c r="J222" s="55"/>
      <c r="K222" s="55"/>
      <c r="L222" s="56"/>
      <c r="M222" s="1"/>
      <c r="N222" s="1"/>
      <c r="O222" s="1"/>
    </row>
    <row r="223" spans="1:15" ht="12.75" customHeight="1">
      <c r="A223" s="60" t="s">
        <v>304</v>
      </c>
      <c r="B223" s="1"/>
      <c r="C223" s="55"/>
      <c r="D223" s="55"/>
      <c r="E223" s="55"/>
      <c r="F223" s="55"/>
      <c r="G223" s="55"/>
      <c r="H223" s="55"/>
      <c r="I223" s="55"/>
      <c r="J223" s="55"/>
      <c r="K223" s="55"/>
      <c r="L223" s="56"/>
      <c r="M223" s="1"/>
      <c r="N223" s="1"/>
      <c r="O223" s="1"/>
    </row>
    <row r="224" spans="1:15" ht="12.75" customHeight="1">
      <c r="A224" s="44" t="s">
        <v>238</v>
      </c>
      <c r="B224" s="1"/>
      <c r="C224" s="55"/>
      <c r="D224" s="55"/>
      <c r="E224" s="55"/>
      <c r="F224" s="55"/>
      <c r="G224" s="55"/>
      <c r="H224" s="55"/>
      <c r="I224" s="55"/>
      <c r="J224" s="55"/>
      <c r="K224" s="55"/>
      <c r="L224" s="56"/>
      <c r="M224" s="1"/>
      <c r="N224" s="1"/>
      <c r="O224" s="1"/>
    </row>
    <row r="225" spans="1:15" ht="12.75" customHeight="1">
      <c r="A225" s="44" t="s">
        <v>239</v>
      </c>
      <c r="B225" s="1"/>
      <c r="C225" s="55"/>
      <c r="D225" s="55"/>
      <c r="E225" s="55"/>
      <c r="F225" s="55"/>
      <c r="G225" s="55"/>
      <c r="H225" s="55"/>
      <c r="I225" s="55"/>
      <c r="J225" s="55"/>
      <c r="K225" s="55"/>
      <c r="L225" s="56"/>
      <c r="M225" s="1"/>
      <c r="N225" s="1"/>
      <c r="O225" s="1"/>
    </row>
    <row r="226" spans="1:15" ht="12.75" customHeight="1">
      <c r="A226" s="44" t="s">
        <v>240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56"/>
      <c r="M226" s="1"/>
      <c r="N226" s="1"/>
      <c r="O226" s="1"/>
    </row>
    <row r="227" spans="1:15" ht="12.75" customHeight="1">
      <c r="A227" s="44" t="s">
        <v>241</v>
      </c>
      <c r="B227" s="1"/>
      <c r="C227" s="55"/>
      <c r="D227" s="55"/>
      <c r="E227" s="55"/>
      <c r="F227" s="55"/>
      <c r="G227" s="55"/>
      <c r="H227" s="55"/>
      <c r="I227" s="55"/>
      <c r="J227" s="55"/>
      <c r="K227" s="55"/>
      <c r="L227" s="56"/>
      <c r="M227" s="1"/>
      <c r="N227" s="1"/>
      <c r="O227" s="1"/>
    </row>
    <row r="228" spans="1:15" ht="12.75" customHeight="1">
      <c r="A228" s="44" t="s">
        <v>242</v>
      </c>
      <c r="B228" s="1"/>
      <c r="C228" s="55"/>
      <c r="D228" s="55"/>
      <c r="E228" s="55"/>
      <c r="F228" s="55"/>
      <c r="G228" s="55"/>
      <c r="H228" s="55"/>
      <c r="I228" s="55"/>
      <c r="J228" s="55"/>
      <c r="K228" s="55"/>
      <c r="L228" s="56"/>
      <c r="M228" s="1"/>
      <c r="N228" s="1"/>
      <c r="O228" s="1"/>
    </row>
    <row r="229" spans="1:15" ht="12.75" customHeight="1">
      <c r="A229" s="62"/>
      <c r="B229" s="1"/>
      <c r="C229" s="55"/>
      <c r="D229" s="55"/>
      <c r="E229" s="55"/>
      <c r="F229" s="55"/>
      <c r="G229" s="55"/>
      <c r="H229" s="55"/>
      <c r="I229" s="55"/>
      <c r="J229" s="55"/>
      <c r="K229" s="55"/>
      <c r="L229" s="56"/>
      <c r="M229" s="1"/>
      <c r="N229" s="1"/>
      <c r="O229" s="1"/>
    </row>
    <row r="230" spans="1:15" ht="12.75" customHeight="1">
      <c r="A230" s="1"/>
      <c r="B230" s="1"/>
      <c r="C230" s="55"/>
      <c r="D230" s="55"/>
      <c r="E230" s="55"/>
      <c r="F230" s="55"/>
      <c r="G230" s="55"/>
      <c r="H230" s="55"/>
      <c r="I230" s="55"/>
      <c r="J230" s="55"/>
      <c r="K230" s="55"/>
      <c r="L230" s="56"/>
      <c r="M230" s="1"/>
      <c r="N230" s="1"/>
      <c r="O230" s="1"/>
    </row>
    <row r="231" spans="1:15" ht="12.75" customHeight="1">
      <c r="A231" s="1"/>
      <c r="B231" s="1"/>
      <c r="C231" s="55"/>
      <c r="D231" s="55"/>
      <c r="E231" s="55"/>
      <c r="F231" s="55"/>
      <c r="G231" s="55"/>
      <c r="H231" s="55"/>
      <c r="I231" s="55"/>
      <c r="J231" s="55"/>
      <c r="K231" s="55"/>
      <c r="L231" s="56"/>
      <c r="M231" s="1"/>
      <c r="N231" s="1"/>
      <c r="O231" s="1"/>
    </row>
    <row r="232" spans="1:15" ht="12.75" customHeight="1">
      <c r="A232" s="1"/>
      <c r="B232" s="1"/>
      <c r="C232" s="55"/>
      <c r="D232" s="55"/>
      <c r="E232" s="55"/>
      <c r="F232" s="55"/>
      <c r="G232" s="55"/>
      <c r="H232" s="55"/>
      <c r="I232" s="55"/>
      <c r="J232" s="55"/>
      <c r="K232" s="55"/>
      <c r="L232" s="56"/>
      <c r="M232" s="1"/>
      <c r="N232" s="1"/>
      <c r="O232" s="1"/>
    </row>
    <row r="233" spans="1:15" ht="12.75" customHeight="1">
      <c r="A233" s="1"/>
      <c r="B233" s="1"/>
      <c r="C233" s="55"/>
      <c r="D233" s="55"/>
      <c r="E233" s="55"/>
      <c r="F233" s="55"/>
      <c r="G233" s="55"/>
      <c r="H233" s="55"/>
      <c r="I233" s="55"/>
      <c r="J233" s="55"/>
      <c r="K233" s="55"/>
      <c r="L233" s="56"/>
      <c r="M233" s="1"/>
      <c r="N233" s="1"/>
      <c r="O233" s="1"/>
    </row>
    <row r="234" spans="1:15" ht="12.75" customHeight="1">
      <c r="A234" s="63" t="s">
        <v>243</v>
      </c>
      <c r="B234" s="1"/>
      <c r="C234" s="55"/>
      <c r="D234" s="55"/>
      <c r="E234" s="55"/>
      <c r="F234" s="55"/>
      <c r="G234" s="55"/>
      <c r="H234" s="55"/>
      <c r="I234" s="55"/>
      <c r="J234" s="55"/>
      <c r="K234" s="55"/>
      <c r="L234" s="56"/>
      <c r="M234" s="1"/>
      <c r="N234" s="1"/>
      <c r="O234" s="1"/>
    </row>
    <row r="235" spans="1:15" ht="12.75" customHeight="1">
      <c r="A235" s="64" t="s">
        <v>244</v>
      </c>
      <c r="B235" s="1"/>
      <c r="C235" s="55"/>
      <c r="D235" s="55"/>
      <c r="E235" s="55"/>
      <c r="F235" s="55"/>
      <c r="G235" s="55"/>
      <c r="H235" s="55"/>
      <c r="I235" s="55"/>
      <c r="J235" s="55"/>
      <c r="K235" s="55"/>
      <c r="L235" s="56"/>
      <c r="M235" s="1"/>
      <c r="N235" s="1"/>
      <c r="O235" s="1"/>
    </row>
    <row r="236" spans="1:15" ht="12.75" customHeight="1">
      <c r="A236" s="64" t="s">
        <v>245</v>
      </c>
      <c r="B236" s="1"/>
      <c r="C236" s="55"/>
      <c r="D236" s="55"/>
      <c r="E236" s="55"/>
      <c r="F236" s="55"/>
      <c r="G236" s="55"/>
      <c r="H236" s="55"/>
      <c r="I236" s="55"/>
      <c r="J236" s="55"/>
      <c r="K236" s="55"/>
      <c r="L236" s="56"/>
      <c r="M236" s="1"/>
      <c r="N236" s="1"/>
      <c r="O236" s="1"/>
    </row>
    <row r="237" spans="1:15" ht="12.75" customHeight="1">
      <c r="A237" s="64" t="s">
        <v>246</v>
      </c>
      <c r="B237" s="1"/>
      <c r="C237" s="55"/>
      <c r="D237" s="55"/>
      <c r="E237" s="55"/>
      <c r="F237" s="55"/>
      <c r="G237" s="55"/>
      <c r="H237" s="55"/>
      <c r="I237" s="55"/>
      <c r="J237" s="55"/>
      <c r="K237" s="55"/>
      <c r="L237" s="56"/>
      <c r="M237" s="1"/>
      <c r="N237" s="1"/>
      <c r="O237" s="1"/>
    </row>
    <row r="238" spans="1:15" ht="12.75" customHeight="1">
      <c r="A238" s="64" t="s">
        <v>247</v>
      </c>
      <c r="B238" s="1"/>
      <c r="C238" s="55"/>
      <c r="D238" s="55"/>
      <c r="E238" s="55"/>
      <c r="F238" s="55"/>
      <c r="G238" s="55"/>
      <c r="H238" s="55"/>
      <c r="I238" s="55"/>
      <c r="J238" s="55"/>
      <c r="K238" s="55"/>
      <c r="L238" s="56"/>
      <c r="M238" s="1"/>
      <c r="N238" s="1"/>
      <c r="O238" s="1"/>
    </row>
    <row r="239" spans="1:15" ht="12.75" customHeight="1">
      <c r="A239" s="64" t="s">
        <v>248</v>
      </c>
      <c r="B239" s="1"/>
      <c r="C239" s="55"/>
      <c r="D239" s="55"/>
      <c r="E239" s="55"/>
      <c r="F239" s="55"/>
      <c r="G239" s="55"/>
      <c r="H239" s="55"/>
      <c r="I239" s="55"/>
      <c r="J239" s="55"/>
      <c r="K239" s="55"/>
      <c r="L239" s="56"/>
      <c r="M239" s="1"/>
      <c r="N239" s="1"/>
      <c r="O239" s="1"/>
    </row>
    <row r="240" spans="1:15" ht="12.75" customHeight="1">
      <c r="A240" s="64" t="s">
        <v>249</v>
      </c>
      <c r="B240" s="1"/>
      <c r="C240" s="55"/>
      <c r="D240" s="55"/>
      <c r="E240" s="55"/>
      <c r="F240" s="55"/>
      <c r="G240" s="55"/>
      <c r="H240" s="55"/>
      <c r="I240" s="55"/>
      <c r="J240" s="55"/>
      <c r="K240" s="55"/>
      <c r="L240" s="56"/>
      <c r="M240" s="1"/>
      <c r="N240" s="1"/>
      <c r="O240" s="1"/>
    </row>
    <row r="241" spans="1:15" ht="12.75" customHeight="1">
      <c r="A241" s="64" t="s">
        <v>250</v>
      </c>
      <c r="B241" s="1"/>
      <c r="C241" s="55"/>
      <c r="D241" s="55"/>
      <c r="E241" s="55"/>
      <c r="F241" s="55"/>
      <c r="G241" s="55"/>
      <c r="H241" s="55"/>
      <c r="I241" s="55"/>
      <c r="J241" s="55"/>
      <c r="K241" s="55"/>
      <c r="L241" s="56"/>
      <c r="M241" s="1"/>
      <c r="N241" s="1"/>
      <c r="O241" s="1"/>
    </row>
    <row r="242" spans="1:15" ht="12.75" customHeight="1">
      <c r="A242" s="64" t="s">
        <v>251</v>
      </c>
      <c r="B242" s="1"/>
      <c r="C242" s="55"/>
      <c r="D242" s="55"/>
      <c r="E242" s="55"/>
      <c r="F242" s="55"/>
      <c r="G242" s="55"/>
      <c r="H242" s="55"/>
      <c r="I242" s="55"/>
      <c r="J242" s="55"/>
      <c r="K242" s="55"/>
      <c r="L242" s="56"/>
      <c r="M242" s="1"/>
      <c r="N242" s="1"/>
      <c r="O242" s="1"/>
    </row>
    <row r="243" spans="1:15" ht="12.75" customHeight="1">
      <c r="A243" s="64" t="s">
        <v>252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56"/>
      <c r="M243" s="1"/>
      <c r="N243" s="1"/>
      <c r="O243" s="1"/>
    </row>
    <row r="244" spans="1:15" ht="12.75" customHeight="1">
      <c r="A244" s="1"/>
      <c r="B244" s="1"/>
      <c r="C244" s="55"/>
      <c r="D244" s="55"/>
      <c r="E244" s="55"/>
      <c r="F244" s="55"/>
      <c r="G244" s="55"/>
      <c r="H244" s="55"/>
      <c r="I244" s="55"/>
      <c r="J244" s="55"/>
      <c r="K244" s="55"/>
      <c r="L244" s="56"/>
      <c r="M244" s="1"/>
      <c r="N244" s="1"/>
      <c r="O244" s="1"/>
    </row>
    <row r="245" spans="1:15" ht="12.75" customHeight="1">
      <c r="A245" s="1"/>
      <c r="B245" s="1"/>
      <c r="C245" s="55"/>
      <c r="D245" s="55"/>
      <c r="E245" s="55"/>
      <c r="F245" s="55"/>
      <c r="G245" s="55"/>
      <c r="H245" s="55"/>
      <c r="I245" s="55"/>
      <c r="J245" s="55"/>
      <c r="K245" s="55"/>
      <c r="L245" s="56"/>
      <c r="M245" s="1"/>
      <c r="N245" s="1"/>
      <c r="O245" s="1"/>
    </row>
    <row r="246" spans="1:15" ht="12.75" customHeight="1">
      <c r="A246" s="1"/>
      <c r="B246" s="1"/>
      <c r="C246" s="55"/>
      <c r="D246" s="55"/>
      <c r="E246" s="55"/>
      <c r="F246" s="55"/>
      <c r="G246" s="55"/>
      <c r="H246" s="55"/>
      <c r="I246" s="55"/>
      <c r="J246" s="55"/>
      <c r="K246" s="55"/>
      <c r="L246" s="56"/>
      <c r="M246" s="1"/>
      <c r="N246" s="1"/>
      <c r="O246" s="1"/>
    </row>
    <row r="247" spans="1:15" ht="12.75" customHeight="1">
      <c r="A247" s="1"/>
      <c r="B247" s="1"/>
      <c r="C247" s="55"/>
      <c r="D247" s="55"/>
      <c r="E247" s="55"/>
      <c r="F247" s="55"/>
      <c r="G247" s="55"/>
      <c r="H247" s="55"/>
      <c r="I247" s="55"/>
      <c r="J247" s="55"/>
      <c r="K247" s="55"/>
      <c r="L247" s="56"/>
      <c r="M247" s="1"/>
      <c r="N247" s="1"/>
      <c r="O247" s="1"/>
    </row>
    <row r="248" spans="1:15" ht="12.75" customHeight="1">
      <c r="A248" s="1"/>
      <c r="B248" s="1"/>
      <c r="C248" s="55"/>
      <c r="D248" s="55"/>
      <c r="E248" s="55"/>
      <c r="F248" s="55"/>
      <c r="G248" s="55"/>
      <c r="H248" s="55"/>
      <c r="I248" s="55"/>
      <c r="J248" s="55"/>
      <c r="K248" s="55"/>
      <c r="L248" s="56"/>
      <c r="M248" s="1"/>
      <c r="N248" s="1"/>
      <c r="O248" s="1"/>
    </row>
    <row r="249" spans="1:15" ht="12.75" customHeight="1">
      <c r="A249" s="1"/>
      <c r="B249" s="1"/>
      <c r="C249" s="55"/>
      <c r="D249" s="55"/>
      <c r="E249" s="55"/>
      <c r="F249" s="55"/>
      <c r="G249" s="55"/>
      <c r="H249" s="55"/>
      <c r="I249" s="55"/>
      <c r="J249" s="55"/>
      <c r="K249" s="55"/>
      <c r="L249" s="56"/>
      <c r="M249" s="1"/>
      <c r="N249" s="1"/>
      <c r="O249" s="1"/>
    </row>
    <row r="250" spans="1:15" ht="12.75" customHeight="1">
      <c r="A250" s="1"/>
      <c r="B250" s="1"/>
      <c r="C250" s="55"/>
      <c r="D250" s="55"/>
      <c r="E250" s="55"/>
      <c r="F250" s="55"/>
      <c r="G250" s="55"/>
      <c r="H250" s="55"/>
      <c r="I250" s="55"/>
      <c r="J250" s="55"/>
      <c r="K250" s="55"/>
      <c r="L250" s="56"/>
      <c r="M250" s="1"/>
      <c r="N250" s="1"/>
      <c r="O250" s="1"/>
    </row>
    <row r="251" spans="1:15" ht="12.75" customHeight="1">
      <c r="A251" s="1"/>
      <c r="B251" s="1"/>
      <c r="C251" s="55"/>
      <c r="D251" s="55"/>
      <c r="E251" s="55"/>
      <c r="F251" s="55"/>
      <c r="G251" s="55"/>
      <c r="H251" s="55"/>
      <c r="I251" s="55"/>
      <c r="J251" s="55"/>
      <c r="K251" s="55"/>
      <c r="L251" s="56"/>
      <c r="M251" s="1"/>
      <c r="N251" s="1"/>
      <c r="O251" s="1"/>
    </row>
    <row r="252" spans="1:15" ht="12.75" customHeight="1">
      <c r="A252" s="1"/>
      <c r="B252" s="1"/>
      <c r="C252" s="55"/>
      <c r="D252" s="55"/>
      <c r="E252" s="55"/>
      <c r="F252" s="55"/>
      <c r="G252" s="55"/>
      <c r="H252" s="55"/>
      <c r="I252" s="55"/>
      <c r="J252" s="55"/>
      <c r="K252" s="55"/>
      <c r="L252" s="56"/>
      <c r="M252" s="1"/>
      <c r="N252" s="1"/>
      <c r="O252" s="1"/>
    </row>
    <row r="253" spans="1:15" ht="12.75" customHeight="1">
      <c r="A253" s="1"/>
      <c r="B253" s="1"/>
      <c r="C253" s="55"/>
      <c r="D253" s="55"/>
      <c r="E253" s="55"/>
      <c r="F253" s="55"/>
      <c r="G253" s="55"/>
      <c r="H253" s="55"/>
      <c r="I253" s="55"/>
      <c r="J253" s="55"/>
      <c r="K253" s="55"/>
      <c r="L253" s="56"/>
      <c r="M253" s="1"/>
      <c r="N253" s="1"/>
      <c r="O253" s="1"/>
    </row>
    <row r="254" spans="1:15" ht="12.75" customHeight="1">
      <c r="A254" s="1"/>
      <c r="B254" s="1"/>
      <c r="C254" s="55"/>
      <c r="D254" s="55"/>
      <c r="E254" s="55"/>
      <c r="F254" s="55"/>
      <c r="G254" s="55"/>
      <c r="H254" s="55"/>
      <c r="I254" s="55"/>
      <c r="J254" s="55"/>
      <c r="K254" s="55"/>
      <c r="L254" s="56"/>
      <c r="M254" s="1"/>
      <c r="N254" s="1"/>
      <c r="O254" s="1"/>
    </row>
    <row r="255" spans="1:15" ht="12.75" customHeight="1">
      <c r="A255" s="1"/>
      <c r="B255" s="1"/>
      <c r="C255" s="55"/>
      <c r="D255" s="55"/>
      <c r="E255" s="55"/>
      <c r="F255" s="55"/>
      <c r="G255" s="55"/>
      <c r="H255" s="55"/>
      <c r="I255" s="55"/>
      <c r="J255" s="55"/>
      <c r="K255" s="55"/>
      <c r="L255" s="56"/>
      <c r="M255" s="1"/>
      <c r="N255" s="1"/>
      <c r="O255" s="1"/>
    </row>
    <row r="256" spans="1:15" ht="12.75" customHeight="1">
      <c r="A256" s="1"/>
      <c r="B256" s="1"/>
      <c r="C256" s="55"/>
      <c r="D256" s="55"/>
      <c r="E256" s="55"/>
      <c r="F256" s="55"/>
      <c r="G256" s="55"/>
      <c r="H256" s="55"/>
      <c r="I256" s="55"/>
      <c r="J256" s="55"/>
      <c r="K256" s="55"/>
      <c r="L256" s="56"/>
      <c r="M256" s="1"/>
      <c r="N256" s="1"/>
      <c r="O256" s="1"/>
    </row>
    <row r="257" spans="1:15" ht="12.75" customHeight="1">
      <c r="A257" s="1"/>
      <c r="B257" s="1"/>
      <c r="C257" s="55"/>
      <c r="D257" s="55"/>
      <c r="E257" s="55"/>
      <c r="F257" s="55"/>
      <c r="G257" s="55"/>
      <c r="H257" s="55"/>
      <c r="I257" s="55"/>
      <c r="J257" s="55"/>
      <c r="K257" s="55"/>
      <c r="L257" s="56"/>
      <c r="M257" s="1"/>
      <c r="N257" s="1"/>
      <c r="O257" s="1"/>
    </row>
    <row r="258" spans="1:15" ht="12.75" customHeight="1">
      <c r="A258" s="1"/>
      <c r="B258" s="1"/>
      <c r="C258" s="55"/>
      <c r="D258" s="55"/>
      <c r="E258" s="55"/>
      <c r="F258" s="55"/>
      <c r="G258" s="55"/>
      <c r="H258" s="55"/>
      <c r="I258" s="55"/>
      <c r="J258" s="55"/>
      <c r="K258" s="55"/>
      <c r="L258" s="56"/>
      <c r="M258" s="1"/>
      <c r="N258" s="1"/>
      <c r="O258" s="1"/>
    </row>
    <row r="259" spans="1:15" ht="12.75" customHeight="1">
      <c r="A259" s="1"/>
      <c r="B259" s="1"/>
      <c r="C259" s="55"/>
      <c r="D259" s="55"/>
      <c r="E259" s="55"/>
      <c r="F259" s="55"/>
      <c r="G259" s="55"/>
      <c r="H259" s="55"/>
      <c r="I259" s="55"/>
      <c r="J259" s="55"/>
      <c r="K259" s="55"/>
      <c r="L259" s="56"/>
      <c r="M259" s="1"/>
      <c r="N259" s="1"/>
      <c r="O259" s="1"/>
    </row>
    <row r="260" spans="1:15" ht="12.75" customHeight="1">
      <c r="A260" s="1"/>
      <c r="B260" s="1"/>
      <c r="C260" s="55"/>
      <c r="D260" s="55"/>
      <c r="E260" s="55"/>
      <c r="F260" s="55"/>
      <c r="G260" s="55"/>
      <c r="H260" s="55"/>
      <c r="I260" s="55"/>
      <c r="J260" s="55"/>
      <c r="K260" s="55"/>
      <c r="L260" s="56"/>
      <c r="M260" s="1"/>
      <c r="N260" s="1"/>
      <c r="O260" s="1"/>
    </row>
    <row r="261" spans="1:15" ht="12.75" customHeight="1">
      <c r="A261" s="1"/>
      <c r="B261" s="1"/>
      <c r="C261" s="55"/>
      <c r="D261" s="55"/>
      <c r="E261" s="55"/>
      <c r="F261" s="55"/>
      <c r="G261" s="55"/>
      <c r="H261" s="55"/>
      <c r="I261" s="55"/>
      <c r="J261" s="55"/>
      <c r="K261" s="55"/>
      <c r="L261" s="56"/>
      <c r="M261" s="1"/>
      <c r="N261" s="1"/>
      <c r="O261" s="1"/>
    </row>
    <row r="262" spans="1:15" ht="12.75" customHeight="1">
      <c r="A262" s="1"/>
      <c r="B262" s="1"/>
      <c r="C262" s="55"/>
      <c r="D262" s="55"/>
      <c r="E262" s="55"/>
      <c r="F262" s="55"/>
      <c r="G262" s="55"/>
      <c r="H262" s="55"/>
      <c r="I262" s="55"/>
      <c r="J262" s="55"/>
      <c r="K262" s="55"/>
      <c r="L262" s="56"/>
      <c r="M262" s="1"/>
      <c r="N262" s="1"/>
      <c r="O262" s="1"/>
    </row>
    <row r="263" spans="1:15" ht="12.75" customHeight="1">
      <c r="A263" s="1"/>
      <c r="B263" s="1"/>
      <c r="C263" s="55"/>
      <c r="D263" s="55"/>
      <c r="E263" s="55"/>
      <c r="F263" s="55"/>
      <c r="G263" s="55"/>
      <c r="H263" s="55"/>
      <c r="I263" s="55"/>
      <c r="J263" s="55"/>
      <c r="K263" s="55"/>
      <c r="L263" s="56"/>
      <c r="M263" s="1"/>
      <c r="N263" s="1"/>
      <c r="O263" s="1"/>
    </row>
    <row r="264" spans="1:15" ht="12.75" customHeight="1">
      <c r="A264" s="1"/>
      <c r="B264" s="1"/>
      <c r="C264" s="55"/>
      <c r="D264" s="55"/>
      <c r="E264" s="55"/>
      <c r="F264" s="55"/>
      <c r="G264" s="55"/>
      <c r="H264" s="55"/>
      <c r="I264" s="55"/>
      <c r="J264" s="55"/>
      <c r="K264" s="55"/>
      <c r="L264" s="56"/>
      <c r="M264" s="1"/>
      <c r="N264" s="1"/>
      <c r="O264" s="1"/>
    </row>
    <row r="265" spans="1:15" ht="12.75" customHeight="1">
      <c r="A265" s="1"/>
      <c r="B265" s="1"/>
      <c r="C265" s="55"/>
      <c r="D265" s="55"/>
      <c r="E265" s="55"/>
      <c r="F265" s="55"/>
      <c r="G265" s="55"/>
      <c r="H265" s="55"/>
      <c r="I265" s="55"/>
      <c r="J265" s="55"/>
      <c r="K265" s="55"/>
      <c r="L265" s="56"/>
      <c r="M265" s="1"/>
      <c r="N265" s="1"/>
      <c r="O265" s="1"/>
    </row>
    <row r="266" spans="1:15" ht="12.75" customHeight="1">
      <c r="A266" s="1"/>
      <c r="B266" s="1"/>
      <c r="C266" s="55"/>
      <c r="D266" s="55"/>
      <c r="E266" s="55"/>
      <c r="F266" s="55"/>
      <c r="G266" s="55"/>
      <c r="H266" s="55"/>
      <c r="I266" s="55"/>
      <c r="J266" s="55"/>
      <c r="K266" s="55"/>
      <c r="L266" s="56"/>
      <c r="M266" s="1"/>
      <c r="N266" s="1"/>
      <c r="O266" s="1"/>
    </row>
    <row r="267" spans="1:15" ht="12.75" customHeight="1">
      <c r="A267" s="1"/>
      <c r="B267" s="1"/>
      <c r="C267" s="55"/>
      <c r="D267" s="55"/>
      <c r="E267" s="55"/>
      <c r="F267" s="55"/>
      <c r="G267" s="55"/>
      <c r="H267" s="55"/>
      <c r="I267" s="55"/>
      <c r="J267" s="55"/>
      <c r="K267" s="55"/>
      <c r="L267" s="56"/>
      <c r="M267" s="1"/>
      <c r="N267" s="1"/>
      <c r="O267" s="1"/>
    </row>
    <row r="268" spans="1:15" ht="12.75" customHeight="1">
      <c r="A268" s="1"/>
      <c r="B268" s="1"/>
      <c r="C268" s="55"/>
      <c r="D268" s="55"/>
      <c r="E268" s="55"/>
      <c r="F268" s="55"/>
      <c r="G268" s="55"/>
      <c r="H268" s="55"/>
      <c r="I268" s="55"/>
      <c r="J268" s="55"/>
      <c r="K268" s="55"/>
      <c r="L268" s="56"/>
      <c r="M268" s="1"/>
      <c r="N268" s="1"/>
      <c r="O268" s="1"/>
    </row>
    <row r="269" spans="1:15" ht="12.75" customHeight="1">
      <c r="A269" s="1"/>
      <c r="B269" s="1"/>
      <c r="C269" s="55"/>
      <c r="D269" s="55"/>
      <c r="E269" s="55"/>
      <c r="F269" s="55"/>
      <c r="G269" s="55"/>
      <c r="H269" s="55"/>
      <c r="I269" s="55"/>
      <c r="J269" s="55"/>
      <c r="K269" s="55"/>
      <c r="L269" s="56"/>
      <c r="M269" s="1"/>
      <c r="N269" s="1"/>
      <c r="O269" s="1"/>
    </row>
    <row r="270" spans="1:15" ht="12.75" customHeight="1">
      <c r="A270" s="1"/>
      <c r="B270" s="1"/>
      <c r="C270" s="55"/>
      <c r="D270" s="55"/>
      <c r="E270" s="55"/>
      <c r="F270" s="55"/>
      <c r="G270" s="55"/>
      <c r="H270" s="55"/>
      <c r="I270" s="55"/>
      <c r="J270" s="55"/>
      <c r="K270" s="55"/>
      <c r="L270" s="56"/>
      <c r="M270" s="1"/>
      <c r="N270" s="1"/>
      <c r="O270" s="1"/>
    </row>
    <row r="271" spans="1:15" ht="12.75" customHeight="1">
      <c r="A271" s="1"/>
      <c r="B271" s="1"/>
      <c r="C271" s="55"/>
      <c r="D271" s="55"/>
      <c r="E271" s="55"/>
      <c r="F271" s="55"/>
      <c r="G271" s="55"/>
      <c r="H271" s="55"/>
      <c r="I271" s="55"/>
      <c r="J271" s="55"/>
      <c r="K271" s="55"/>
      <c r="L271" s="56"/>
      <c r="M271" s="1"/>
      <c r="N271" s="1"/>
      <c r="O271" s="1"/>
    </row>
    <row r="272" spans="1:15" ht="12.75" customHeight="1">
      <c r="A272" s="1"/>
      <c r="B272" s="1"/>
      <c r="C272" s="55"/>
      <c r="D272" s="55"/>
      <c r="E272" s="55"/>
      <c r="F272" s="55"/>
      <c r="G272" s="55"/>
      <c r="H272" s="55"/>
      <c r="I272" s="55"/>
      <c r="J272" s="55"/>
      <c r="K272" s="55"/>
      <c r="L272" s="56"/>
      <c r="M272" s="1"/>
      <c r="N272" s="1"/>
      <c r="O272" s="1"/>
    </row>
    <row r="273" spans="1:15" ht="12.75" customHeight="1">
      <c r="A273" s="1"/>
      <c r="B273" s="1"/>
      <c r="C273" s="55"/>
      <c r="D273" s="55"/>
      <c r="E273" s="55"/>
      <c r="F273" s="55"/>
      <c r="G273" s="55"/>
      <c r="H273" s="55"/>
      <c r="I273" s="55"/>
      <c r="J273" s="55"/>
      <c r="K273" s="55"/>
      <c r="L273" s="56"/>
      <c r="M273" s="1"/>
      <c r="N273" s="1"/>
      <c r="O273" s="1"/>
    </row>
    <row r="274" spans="1:15" ht="12.75" customHeight="1">
      <c r="A274" s="1"/>
      <c r="B274" s="1"/>
      <c r="C274" s="55"/>
      <c r="D274" s="55"/>
      <c r="E274" s="55"/>
      <c r="F274" s="55"/>
      <c r="G274" s="55"/>
      <c r="H274" s="55"/>
      <c r="I274" s="55"/>
      <c r="J274" s="55"/>
      <c r="K274" s="55"/>
      <c r="L274" s="56"/>
      <c r="M274" s="1"/>
      <c r="N274" s="1"/>
      <c r="O274" s="1"/>
    </row>
    <row r="275" spans="1:15" ht="12.75" customHeight="1">
      <c r="A275" s="1"/>
      <c r="B275" s="1"/>
      <c r="C275" s="55"/>
      <c r="D275" s="55"/>
      <c r="E275" s="55"/>
      <c r="F275" s="55"/>
      <c r="G275" s="55"/>
      <c r="H275" s="55"/>
      <c r="I275" s="55"/>
      <c r="J275" s="55"/>
      <c r="K275" s="55"/>
      <c r="L275" s="56"/>
      <c r="M275" s="1"/>
      <c r="N275" s="1"/>
      <c r="O275" s="1"/>
    </row>
    <row r="276" spans="1:15" ht="12.75" customHeight="1">
      <c r="A276" s="1"/>
      <c r="B276" s="1"/>
      <c r="C276" s="55"/>
      <c r="D276" s="55"/>
      <c r="E276" s="55"/>
      <c r="F276" s="55"/>
      <c r="G276" s="55"/>
      <c r="H276" s="55"/>
      <c r="I276" s="55"/>
      <c r="J276" s="55"/>
      <c r="K276" s="55"/>
      <c r="L276" s="56"/>
      <c r="M276" s="1"/>
      <c r="N276" s="1"/>
      <c r="O276" s="1"/>
    </row>
    <row r="277" spans="1:15" ht="12.75" customHeight="1">
      <c r="A277" s="1"/>
      <c r="B277" s="1"/>
      <c r="C277" s="55"/>
      <c r="D277" s="55"/>
      <c r="E277" s="55"/>
      <c r="F277" s="55"/>
      <c r="G277" s="55"/>
      <c r="H277" s="55"/>
      <c r="I277" s="55"/>
      <c r="J277" s="55"/>
      <c r="K277" s="55"/>
      <c r="L277" s="56"/>
      <c r="M277" s="1"/>
      <c r="N277" s="1"/>
      <c r="O277" s="1"/>
    </row>
    <row r="278" spans="1:15" ht="12.75" customHeight="1">
      <c r="A278" s="1"/>
      <c r="B278" s="1"/>
      <c r="C278" s="55"/>
      <c r="D278" s="55"/>
      <c r="E278" s="55"/>
      <c r="F278" s="55"/>
      <c r="G278" s="55"/>
      <c r="H278" s="55"/>
      <c r="I278" s="55"/>
      <c r="J278" s="55"/>
      <c r="K278" s="55"/>
      <c r="L278" s="56"/>
      <c r="M278" s="1"/>
      <c r="N278" s="1"/>
      <c r="O278" s="1"/>
    </row>
    <row r="279" spans="1:15" ht="12.75" customHeight="1">
      <c r="A279" s="1"/>
      <c r="B279" s="1"/>
      <c r="C279" s="55"/>
      <c r="D279" s="55"/>
      <c r="E279" s="55"/>
      <c r="F279" s="55"/>
      <c r="G279" s="55"/>
      <c r="H279" s="55"/>
      <c r="I279" s="55"/>
      <c r="J279" s="55"/>
      <c r="K279" s="55"/>
      <c r="L279" s="56"/>
      <c r="M279" s="1"/>
      <c r="N279" s="1"/>
      <c r="O279" s="1"/>
    </row>
    <row r="280" spans="1:15" ht="12.75" customHeight="1">
      <c r="A280" s="1"/>
      <c r="B280" s="1"/>
      <c r="C280" s="55"/>
      <c r="D280" s="55"/>
      <c r="E280" s="55"/>
      <c r="F280" s="55"/>
      <c r="G280" s="55"/>
      <c r="H280" s="55"/>
      <c r="I280" s="55"/>
      <c r="J280" s="55"/>
      <c r="K280" s="55"/>
      <c r="L280" s="56"/>
      <c r="M280" s="1"/>
      <c r="N280" s="1"/>
      <c r="O280" s="1"/>
    </row>
    <row r="281" spans="1:15" ht="12.75" customHeight="1">
      <c r="A281" s="1"/>
      <c r="B281" s="1"/>
      <c r="C281" s="55"/>
      <c r="D281" s="55"/>
      <c r="E281" s="55"/>
      <c r="F281" s="55"/>
      <c r="G281" s="55"/>
      <c r="H281" s="55"/>
      <c r="I281" s="55"/>
      <c r="J281" s="55"/>
      <c r="K281" s="55"/>
      <c r="L281" s="56"/>
      <c r="M281" s="1"/>
      <c r="N281" s="1"/>
      <c r="O281" s="1"/>
    </row>
    <row r="282" spans="1:15" ht="12.75" customHeight="1">
      <c r="A282" s="1"/>
      <c r="B282" s="1"/>
      <c r="C282" s="55"/>
      <c r="D282" s="55"/>
      <c r="E282" s="55"/>
      <c r="F282" s="55"/>
      <c r="G282" s="55"/>
      <c r="H282" s="55"/>
      <c r="I282" s="55"/>
      <c r="J282" s="55"/>
      <c r="K282" s="55"/>
      <c r="L282" s="56"/>
      <c r="M282" s="1"/>
      <c r="N282" s="1"/>
      <c r="O282" s="1"/>
    </row>
    <row r="283" spans="1:15" ht="12.75" customHeight="1">
      <c r="A283" s="1"/>
      <c r="B283" s="1"/>
      <c r="C283" s="55"/>
      <c r="D283" s="55"/>
      <c r="E283" s="55"/>
      <c r="F283" s="55"/>
      <c r="G283" s="55"/>
      <c r="H283" s="55"/>
      <c r="I283" s="55"/>
      <c r="J283" s="55"/>
      <c r="K283" s="55"/>
      <c r="L283" s="56"/>
      <c r="M283" s="1"/>
      <c r="N283" s="1"/>
      <c r="O283" s="1"/>
    </row>
    <row r="284" spans="1:15" ht="12.75" customHeight="1">
      <c r="A284" s="1"/>
      <c r="B284" s="1"/>
      <c r="C284" s="55"/>
      <c r="D284" s="55"/>
      <c r="E284" s="55"/>
      <c r="F284" s="55"/>
      <c r="G284" s="55"/>
      <c r="H284" s="55"/>
      <c r="I284" s="55"/>
      <c r="J284" s="55"/>
      <c r="K284" s="55"/>
      <c r="L284" s="56"/>
      <c r="M284" s="1"/>
      <c r="N284" s="1"/>
      <c r="O284" s="1"/>
    </row>
    <row r="285" spans="1:15" ht="12.75" customHeight="1">
      <c r="A285" s="1"/>
      <c r="B285" s="1"/>
      <c r="C285" s="55"/>
      <c r="D285" s="55"/>
      <c r="E285" s="55"/>
      <c r="F285" s="55"/>
      <c r="G285" s="55"/>
      <c r="H285" s="55"/>
      <c r="I285" s="55"/>
      <c r="J285" s="55"/>
      <c r="K285" s="55"/>
      <c r="L285" s="56"/>
      <c r="M285" s="1"/>
      <c r="N285" s="1"/>
      <c r="O285" s="1"/>
    </row>
    <row r="286" spans="1:15" ht="12.75" customHeight="1">
      <c r="A286" s="1"/>
      <c r="B286" s="1"/>
      <c r="C286" s="55"/>
      <c r="D286" s="55"/>
      <c r="E286" s="55"/>
      <c r="F286" s="55"/>
      <c r="G286" s="55"/>
      <c r="H286" s="55"/>
      <c r="I286" s="55"/>
      <c r="J286" s="55"/>
      <c r="K286" s="55"/>
      <c r="L286" s="56"/>
      <c r="M286" s="1"/>
      <c r="N286" s="1"/>
      <c r="O286" s="1"/>
    </row>
    <row r="287" spans="1:15" ht="12.75" customHeight="1">
      <c r="A287" s="1"/>
      <c r="B287" s="1"/>
      <c r="C287" s="55"/>
      <c r="D287" s="55"/>
      <c r="E287" s="55"/>
      <c r="F287" s="55"/>
      <c r="G287" s="55"/>
      <c r="H287" s="55"/>
      <c r="I287" s="55"/>
      <c r="J287" s="55"/>
      <c r="K287" s="55"/>
      <c r="L287" s="56"/>
      <c r="M287" s="1"/>
      <c r="N287" s="1"/>
      <c r="O287" s="1"/>
    </row>
    <row r="288" spans="1:15" ht="12.75" customHeight="1">
      <c r="A288" s="1"/>
      <c r="B288" s="1"/>
      <c r="C288" s="55"/>
      <c r="D288" s="55"/>
      <c r="E288" s="55"/>
      <c r="F288" s="55"/>
      <c r="G288" s="55"/>
      <c r="H288" s="55"/>
      <c r="I288" s="55"/>
      <c r="J288" s="55"/>
      <c r="K288" s="55"/>
      <c r="L288" s="56"/>
      <c r="M288" s="1"/>
      <c r="N288" s="1"/>
      <c r="O288" s="1"/>
    </row>
    <row r="289" spans="1:15" ht="12.75" customHeight="1">
      <c r="A289" s="1"/>
      <c r="B289" s="1"/>
      <c r="C289" s="55"/>
      <c r="D289" s="55"/>
      <c r="E289" s="55"/>
      <c r="F289" s="55"/>
      <c r="G289" s="55"/>
      <c r="H289" s="55"/>
      <c r="I289" s="55"/>
      <c r="J289" s="55"/>
      <c r="K289" s="55"/>
      <c r="L289" s="56"/>
      <c r="M289" s="1"/>
      <c r="N289" s="1"/>
      <c r="O289" s="1"/>
    </row>
    <row r="290" spans="1:15" ht="12.75" customHeight="1">
      <c r="A290" s="1"/>
      <c r="B290" s="1"/>
      <c r="C290" s="55"/>
      <c r="D290" s="55"/>
      <c r="E290" s="55"/>
      <c r="F290" s="55"/>
      <c r="G290" s="55"/>
      <c r="H290" s="55"/>
      <c r="I290" s="55"/>
      <c r="J290" s="55"/>
      <c r="K290" s="55"/>
      <c r="L290" s="56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56"/>
      <c r="M291" s="1"/>
      <c r="N291" s="1"/>
      <c r="O291" s="1"/>
    </row>
    <row r="292" spans="1:15" ht="12.75" customHeight="1">
      <c r="A292" s="1"/>
      <c r="B292" s="1"/>
      <c r="C292" s="55"/>
      <c r="D292" s="55"/>
      <c r="E292" s="55"/>
      <c r="F292" s="55"/>
      <c r="G292" s="55"/>
      <c r="H292" s="55"/>
      <c r="I292" s="55"/>
      <c r="J292" s="55"/>
      <c r="K292" s="55"/>
      <c r="L292" s="56"/>
      <c r="M292" s="1"/>
      <c r="N292" s="1"/>
      <c r="O292" s="1"/>
    </row>
    <row r="293" spans="1:15" ht="12.75" customHeight="1">
      <c r="A293" s="1"/>
      <c r="B293" s="1"/>
      <c r="C293" s="55"/>
      <c r="D293" s="55"/>
      <c r="E293" s="55"/>
      <c r="F293" s="55"/>
      <c r="G293" s="55"/>
      <c r="H293" s="55"/>
      <c r="I293" s="55"/>
      <c r="J293" s="55"/>
      <c r="K293" s="55"/>
      <c r="L293" s="56"/>
      <c r="M293" s="1"/>
      <c r="N293" s="1"/>
      <c r="O293" s="1"/>
    </row>
    <row r="294" spans="1:15" ht="12.75" customHeight="1">
      <c r="A294" s="1"/>
      <c r="B294" s="1"/>
      <c r="C294" s="55"/>
      <c r="D294" s="55"/>
      <c r="E294" s="55"/>
      <c r="F294" s="55"/>
      <c r="G294" s="55"/>
      <c r="H294" s="55"/>
      <c r="I294" s="55"/>
      <c r="J294" s="55"/>
      <c r="K294" s="55"/>
      <c r="L294" s="56"/>
      <c r="M294" s="1"/>
      <c r="N294" s="1"/>
      <c r="O294" s="1"/>
    </row>
    <row r="295" spans="1:15" ht="12.75" customHeight="1">
      <c r="A295" s="1"/>
      <c r="B295" s="1"/>
      <c r="C295" s="55"/>
      <c r="D295" s="55"/>
      <c r="E295" s="55"/>
      <c r="F295" s="55"/>
      <c r="G295" s="55"/>
      <c r="H295" s="55"/>
      <c r="I295" s="55"/>
      <c r="J295" s="55"/>
      <c r="K295" s="55"/>
      <c r="L295" s="56"/>
      <c r="M295" s="1"/>
      <c r="N295" s="1"/>
      <c r="O295" s="1"/>
    </row>
    <row r="296" spans="1:15" ht="12.75" customHeight="1">
      <c r="A296" s="1"/>
      <c r="B296" s="1"/>
      <c r="C296" s="55"/>
      <c r="D296" s="55"/>
      <c r="E296" s="55"/>
      <c r="F296" s="55"/>
      <c r="G296" s="55"/>
      <c r="H296" s="55"/>
      <c r="I296" s="55"/>
      <c r="J296" s="55"/>
      <c r="K296" s="55"/>
      <c r="L296" s="56"/>
      <c r="M296" s="1"/>
      <c r="N296" s="1"/>
      <c r="O296" s="1"/>
    </row>
    <row r="297" spans="1:15" ht="12.75" customHeight="1">
      <c r="A297" s="1"/>
      <c r="B297" s="1"/>
      <c r="C297" s="55"/>
      <c r="D297" s="55"/>
      <c r="E297" s="55"/>
      <c r="F297" s="55"/>
      <c r="G297" s="55"/>
      <c r="H297" s="55"/>
      <c r="I297" s="55"/>
      <c r="J297" s="55"/>
      <c r="K297" s="55"/>
      <c r="L297" s="56"/>
      <c r="M297" s="1"/>
      <c r="N297" s="1"/>
      <c r="O297" s="1"/>
    </row>
    <row r="298" spans="1:15" ht="12.75" customHeight="1">
      <c r="A298" s="1"/>
      <c r="B298" s="1"/>
      <c r="C298" s="55"/>
      <c r="D298" s="55"/>
      <c r="E298" s="55"/>
      <c r="F298" s="55"/>
      <c r="G298" s="55"/>
      <c r="H298" s="55"/>
      <c r="I298" s="55"/>
      <c r="J298" s="55"/>
      <c r="K298" s="55"/>
      <c r="L298" s="56"/>
      <c r="M298" s="1"/>
      <c r="N298" s="1"/>
      <c r="O298" s="1"/>
    </row>
    <row r="299" spans="1:15" ht="12.75" customHeight="1">
      <c r="A299" s="1"/>
      <c r="B299" s="1"/>
      <c r="C299" s="55"/>
      <c r="D299" s="55"/>
      <c r="E299" s="55"/>
      <c r="F299" s="55"/>
      <c r="G299" s="55"/>
      <c r="H299" s="55"/>
      <c r="I299" s="55"/>
      <c r="J299" s="55"/>
      <c r="K299" s="55"/>
      <c r="L299" s="56"/>
      <c r="M299" s="1"/>
      <c r="N299" s="1"/>
      <c r="O299" s="1"/>
    </row>
    <row r="300" spans="1:15" ht="12.75" customHeight="1">
      <c r="A300" s="1"/>
      <c r="B300" s="1"/>
      <c r="C300" s="55"/>
      <c r="D300" s="55"/>
      <c r="E300" s="55"/>
      <c r="F300" s="55"/>
      <c r="G300" s="55"/>
      <c r="H300" s="55"/>
      <c r="I300" s="55"/>
      <c r="J300" s="55"/>
      <c r="K300" s="55"/>
      <c r="L300" s="56"/>
      <c r="M300" s="1"/>
      <c r="N300" s="1"/>
      <c r="O300" s="1"/>
    </row>
    <row r="301" spans="1:15" ht="12.75" customHeight="1">
      <c r="A301" s="1"/>
      <c r="B301" s="1"/>
      <c r="C301" s="55"/>
      <c r="D301" s="55"/>
      <c r="E301" s="55"/>
      <c r="F301" s="55"/>
      <c r="G301" s="55"/>
      <c r="H301" s="55"/>
      <c r="I301" s="55"/>
      <c r="J301" s="55"/>
      <c r="K301" s="55"/>
      <c r="L301" s="56"/>
      <c r="M301" s="1"/>
      <c r="N301" s="1"/>
      <c r="O301" s="1"/>
    </row>
    <row r="302" spans="1:15" ht="12.75" customHeight="1">
      <c r="A302" s="1"/>
      <c r="B302" s="1"/>
      <c r="C302" s="55"/>
      <c r="D302" s="55"/>
      <c r="E302" s="55"/>
      <c r="F302" s="55"/>
      <c r="G302" s="55"/>
      <c r="H302" s="55"/>
      <c r="I302" s="55"/>
      <c r="J302" s="55"/>
      <c r="K302" s="55"/>
      <c r="L302" s="56"/>
      <c r="M302" s="1"/>
      <c r="N302" s="1"/>
      <c r="O302" s="1"/>
    </row>
    <row r="303" spans="1:15" ht="12.75" customHeight="1">
      <c r="A303" s="1"/>
      <c r="B303" s="1"/>
      <c r="C303" s="55"/>
      <c r="D303" s="55"/>
      <c r="E303" s="55"/>
      <c r="F303" s="55"/>
      <c r="G303" s="55"/>
      <c r="H303" s="55"/>
      <c r="I303" s="55"/>
      <c r="J303" s="55"/>
      <c r="K303" s="55"/>
      <c r="L303" s="56"/>
      <c r="M303" s="1"/>
      <c r="N303" s="1"/>
      <c r="O303" s="1"/>
    </row>
    <row r="304" spans="1:15" ht="12.75" customHeight="1">
      <c r="A304" s="1"/>
      <c r="B304" s="1"/>
      <c r="C304" s="55"/>
      <c r="D304" s="55"/>
      <c r="E304" s="55"/>
      <c r="F304" s="55"/>
      <c r="G304" s="55"/>
      <c r="H304" s="55"/>
      <c r="I304" s="55"/>
      <c r="J304" s="55"/>
      <c r="K304" s="55"/>
      <c r="L304" s="56"/>
      <c r="M304" s="1"/>
      <c r="N304" s="1"/>
      <c r="O304" s="1"/>
    </row>
    <row r="305" spans="1:15" ht="12.75" customHeight="1">
      <c r="A305" s="1"/>
      <c r="B305" s="1"/>
      <c r="C305" s="55"/>
      <c r="D305" s="55"/>
      <c r="E305" s="55"/>
      <c r="F305" s="55"/>
      <c r="G305" s="55"/>
      <c r="H305" s="55"/>
      <c r="I305" s="55"/>
      <c r="J305" s="55"/>
      <c r="K305" s="55"/>
      <c r="L305" s="56"/>
      <c r="M305" s="1"/>
      <c r="N305" s="1"/>
      <c r="O305" s="1"/>
    </row>
    <row r="306" spans="1:15" ht="12.75" customHeight="1">
      <c r="A306" s="1"/>
      <c r="B306" s="1"/>
      <c r="C306" s="55"/>
      <c r="D306" s="55"/>
      <c r="E306" s="55"/>
      <c r="F306" s="55"/>
      <c r="G306" s="55"/>
      <c r="H306" s="55"/>
      <c r="I306" s="55"/>
      <c r="J306" s="55"/>
      <c r="K306" s="55"/>
      <c r="L306" s="56"/>
      <c r="M306" s="1"/>
      <c r="N306" s="1"/>
      <c r="O306" s="1"/>
    </row>
    <row r="307" spans="1:15" ht="12.75" customHeight="1">
      <c r="A307" s="1"/>
      <c r="B307" s="1"/>
      <c r="C307" s="55"/>
      <c r="D307" s="55"/>
      <c r="E307" s="55"/>
      <c r="F307" s="55"/>
      <c r="G307" s="55"/>
      <c r="H307" s="55"/>
      <c r="I307" s="55"/>
      <c r="J307" s="55"/>
      <c r="K307" s="55"/>
      <c r="L307" s="56"/>
      <c r="M307" s="1"/>
      <c r="N307" s="1"/>
      <c r="O307" s="1"/>
    </row>
    <row r="308" spans="1:15" ht="12.75" customHeight="1">
      <c r="A308" s="1"/>
      <c r="B308" s="1"/>
      <c r="C308" s="55"/>
      <c r="D308" s="55"/>
      <c r="E308" s="55"/>
      <c r="F308" s="55"/>
      <c r="G308" s="55"/>
      <c r="H308" s="55"/>
      <c r="I308" s="55"/>
      <c r="J308" s="55"/>
      <c r="K308" s="55"/>
      <c r="L308" s="56"/>
      <c r="M308" s="1"/>
      <c r="N308" s="1"/>
      <c r="O308" s="1"/>
    </row>
    <row r="309" spans="1:15" ht="12.75" customHeight="1">
      <c r="A309" s="1"/>
      <c r="B309" s="1"/>
      <c r="C309" s="55"/>
      <c r="D309" s="55"/>
      <c r="E309" s="55"/>
      <c r="F309" s="55"/>
      <c r="G309" s="55"/>
      <c r="H309" s="55"/>
      <c r="I309" s="55"/>
      <c r="J309" s="55"/>
      <c r="K309" s="55"/>
      <c r="L309" s="56"/>
      <c r="M309" s="1"/>
      <c r="N309" s="1"/>
      <c r="O309" s="1"/>
    </row>
    <row r="310" spans="1:15" ht="12.75" customHeight="1">
      <c r="A310" s="1"/>
      <c r="B310" s="1"/>
      <c r="C310" s="55"/>
      <c r="D310" s="55"/>
      <c r="E310" s="55"/>
      <c r="F310" s="55"/>
      <c r="G310" s="55"/>
      <c r="H310" s="55"/>
      <c r="I310" s="55"/>
      <c r="J310" s="55"/>
      <c r="K310" s="55"/>
      <c r="L310" s="56"/>
      <c r="M310" s="1"/>
      <c r="N310" s="1"/>
      <c r="O310" s="1"/>
    </row>
    <row r="311" spans="1:15" ht="12.75" customHeight="1">
      <c r="A311" s="1"/>
      <c r="B311" s="1"/>
      <c r="C311" s="55"/>
      <c r="D311" s="55"/>
      <c r="E311" s="55"/>
      <c r="F311" s="55"/>
      <c r="G311" s="55"/>
      <c r="H311" s="55"/>
      <c r="I311" s="55"/>
      <c r="J311" s="55"/>
      <c r="K311" s="55"/>
      <c r="L311" s="56"/>
      <c r="M311" s="1"/>
      <c r="N311" s="1"/>
      <c r="O311" s="1"/>
    </row>
    <row r="312" spans="1:15" ht="12.75" customHeight="1">
      <c r="A312" s="1"/>
      <c r="B312" s="1"/>
      <c r="C312" s="55"/>
      <c r="D312" s="55"/>
      <c r="E312" s="55"/>
      <c r="F312" s="55"/>
      <c r="G312" s="55"/>
      <c r="H312" s="55"/>
      <c r="I312" s="55"/>
      <c r="J312" s="55"/>
      <c r="K312" s="55"/>
      <c r="L312" s="56"/>
      <c r="M312" s="1"/>
      <c r="N312" s="1"/>
      <c r="O312" s="1"/>
    </row>
    <row r="313" spans="1:15" ht="12.75" customHeight="1">
      <c r="A313" s="1"/>
      <c r="B313" s="1"/>
      <c r="C313" s="55"/>
      <c r="D313" s="55"/>
      <c r="E313" s="55"/>
      <c r="F313" s="55"/>
      <c r="G313" s="55"/>
      <c r="H313" s="55"/>
      <c r="I313" s="55"/>
      <c r="J313" s="55"/>
      <c r="K313" s="55"/>
      <c r="L313" s="56"/>
      <c r="M313" s="1"/>
      <c r="N313" s="1"/>
      <c r="O313" s="1"/>
    </row>
    <row r="314" spans="1:15" ht="12.75" customHeight="1">
      <c r="A314" s="1"/>
      <c r="B314" s="1"/>
      <c r="C314" s="55"/>
      <c r="D314" s="55"/>
      <c r="E314" s="55"/>
      <c r="F314" s="55"/>
      <c r="G314" s="55"/>
      <c r="H314" s="55"/>
      <c r="I314" s="55"/>
      <c r="J314" s="55"/>
      <c r="K314" s="55"/>
      <c r="L314" s="56"/>
      <c r="M314" s="1"/>
      <c r="N314" s="1"/>
      <c r="O314" s="1"/>
    </row>
    <row r="315" spans="1:15" ht="12.75" customHeight="1">
      <c r="A315" s="1"/>
      <c r="B315" s="1"/>
      <c r="C315" s="55"/>
      <c r="D315" s="55"/>
      <c r="E315" s="55"/>
      <c r="F315" s="55"/>
      <c r="G315" s="55"/>
      <c r="H315" s="55"/>
      <c r="I315" s="55"/>
      <c r="J315" s="55"/>
      <c r="K315" s="55"/>
      <c r="L315" s="56"/>
      <c r="M315" s="1"/>
      <c r="N315" s="1"/>
      <c r="O315" s="1"/>
    </row>
    <row r="316" spans="1:15" ht="12.75" customHeight="1">
      <c r="A316" s="1"/>
      <c r="B316" s="1"/>
      <c r="C316" s="55"/>
      <c r="D316" s="55"/>
      <c r="E316" s="55"/>
      <c r="F316" s="55"/>
      <c r="G316" s="55"/>
      <c r="H316" s="55"/>
      <c r="I316" s="55"/>
      <c r="J316" s="55"/>
      <c r="K316" s="55"/>
      <c r="L316" s="56"/>
      <c r="M316" s="1"/>
      <c r="N316" s="1"/>
      <c r="O316" s="1"/>
    </row>
    <row r="317" spans="1:15" ht="12.75" customHeight="1">
      <c r="A317" s="1"/>
      <c r="B317" s="1"/>
      <c r="C317" s="55"/>
      <c r="D317" s="55"/>
      <c r="E317" s="55"/>
      <c r="F317" s="55"/>
      <c r="G317" s="55"/>
      <c r="H317" s="55"/>
      <c r="I317" s="55"/>
      <c r="J317" s="55"/>
      <c r="K317" s="55"/>
      <c r="L317" s="56"/>
      <c r="M317" s="1"/>
      <c r="N317" s="1"/>
      <c r="O317" s="1"/>
    </row>
    <row r="318" spans="1:15" ht="12.75" customHeight="1">
      <c r="A318" s="1"/>
      <c r="B318" s="1"/>
      <c r="C318" s="55"/>
      <c r="D318" s="55"/>
      <c r="E318" s="55"/>
      <c r="F318" s="55"/>
      <c r="G318" s="55"/>
      <c r="H318" s="55"/>
      <c r="I318" s="55"/>
      <c r="J318" s="55"/>
      <c r="K318" s="55"/>
      <c r="L318" s="56"/>
      <c r="M318" s="1"/>
      <c r="N318" s="1"/>
      <c r="O318" s="1"/>
    </row>
    <row r="319" spans="1:15" ht="12.75" customHeight="1">
      <c r="A319" s="1"/>
      <c r="B319" s="1"/>
      <c r="C319" s="55"/>
      <c r="D319" s="55"/>
      <c r="E319" s="55"/>
      <c r="F319" s="55"/>
      <c r="G319" s="55"/>
      <c r="H319" s="55"/>
      <c r="I319" s="55"/>
      <c r="J319" s="55"/>
      <c r="K319" s="55"/>
      <c r="L319" s="56"/>
      <c r="M319" s="1"/>
      <c r="N319" s="1"/>
      <c r="O319" s="1"/>
    </row>
    <row r="320" spans="1:15" ht="12.75" customHeight="1">
      <c r="A320" s="1"/>
      <c r="B320" s="1"/>
      <c r="C320" s="55"/>
      <c r="D320" s="55"/>
      <c r="E320" s="55"/>
      <c r="F320" s="55"/>
      <c r="G320" s="55"/>
      <c r="H320" s="55"/>
      <c r="I320" s="55"/>
      <c r="J320" s="55"/>
      <c r="K320" s="55"/>
      <c r="L320" s="56"/>
      <c r="M320" s="1"/>
      <c r="N320" s="1"/>
      <c r="O320" s="1"/>
    </row>
    <row r="321" spans="1:15" ht="12.75" customHeight="1">
      <c r="A321" s="1"/>
      <c r="B321" s="1"/>
      <c r="C321" s="55"/>
      <c r="D321" s="55"/>
      <c r="E321" s="55"/>
      <c r="F321" s="55"/>
      <c r="G321" s="55"/>
      <c r="H321" s="55"/>
      <c r="I321" s="55"/>
      <c r="J321" s="55"/>
      <c r="K321" s="55"/>
      <c r="L321" s="56"/>
      <c r="M321" s="1"/>
      <c r="N321" s="1"/>
      <c r="O321" s="1"/>
    </row>
    <row r="322" spans="1:15" ht="12.75" customHeight="1">
      <c r="A322" s="1"/>
      <c r="B322" s="1"/>
      <c r="C322" s="55"/>
      <c r="D322" s="55"/>
      <c r="E322" s="55"/>
      <c r="F322" s="55"/>
      <c r="G322" s="55"/>
      <c r="H322" s="55"/>
      <c r="I322" s="55"/>
      <c r="J322" s="55"/>
      <c r="K322" s="55"/>
      <c r="L322" s="56"/>
      <c r="M322" s="1"/>
      <c r="N322" s="1"/>
      <c r="O322" s="1"/>
    </row>
    <row r="323" spans="1:15" ht="12.75" customHeight="1">
      <c r="A323" s="1"/>
      <c r="B323" s="1"/>
      <c r="C323" s="55"/>
      <c r="D323" s="55"/>
      <c r="E323" s="55"/>
      <c r="F323" s="55"/>
      <c r="G323" s="55"/>
      <c r="H323" s="55"/>
      <c r="I323" s="55"/>
      <c r="J323" s="55"/>
      <c r="K323" s="55"/>
      <c r="L323" s="56"/>
      <c r="M323" s="1"/>
      <c r="N323" s="1"/>
      <c r="O323" s="1"/>
    </row>
    <row r="324" spans="1:15" ht="12.75" customHeight="1">
      <c r="A324" s="1"/>
      <c r="B324" s="1"/>
      <c r="C324" s="55"/>
      <c r="D324" s="55"/>
      <c r="E324" s="55"/>
      <c r="F324" s="55"/>
      <c r="G324" s="55"/>
      <c r="H324" s="55"/>
      <c r="I324" s="55"/>
      <c r="J324" s="55"/>
      <c r="K324" s="55"/>
      <c r="L324" s="56"/>
      <c r="M324" s="1"/>
      <c r="N324" s="1"/>
      <c r="O324" s="1"/>
    </row>
    <row r="325" spans="1:15" ht="12.75" customHeight="1">
      <c r="A325" s="1"/>
      <c r="B325" s="1"/>
      <c r="C325" s="55"/>
      <c r="D325" s="55"/>
      <c r="E325" s="55"/>
      <c r="F325" s="55"/>
      <c r="G325" s="55"/>
      <c r="H325" s="55"/>
      <c r="I325" s="55"/>
      <c r="J325" s="55"/>
      <c r="K325" s="55"/>
      <c r="L325" s="56"/>
      <c r="M325" s="1"/>
      <c r="N325" s="1"/>
      <c r="O325" s="1"/>
    </row>
    <row r="326" spans="1:15" ht="12.75" customHeight="1">
      <c r="A326" s="1"/>
      <c r="B326" s="1"/>
      <c r="C326" s="55"/>
      <c r="D326" s="55"/>
      <c r="E326" s="55"/>
      <c r="F326" s="55"/>
      <c r="G326" s="55"/>
      <c r="H326" s="55"/>
      <c r="I326" s="55"/>
      <c r="J326" s="55"/>
      <c r="K326" s="55"/>
      <c r="L326" s="56"/>
      <c r="M326" s="1"/>
      <c r="N326" s="1"/>
      <c r="O326" s="1"/>
    </row>
    <row r="327" spans="1:15" ht="12.75" customHeight="1">
      <c r="A327" s="1"/>
      <c r="B327" s="1"/>
      <c r="C327" s="55"/>
      <c r="D327" s="55"/>
      <c r="E327" s="55"/>
      <c r="F327" s="55"/>
      <c r="G327" s="55"/>
      <c r="H327" s="55"/>
      <c r="I327" s="55"/>
      <c r="J327" s="55"/>
      <c r="K327" s="55"/>
      <c r="L327" s="56"/>
      <c r="M327" s="1"/>
      <c r="N327" s="1"/>
      <c r="O327" s="1"/>
    </row>
    <row r="328" spans="1:15" ht="12.75" customHeight="1">
      <c r="A328" s="1"/>
      <c r="B328" s="1"/>
      <c r="C328" s="55"/>
      <c r="D328" s="55"/>
      <c r="E328" s="55"/>
      <c r="F328" s="55"/>
      <c r="G328" s="55"/>
      <c r="H328" s="55"/>
      <c r="I328" s="55"/>
      <c r="J328" s="55"/>
      <c r="K328" s="55"/>
      <c r="L328" s="56"/>
      <c r="M328" s="1"/>
      <c r="N328" s="1"/>
      <c r="O328" s="1"/>
    </row>
    <row r="329" spans="1:15" ht="12.75" customHeight="1">
      <c r="A329" s="1"/>
      <c r="B329" s="1"/>
      <c r="C329" s="55"/>
      <c r="D329" s="55"/>
      <c r="E329" s="55"/>
      <c r="F329" s="55"/>
      <c r="G329" s="55"/>
      <c r="H329" s="55"/>
      <c r="I329" s="55"/>
      <c r="J329" s="55"/>
      <c r="K329" s="55"/>
      <c r="L329" s="56"/>
      <c r="M329" s="1"/>
      <c r="N329" s="1"/>
      <c r="O329" s="1"/>
    </row>
    <row r="330" spans="1:15" ht="12.75" customHeight="1">
      <c r="A330" s="1"/>
      <c r="B330" s="1"/>
      <c r="C330" s="55"/>
      <c r="D330" s="55"/>
      <c r="E330" s="55"/>
      <c r="F330" s="55"/>
      <c r="G330" s="55"/>
      <c r="H330" s="55"/>
      <c r="I330" s="55"/>
      <c r="J330" s="55"/>
      <c r="K330" s="55"/>
      <c r="L330" s="56"/>
      <c r="M330" s="1"/>
      <c r="N330" s="1"/>
      <c r="O330" s="1"/>
    </row>
    <row r="331" spans="1:15" ht="12.75" customHeight="1">
      <c r="A331" s="1"/>
      <c r="B331" s="1"/>
      <c r="C331" s="55"/>
      <c r="D331" s="55"/>
      <c r="E331" s="55"/>
      <c r="F331" s="55"/>
      <c r="G331" s="55"/>
      <c r="H331" s="55"/>
      <c r="I331" s="55"/>
      <c r="J331" s="55"/>
      <c r="K331" s="55"/>
      <c r="L331" s="56"/>
      <c r="M331" s="1"/>
      <c r="N331" s="1"/>
      <c r="O331" s="1"/>
    </row>
    <row r="332" spans="1:15" ht="12.75" customHeight="1">
      <c r="A332" s="1"/>
      <c r="B332" s="1"/>
      <c r="C332" s="61"/>
      <c r="D332" s="61"/>
      <c r="E332" s="55"/>
      <c r="F332" s="55"/>
      <c r="G332" s="55"/>
      <c r="H332" s="61"/>
      <c r="I332" s="61"/>
      <c r="J332" s="61"/>
      <c r="K332" s="61"/>
      <c r="L332" s="56"/>
      <c r="M332" s="1"/>
      <c r="N332" s="1"/>
      <c r="O332" s="1"/>
    </row>
    <row r="333" spans="1:15" ht="12.75" customHeight="1">
      <c r="A333" s="1"/>
      <c r="B333" s="1"/>
      <c r="C333" s="55"/>
      <c r="D333" s="55"/>
      <c r="E333" s="55"/>
      <c r="F333" s="55"/>
      <c r="G333" s="55"/>
      <c r="H333" s="55"/>
      <c r="I333" s="55"/>
      <c r="J333" s="55"/>
      <c r="K333" s="55"/>
      <c r="L333" s="56"/>
      <c r="M333" s="1"/>
      <c r="N333" s="1"/>
      <c r="O333" s="1"/>
    </row>
    <row r="334" spans="1:15" ht="12.75" customHeight="1">
      <c r="A334" s="1"/>
      <c r="B334" s="1"/>
      <c r="C334" s="55"/>
      <c r="D334" s="55"/>
      <c r="E334" s="55"/>
      <c r="F334" s="55"/>
      <c r="G334" s="55"/>
      <c r="H334" s="55"/>
      <c r="I334" s="55"/>
      <c r="J334" s="55"/>
      <c r="K334" s="55"/>
      <c r="L334" s="56"/>
      <c r="M334" s="1"/>
      <c r="N334" s="1"/>
      <c r="O334" s="1"/>
    </row>
    <row r="335" spans="1:15" ht="12.75" customHeight="1">
      <c r="A335" s="1"/>
      <c r="B335" s="1"/>
      <c r="C335" s="55"/>
      <c r="D335" s="55"/>
      <c r="E335" s="55"/>
      <c r="F335" s="55"/>
      <c r="G335" s="55"/>
      <c r="H335" s="55"/>
      <c r="I335" s="55"/>
      <c r="J335" s="55"/>
      <c r="K335" s="55"/>
      <c r="L335" s="56"/>
      <c r="M335" s="1"/>
      <c r="N335" s="1"/>
      <c r="O335" s="1"/>
    </row>
    <row r="336" spans="1:15" ht="12.75" customHeight="1">
      <c r="A336" s="1"/>
      <c r="B336" s="1"/>
      <c r="C336" s="55"/>
      <c r="D336" s="55"/>
      <c r="E336" s="55"/>
      <c r="F336" s="55"/>
      <c r="G336" s="55"/>
      <c r="H336" s="55"/>
      <c r="I336" s="55"/>
      <c r="J336" s="55"/>
      <c r="K336" s="55"/>
      <c r="L336" s="56"/>
      <c r="M336" s="1"/>
      <c r="N336" s="1"/>
      <c r="O336" s="1"/>
    </row>
    <row r="337" spans="1:15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46"/>
      <c r="M337" s="1"/>
      <c r="N337" s="1"/>
      <c r="O337" s="1"/>
    </row>
    <row r="338" spans="1:15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46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3"/>
  <sheetViews>
    <sheetView zoomScale="85" zoomScaleNormal="85" workbookViewId="0">
      <pane ySplit="10" topLeftCell="A11" activePane="bottomLeft" state="frozen"/>
      <selection pane="bottomLeft" activeCell="N16" sqref="N16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48"/>
      <c r="B1" s="349"/>
      <c r="C1" s="65"/>
      <c r="D1" s="65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305</v>
      </c>
      <c r="M5" s="1"/>
      <c r="N5" s="1"/>
      <c r="O5" s="1"/>
    </row>
    <row r="6" spans="1:15" ht="12.75" customHeight="1">
      <c r="A6" s="66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45454</v>
      </c>
      <c r="L6" s="1"/>
      <c r="M6" s="1"/>
      <c r="N6" s="1"/>
      <c r="O6" s="1"/>
    </row>
    <row r="7" spans="1:15" ht="12.75" customHeight="1">
      <c r="B7" s="1"/>
      <c r="C7" s="1" t="s">
        <v>306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3"/>
      <c r="B8" s="5"/>
      <c r="C8" s="5"/>
      <c r="D8" s="5"/>
      <c r="E8" s="5"/>
      <c r="F8" s="5"/>
      <c r="G8" s="67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42" t="s">
        <v>16</v>
      </c>
      <c r="B9" s="344" t="s">
        <v>18</v>
      </c>
      <c r="C9" s="347" t="s">
        <v>20</v>
      </c>
      <c r="D9" s="347" t="s">
        <v>21</v>
      </c>
      <c r="E9" s="339" t="s">
        <v>22</v>
      </c>
      <c r="F9" s="340"/>
      <c r="G9" s="341"/>
      <c r="H9" s="339" t="s">
        <v>23</v>
      </c>
      <c r="I9" s="340"/>
      <c r="J9" s="341"/>
      <c r="K9" s="26"/>
      <c r="L9" s="27"/>
      <c r="M9" s="48"/>
      <c r="N9" s="1"/>
      <c r="O9" s="1"/>
    </row>
    <row r="10" spans="1:15" ht="42.75" customHeight="1">
      <c r="A10" s="343"/>
      <c r="B10" s="346"/>
      <c r="C10" s="346"/>
      <c r="D10" s="346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253</v>
      </c>
      <c r="N10" s="1"/>
      <c r="O10" s="1"/>
    </row>
    <row r="11" spans="1:15" ht="12" customHeight="1">
      <c r="A11" s="33">
        <v>1</v>
      </c>
      <c r="B11" s="53" t="s">
        <v>307</v>
      </c>
      <c r="C11" s="31">
        <v>792.2</v>
      </c>
      <c r="D11" s="36">
        <v>797.38333333333333</v>
      </c>
      <c r="E11" s="36">
        <v>779.81666666666661</v>
      </c>
      <c r="F11" s="36">
        <v>767.43333333333328</v>
      </c>
      <c r="G11" s="36">
        <v>749.86666666666656</v>
      </c>
      <c r="H11" s="36">
        <v>809.76666666666665</v>
      </c>
      <c r="I11" s="36">
        <v>827.33333333333348</v>
      </c>
      <c r="J11" s="36">
        <v>839.7166666666667</v>
      </c>
      <c r="K11" s="31">
        <v>814.95</v>
      </c>
      <c r="L11" s="31">
        <v>785</v>
      </c>
      <c r="M11" s="31">
        <v>5.4024000000000001</v>
      </c>
      <c r="N11" s="1"/>
      <c r="O11" s="1"/>
    </row>
    <row r="12" spans="1:15" ht="12" customHeight="1">
      <c r="A12" s="33">
        <v>2</v>
      </c>
      <c r="B12" s="53" t="s">
        <v>308</v>
      </c>
      <c r="C12" s="31">
        <v>34160.25</v>
      </c>
      <c r="D12" s="36">
        <v>34148.23333333333</v>
      </c>
      <c r="E12" s="36">
        <v>33766.46666666666</v>
      </c>
      <c r="F12" s="36">
        <v>33372.683333333327</v>
      </c>
      <c r="G12" s="36">
        <v>32990.916666666657</v>
      </c>
      <c r="H12" s="36">
        <v>34542.016666666663</v>
      </c>
      <c r="I12" s="36">
        <v>34923.78333333334</v>
      </c>
      <c r="J12" s="36">
        <v>35317.566666666666</v>
      </c>
      <c r="K12" s="31">
        <v>34530</v>
      </c>
      <c r="L12" s="31">
        <v>33754.449999999997</v>
      </c>
      <c r="M12" s="31">
        <v>4.8930000000000001E-2</v>
      </c>
      <c r="N12" s="1"/>
      <c r="O12" s="1"/>
    </row>
    <row r="13" spans="1:15" ht="12" customHeight="1">
      <c r="A13" s="33">
        <v>3</v>
      </c>
      <c r="B13" s="53" t="s">
        <v>41</v>
      </c>
      <c r="C13" s="31">
        <v>8061.95</v>
      </c>
      <c r="D13" s="36">
        <v>8085.416666666667</v>
      </c>
      <c r="E13" s="36">
        <v>7970.8333333333339</v>
      </c>
      <c r="F13" s="36">
        <v>7879.7166666666672</v>
      </c>
      <c r="G13" s="36">
        <v>7765.1333333333341</v>
      </c>
      <c r="H13" s="36">
        <v>8176.5333333333338</v>
      </c>
      <c r="I13" s="36">
        <v>8291.1166666666686</v>
      </c>
      <c r="J13" s="36">
        <v>8382.2333333333336</v>
      </c>
      <c r="K13" s="31">
        <v>8200</v>
      </c>
      <c r="L13" s="31">
        <v>7994.3</v>
      </c>
      <c r="M13" s="31">
        <v>2.7178900000000001</v>
      </c>
      <c r="N13" s="1"/>
      <c r="O13" s="1"/>
    </row>
    <row r="14" spans="1:15" ht="12" customHeight="1">
      <c r="A14" s="33">
        <v>4</v>
      </c>
      <c r="B14" s="53" t="s">
        <v>48</v>
      </c>
      <c r="C14" s="31">
        <v>2543.1</v>
      </c>
      <c r="D14" s="36">
        <v>2536.0666666666671</v>
      </c>
      <c r="E14" s="36">
        <v>2506.1333333333341</v>
      </c>
      <c r="F14" s="36">
        <v>2469.166666666667</v>
      </c>
      <c r="G14" s="36">
        <v>2439.233333333334</v>
      </c>
      <c r="H14" s="36">
        <v>2573.0333333333342</v>
      </c>
      <c r="I14" s="36">
        <v>2602.9666666666676</v>
      </c>
      <c r="J14" s="36">
        <v>2639.9333333333343</v>
      </c>
      <c r="K14" s="31">
        <v>2566</v>
      </c>
      <c r="L14" s="31">
        <v>2499.1</v>
      </c>
      <c r="M14" s="31">
        <v>4.2520199999999999</v>
      </c>
      <c r="N14" s="1"/>
      <c r="O14" s="1"/>
    </row>
    <row r="15" spans="1:15" ht="12" customHeight="1">
      <c r="A15" s="33">
        <v>5</v>
      </c>
      <c r="B15" s="53" t="s">
        <v>309</v>
      </c>
      <c r="C15" s="31">
        <v>3774.95</v>
      </c>
      <c r="D15" s="36">
        <v>3758.3166666666671</v>
      </c>
      <c r="E15" s="36">
        <v>3724.6833333333343</v>
      </c>
      <c r="F15" s="36">
        <v>3674.4166666666674</v>
      </c>
      <c r="G15" s="36">
        <v>3640.7833333333347</v>
      </c>
      <c r="H15" s="36">
        <v>3808.5833333333339</v>
      </c>
      <c r="I15" s="36">
        <v>3842.2166666666662</v>
      </c>
      <c r="J15" s="36">
        <v>3892.4833333333336</v>
      </c>
      <c r="K15" s="31">
        <v>3791.95</v>
      </c>
      <c r="L15" s="31">
        <v>3708.05</v>
      </c>
      <c r="M15" s="31">
        <v>0.38196000000000002</v>
      </c>
      <c r="N15" s="1"/>
      <c r="O15" s="1"/>
    </row>
    <row r="16" spans="1:15" ht="12" customHeight="1">
      <c r="A16" s="33">
        <v>6</v>
      </c>
      <c r="B16" s="53" t="s">
        <v>310</v>
      </c>
      <c r="C16" s="31">
        <v>1629.8</v>
      </c>
      <c r="D16" s="36">
        <v>1637.45</v>
      </c>
      <c r="E16" s="36">
        <v>1607.4</v>
      </c>
      <c r="F16" s="36">
        <v>1585</v>
      </c>
      <c r="G16" s="36">
        <v>1554.95</v>
      </c>
      <c r="H16" s="36">
        <v>1659.8500000000001</v>
      </c>
      <c r="I16" s="36">
        <v>1689.8999999999999</v>
      </c>
      <c r="J16" s="36">
        <v>1712.3000000000002</v>
      </c>
      <c r="K16" s="31">
        <v>1667.5</v>
      </c>
      <c r="L16" s="31">
        <v>1615.05</v>
      </c>
      <c r="M16" s="31">
        <v>4.5773099999999998</v>
      </c>
      <c r="N16" s="1"/>
      <c r="O16" s="1"/>
    </row>
    <row r="17" spans="1:15" ht="12" customHeight="1">
      <c r="A17" s="33">
        <v>7</v>
      </c>
      <c r="B17" s="53" t="s">
        <v>62</v>
      </c>
      <c r="C17" s="31">
        <v>669.45</v>
      </c>
      <c r="D17" s="36">
        <v>665.65</v>
      </c>
      <c r="E17" s="36">
        <v>651.79999999999995</v>
      </c>
      <c r="F17" s="36">
        <v>634.15</v>
      </c>
      <c r="G17" s="36">
        <v>620.29999999999995</v>
      </c>
      <c r="H17" s="36">
        <v>683.3</v>
      </c>
      <c r="I17" s="36">
        <v>697.15000000000009</v>
      </c>
      <c r="J17" s="36">
        <v>714.8</v>
      </c>
      <c r="K17" s="31">
        <v>679.5</v>
      </c>
      <c r="L17" s="31">
        <v>648</v>
      </c>
      <c r="M17" s="31">
        <v>53.099609999999998</v>
      </c>
      <c r="N17" s="1"/>
      <c r="O17" s="1"/>
    </row>
    <row r="18" spans="1:15" ht="12" customHeight="1">
      <c r="A18" s="33">
        <v>8</v>
      </c>
      <c r="B18" s="53" t="s">
        <v>39</v>
      </c>
      <c r="C18" s="31">
        <v>664.05</v>
      </c>
      <c r="D18" s="36">
        <v>657.13333333333333</v>
      </c>
      <c r="E18" s="36">
        <v>641.4666666666667</v>
      </c>
      <c r="F18" s="36">
        <v>618.88333333333333</v>
      </c>
      <c r="G18" s="36">
        <v>603.2166666666667</v>
      </c>
      <c r="H18" s="36">
        <v>679.7166666666667</v>
      </c>
      <c r="I18" s="36">
        <v>695.38333333333344</v>
      </c>
      <c r="J18" s="36">
        <v>717.9666666666667</v>
      </c>
      <c r="K18" s="31">
        <v>672.8</v>
      </c>
      <c r="L18" s="31">
        <v>634.54999999999995</v>
      </c>
      <c r="M18" s="31">
        <v>28.595659999999999</v>
      </c>
      <c r="N18" s="1"/>
      <c r="O18" s="1"/>
    </row>
    <row r="19" spans="1:15" ht="12" customHeight="1">
      <c r="A19" s="33">
        <v>9</v>
      </c>
      <c r="B19" s="53" t="s">
        <v>311</v>
      </c>
      <c r="C19" s="31">
        <v>1735.3</v>
      </c>
      <c r="D19" s="36">
        <v>1717.3333333333333</v>
      </c>
      <c r="E19" s="36">
        <v>1692.9666666666665</v>
      </c>
      <c r="F19" s="36">
        <v>1650.6333333333332</v>
      </c>
      <c r="G19" s="36">
        <v>1626.2666666666664</v>
      </c>
      <c r="H19" s="36">
        <v>1759.6666666666665</v>
      </c>
      <c r="I19" s="36">
        <v>1784.0333333333333</v>
      </c>
      <c r="J19" s="36">
        <v>1826.3666666666666</v>
      </c>
      <c r="K19" s="31">
        <v>1741.7</v>
      </c>
      <c r="L19" s="31">
        <v>1675</v>
      </c>
      <c r="M19" s="31">
        <v>2.9806400000000002</v>
      </c>
      <c r="N19" s="1"/>
      <c r="O19" s="1"/>
    </row>
    <row r="20" spans="1:15" ht="12" customHeight="1">
      <c r="A20" s="33">
        <v>10</v>
      </c>
      <c r="B20" s="53" t="s">
        <v>43</v>
      </c>
      <c r="C20" s="31">
        <v>27936.05</v>
      </c>
      <c r="D20" s="36">
        <v>27822</v>
      </c>
      <c r="E20" s="36">
        <v>27614.1</v>
      </c>
      <c r="F20" s="36">
        <v>27292.149999999998</v>
      </c>
      <c r="G20" s="36">
        <v>27084.249999999996</v>
      </c>
      <c r="H20" s="36">
        <v>28143.95</v>
      </c>
      <c r="I20" s="36">
        <v>28351.850000000002</v>
      </c>
      <c r="J20" s="36">
        <v>28673.800000000003</v>
      </c>
      <c r="K20" s="31">
        <v>28029.9</v>
      </c>
      <c r="L20" s="31">
        <v>27500.05</v>
      </c>
      <c r="M20" s="31">
        <v>0.23000999999999999</v>
      </c>
      <c r="N20" s="1"/>
      <c r="O20" s="1"/>
    </row>
    <row r="21" spans="1:15" ht="12" customHeight="1">
      <c r="A21" s="33">
        <v>11</v>
      </c>
      <c r="B21" s="53" t="s">
        <v>782</v>
      </c>
      <c r="C21" s="31">
        <v>1468.5</v>
      </c>
      <c r="D21" s="36">
        <v>1481.1666666666667</v>
      </c>
      <c r="E21" s="36">
        <v>1437.3333333333335</v>
      </c>
      <c r="F21" s="36">
        <v>1406.1666666666667</v>
      </c>
      <c r="G21" s="36">
        <v>1362.3333333333335</v>
      </c>
      <c r="H21" s="36">
        <v>1512.3333333333335</v>
      </c>
      <c r="I21" s="36">
        <v>1556.166666666667</v>
      </c>
      <c r="J21" s="36">
        <v>1587.3333333333335</v>
      </c>
      <c r="K21" s="31">
        <v>1525</v>
      </c>
      <c r="L21" s="31">
        <v>1450</v>
      </c>
      <c r="M21" s="31">
        <v>5.4301500000000003</v>
      </c>
      <c r="N21" s="1"/>
      <c r="O21" s="1"/>
    </row>
    <row r="22" spans="1:15" ht="12" customHeight="1">
      <c r="A22" s="33">
        <v>12</v>
      </c>
      <c r="B22" s="53" t="s">
        <v>826</v>
      </c>
      <c r="C22" s="31">
        <v>1026.8</v>
      </c>
      <c r="D22" s="36">
        <v>1040.2666666666667</v>
      </c>
      <c r="E22" s="36">
        <v>1006.5333333333333</v>
      </c>
      <c r="F22" s="36">
        <v>986.26666666666665</v>
      </c>
      <c r="G22" s="36">
        <v>952.5333333333333</v>
      </c>
      <c r="H22" s="36">
        <v>1060.5333333333333</v>
      </c>
      <c r="I22" s="36">
        <v>1094.2666666666664</v>
      </c>
      <c r="J22" s="36">
        <v>1114.5333333333333</v>
      </c>
      <c r="K22" s="31">
        <v>1074</v>
      </c>
      <c r="L22" s="31">
        <v>1020</v>
      </c>
      <c r="M22" s="31">
        <v>18.542179999999998</v>
      </c>
      <c r="N22" s="1"/>
      <c r="O22" s="1"/>
    </row>
    <row r="23" spans="1:15" ht="12.75" customHeight="1">
      <c r="A23" s="33">
        <v>13</v>
      </c>
      <c r="B23" s="53" t="s">
        <v>49</v>
      </c>
      <c r="C23" s="31">
        <v>3220.1</v>
      </c>
      <c r="D23" s="36">
        <v>3236.6666666666665</v>
      </c>
      <c r="E23" s="36">
        <v>3188.9333333333329</v>
      </c>
      <c r="F23" s="36">
        <v>3157.7666666666664</v>
      </c>
      <c r="G23" s="36">
        <v>3110.0333333333328</v>
      </c>
      <c r="H23" s="36">
        <v>3267.833333333333</v>
      </c>
      <c r="I23" s="36">
        <v>3315.5666666666666</v>
      </c>
      <c r="J23" s="36">
        <v>3346.7333333333331</v>
      </c>
      <c r="K23" s="31">
        <v>3284.4</v>
      </c>
      <c r="L23" s="31">
        <v>3205.5</v>
      </c>
      <c r="M23" s="31">
        <v>49.35698</v>
      </c>
      <c r="N23" s="1"/>
      <c r="O23" s="1"/>
    </row>
    <row r="24" spans="1:15" ht="12.75" customHeight="1">
      <c r="A24" s="33">
        <v>14</v>
      </c>
      <c r="B24" s="53" t="s">
        <v>261</v>
      </c>
      <c r="C24" s="31">
        <v>1880.35</v>
      </c>
      <c r="D24" s="36">
        <v>1891.7166666666665</v>
      </c>
      <c r="E24" s="36">
        <v>1848.4333333333329</v>
      </c>
      <c r="F24" s="36">
        <v>1816.5166666666664</v>
      </c>
      <c r="G24" s="36">
        <v>1773.2333333333329</v>
      </c>
      <c r="H24" s="36">
        <v>1923.633333333333</v>
      </c>
      <c r="I24" s="36">
        <v>1966.9166666666663</v>
      </c>
      <c r="J24" s="36">
        <v>1998.833333333333</v>
      </c>
      <c r="K24" s="31">
        <v>1935</v>
      </c>
      <c r="L24" s="31">
        <v>1859.8</v>
      </c>
      <c r="M24" s="31">
        <v>12.393879999999999</v>
      </c>
      <c r="N24" s="1"/>
      <c r="O24" s="1"/>
    </row>
    <row r="25" spans="1:15" ht="12.75" customHeight="1">
      <c r="A25" s="33">
        <v>15</v>
      </c>
      <c r="B25" s="53" t="s">
        <v>50</v>
      </c>
      <c r="C25" s="31">
        <v>1384.05</v>
      </c>
      <c r="D25" s="36">
        <v>1393.55</v>
      </c>
      <c r="E25" s="36">
        <v>1371.75</v>
      </c>
      <c r="F25" s="36">
        <v>1359.45</v>
      </c>
      <c r="G25" s="36">
        <v>1337.65</v>
      </c>
      <c r="H25" s="36">
        <v>1405.85</v>
      </c>
      <c r="I25" s="36">
        <v>1427.6499999999996</v>
      </c>
      <c r="J25" s="36">
        <v>1439.9499999999998</v>
      </c>
      <c r="K25" s="31">
        <v>1415.35</v>
      </c>
      <c r="L25" s="31">
        <v>1381.25</v>
      </c>
      <c r="M25" s="31">
        <v>48.432340000000003</v>
      </c>
      <c r="N25" s="1"/>
      <c r="O25" s="1"/>
    </row>
    <row r="26" spans="1:15" ht="12.75" customHeight="1">
      <c r="A26" s="33">
        <v>16</v>
      </c>
      <c r="B26" s="53" t="s">
        <v>789</v>
      </c>
      <c r="C26" s="31">
        <v>769.7</v>
      </c>
      <c r="D26" s="36">
        <v>782.9</v>
      </c>
      <c r="E26" s="36">
        <v>754.8</v>
      </c>
      <c r="F26" s="36">
        <v>739.9</v>
      </c>
      <c r="G26" s="36">
        <v>711.8</v>
      </c>
      <c r="H26" s="36">
        <v>797.8</v>
      </c>
      <c r="I26" s="36">
        <v>825.90000000000009</v>
      </c>
      <c r="J26" s="36">
        <v>840.8</v>
      </c>
      <c r="K26" s="31">
        <v>811</v>
      </c>
      <c r="L26" s="31">
        <v>768</v>
      </c>
      <c r="M26" s="31">
        <v>61.740139999999997</v>
      </c>
      <c r="N26" s="1"/>
      <c r="O26" s="1"/>
    </row>
    <row r="27" spans="1:15" ht="12.75" customHeight="1">
      <c r="A27" s="33">
        <v>17</v>
      </c>
      <c r="B27" s="53" t="s">
        <v>262</v>
      </c>
      <c r="C27" s="31">
        <v>970.8</v>
      </c>
      <c r="D27" s="36">
        <v>983.35</v>
      </c>
      <c r="E27" s="36">
        <v>952.75</v>
      </c>
      <c r="F27" s="36">
        <v>934.69999999999993</v>
      </c>
      <c r="G27" s="36">
        <v>904.09999999999991</v>
      </c>
      <c r="H27" s="36">
        <v>1001.4000000000001</v>
      </c>
      <c r="I27" s="36">
        <v>1032.0000000000002</v>
      </c>
      <c r="J27" s="36">
        <v>1050.0500000000002</v>
      </c>
      <c r="K27" s="31">
        <v>1013.95</v>
      </c>
      <c r="L27" s="31">
        <v>965.3</v>
      </c>
      <c r="M27" s="31">
        <v>20.426860000000001</v>
      </c>
      <c r="N27" s="1"/>
      <c r="O27" s="1"/>
    </row>
    <row r="28" spans="1:15" ht="12.75" customHeight="1">
      <c r="A28" s="33">
        <v>18</v>
      </c>
      <c r="B28" s="53" t="s">
        <v>263</v>
      </c>
      <c r="C28" s="31">
        <v>345.5</v>
      </c>
      <c r="D28" s="36">
        <v>347.11666666666662</v>
      </c>
      <c r="E28" s="36">
        <v>343.23333333333323</v>
      </c>
      <c r="F28" s="36">
        <v>340.96666666666664</v>
      </c>
      <c r="G28" s="36">
        <v>337.08333333333326</v>
      </c>
      <c r="H28" s="36">
        <v>349.38333333333321</v>
      </c>
      <c r="I28" s="36">
        <v>353.26666666666654</v>
      </c>
      <c r="J28" s="36">
        <v>355.53333333333319</v>
      </c>
      <c r="K28" s="31">
        <v>351</v>
      </c>
      <c r="L28" s="31">
        <v>344.85</v>
      </c>
      <c r="M28" s="31">
        <v>20.834599999999998</v>
      </c>
      <c r="N28" s="1"/>
      <c r="O28" s="1"/>
    </row>
    <row r="29" spans="1:15" ht="12.75" customHeight="1">
      <c r="A29" s="33">
        <v>19</v>
      </c>
      <c r="B29" s="53" t="s">
        <v>44</v>
      </c>
      <c r="C29" s="31">
        <v>232.93</v>
      </c>
      <c r="D29" s="36">
        <v>232.56000000000003</v>
      </c>
      <c r="E29" s="36">
        <v>229.37000000000006</v>
      </c>
      <c r="F29" s="36">
        <v>225.81000000000003</v>
      </c>
      <c r="G29" s="36">
        <v>222.62000000000006</v>
      </c>
      <c r="H29" s="36">
        <v>236.12000000000006</v>
      </c>
      <c r="I29" s="36">
        <v>239.31000000000006</v>
      </c>
      <c r="J29" s="36">
        <v>242.87000000000006</v>
      </c>
      <c r="K29" s="31">
        <v>235.75</v>
      </c>
      <c r="L29" s="31">
        <v>229</v>
      </c>
      <c r="M29" s="31">
        <v>73.759929999999997</v>
      </c>
      <c r="N29" s="1"/>
      <c r="O29" s="1"/>
    </row>
    <row r="30" spans="1:15" ht="12.75" customHeight="1">
      <c r="A30" s="33">
        <v>20</v>
      </c>
      <c r="B30" s="53" t="s">
        <v>46</v>
      </c>
      <c r="C30" s="31">
        <v>323.95</v>
      </c>
      <c r="D30" s="36">
        <v>326.81666666666666</v>
      </c>
      <c r="E30" s="36">
        <v>319.73333333333335</v>
      </c>
      <c r="F30" s="36">
        <v>315.51666666666671</v>
      </c>
      <c r="G30" s="36">
        <v>308.43333333333339</v>
      </c>
      <c r="H30" s="36">
        <v>331.0333333333333</v>
      </c>
      <c r="I30" s="36">
        <v>338.11666666666667</v>
      </c>
      <c r="J30" s="36">
        <v>342.33333333333326</v>
      </c>
      <c r="K30" s="31">
        <v>333.9</v>
      </c>
      <c r="L30" s="31">
        <v>322.60000000000002</v>
      </c>
      <c r="M30" s="31">
        <v>95.347059999999999</v>
      </c>
      <c r="N30" s="1"/>
      <c r="O30" s="1"/>
    </row>
    <row r="31" spans="1:15" ht="12.75" customHeight="1">
      <c r="A31" s="33">
        <v>21</v>
      </c>
      <c r="B31" s="53" t="s">
        <v>1032</v>
      </c>
      <c r="C31" s="31">
        <v>760.65</v>
      </c>
      <c r="D31" s="36">
        <v>763.9666666666667</v>
      </c>
      <c r="E31" s="36">
        <v>741.93333333333339</v>
      </c>
      <c r="F31" s="36">
        <v>723.2166666666667</v>
      </c>
      <c r="G31" s="36">
        <v>701.18333333333339</v>
      </c>
      <c r="H31" s="36">
        <v>782.68333333333339</v>
      </c>
      <c r="I31" s="36">
        <v>804.7166666666667</v>
      </c>
      <c r="J31" s="36">
        <v>823.43333333333339</v>
      </c>
      <c r="K31" s="31">
        <v>786</v>
      </c>
      <c r="L31" s="31">
        <v>745.25</v>
      </c>
      <c r="M31" s="31">
        <v>10.32616</v>
      </c>
      <c r="N31" s="1"/>
      <c r="O31" s="1"/>
    </row>
    <row r="32" spans="1:15" ht="12.75" customHeight="1">
      <c r="A32" s="33">
        <v>22</v>
      </c>
      <c r="B32" s="53" t="s">
        <v>312</v>
      </c>
      <c r="C32" s="31">
        <v>827.05</v>
      </c>
      <c r="D32" s="36">
        <v>821</v>
      </c>
      <c r="E32" s="36">
        <v>812.1</v>
      </c>
      <c r="F32" s="36">
        <v>797.15</v>
      </c>
      <c r="G32" s="36">
        <v>788.25</v>
      </c>
      <c r="H32" s="36">
        <v>835.95</v>
      </c>
      <c r="I32" s="36">
        <v>844.85000000000014</v>
      </c>
      <c r="J32" s="36">
        <v>859.80000000000007</v>
      </c>
      <c r="K32" s="31">
        <v>829.9</v>
      </c>
      <c r="L32" s="31">
        <v>806.05</v>
      </c>
      <c r="M32" s="31">
        <v>0.49075000000000002</v>
      </c>
      <c r="N32" s="1"/>
      <c r="O32" s="1"/>
    </row>
    <row r="33" spans="1:15" ht="12.75" customHeight="1">
      <c r="A33" s="33">
        <v>23</v>
      </c>
      <c r="B33" s="53" t="s">
        <v>313</v>
      </c>
      <c r="C33" s="31">
        <v>1205.9000000000001</v>
      </c>
      <c r="D33" s="36">
        <v>1210.5666666666666</v>
      </c>
      <c r="E33" s="36">
        <v>1196.5833333333333</v>
      </c>
      <c r="F33" s="36">
        <v>1187.2666666666667</v>
      </c>
      <c r="G33" s="36">
        <v>1173.2833333333333</v>
      </c>
      <c r="H33" s="36">
        <v>1219.8833333333332</v>
      </c>
      <c r="I33" s="36">
        <v>1233.8666666666668</v>
      </c>
      <c r="J33" s="36">
        <v>1243.1833333333332</v>
      </c>
      <c r="K33" s="31">
        <v>1224.55</v>
      </c>
      <c r="L33" s="31">
        <v>1201.25</v>
      </c>
      <c r="M33" s="31">
        <v>2.3272200000000001</v>
      </c>
      <c r="N33" s="1"/>
      <c r="O33" s="1"/>
    </row>
    <row r="34" spans="1:15" ht="12.75" customHeight="1">
      <c r="A34" s="33">
        <v>24</v>
      </c>
      <c r="B34" s="53" t="s">
        <v>314</v>
      </c>
      <c r="C34" s="31">
        <v>2414.8000000000002</v>
      </c>
      <c r="D34" s="36">
        <v>2438.4666666666667</v>
      </c>
      <c r="E34" s="36">
        <v>2381.9333333333334</v>
      </c>
      <c r="F34" s="36">
        <v>2349.0666666666666</v>
      </c>
      <c r="G34" s="36">
        <v>2292.5333333333333</v>
      </c>
      <c r="H34" s="36">
        <v>2471.3333333333335</v>
      </c>
      <c r="I34" s="36">
        <v>2527.8666666666672</v>
      </c>
      <c r="J34" s="36">
        <v>2560.7333333333336</v>
      </c>
      <c r="K34" s="31">
        <v>2495</v>
      </c>
      <c r="L34" s="31">
        <v>2405.6</v>
      </c>
      <c r="M34" s="31">
        <v>0.68969999999999998</v>
      </c>
      <c r="N34" s="1"/>
      <c r="O34" s="1"/>
    </row>
    <row r="35" spans="1:15" ht="12.75" customHeight="1">
      <c r="A35" s="33">
        <v>25</v>
      </c>
      <c r="B35" s="53" t="s">
        <v>315</v>
      </c>
      <c r="C35" s="31">
        <v>907.35</v>
      </c>
      <c r="D35" s="36">
        <v>912.45000000000016</v>
      </c>
      <c r="E35" s="36">
        <v>897.95000000000027</v>
      </c>
      <c r="F35" s="36">
        <v>888.55000000000007</v>
      </c>
      <c r="G35" s="36">
        <v>874.05000000000018</v>
      </c>
      <c r="H35" s="36">
        <v>921.85000000000036</v>
      </c>
      <c r="I35" s="36">
        <v>936.35000000000014</v>
      </c>
      <c r="J35" s="36">
        <v>945.75000000000045</v>
      </c>
      <c r="K35" s="31">
        <v>926.95</v>
      </c>
      <c r="L35" s="31">
        <v>903.05</v>
      </c>
      <c r="M35" s="31">
        <v>0.78649000000000002</v>
      </c>
      <c r="N35" s="1"/>
      <c r="O35" s="1"/>
    </row>
    <row r="36" spans="1:15" ht="12.75" customHeight="1">
      <c r="A36" s="33">
        <v>26</v>
      </c>
      <c r="B36" s="53" t="s">
        <v>51</v>
      </c>
      <c r="C36" s="31">
        <v>5031.1499999999996</v>
      </c>
      <c r="D36" s="36">
        <v>5004.8499999999995</v>
      </c>
      <c r="E36" s="36">
        <v>4966.2999999999993</v>
      </c>
      <c r="F36" s="36">
        <v>4901.45</v>
      </c>
      <c r="G36" s="36">
        <v>4862.8999999999996</v>
      </c>
      <c r="H36" s="36">
        <v>5069.6999999999989</v>
      </c>
      <c r="I36" s="36">
        <v>5108.25</v>
      </c>
      <c r="J36" s="36">
        <v>5173.0999999999985</v>
      </c>
      <c r="K36" s="31">
        <v>5043.3999999999996</v>
      </c>
      <c r="L36" s="31">
        <v>4940</v>
      </c>
      <c r="M36" s="31">
        <v>0.86829000000000001</v>
      </c>
      <c r="N36" s="1"/>
      <c r="O36" s="1"/>
    </row>
    <row r="37" spans="1:15" ht="12.75" customHeight="1">
      <c r="A37" s="33">
        <v>27</v>
      </c>
      <c r="B37" s="53" t="s">
        <v>316</v>
      </c>
      <c r="C37" s="31">
        <v>1998.5</v>
      </c>
      <c r="D37" s="36">
        <v>1993.8833333333332</v>
      </c>
      <c r="E37" s="36">
        <v>1965.8666666666663</v>
      </c>
      <c r="F37" s="36">
        <v>1933.2333333333331</v>
      </c>
      <c r="G37" s="36">
        <v>1905.2166666666662</v>
      </c>
      <c r="H37" s="36">
        <v>2026.5166666666664</v>
      </c>
      <c r="I37" s="36">
        <v>2054.5333333333333</v>
      </c>
      <c r="J37" s="36">
        <v>2087.1666666666665</v>
      </c>
      <c r="K37" s="31">
        <v>2021.9</v>
      </c>
      <c r="L37" s="31">
        <v>1961.25</v>
      </c>
      <c r="M37" s="31">
        <v>0.58550999999999997</v>
      </c>
      <c r="N37" s="1"/>
      <c r="O37" s="1"/>
    </row>
    <row r="38" spans="1:15" ht="12.75" customHeight="1">
      <c r="A38" s="33">
        <v>28</v>
      </c>
      <c r="B38" s="53" t="s">
        <v>737</v>
      </c>
      <c r="C38" s="31">
        <v>65.150000000000006</v>
      </c>
      <c r="D38" s="36">
        <v>66.256666666666675</v>
      </c>
      <c r="E38" s="36">
        <v>63.813333333333347</v>
      </c>
      <c r="F38" s="36">
        <v>62.476666666666674</v>
      </c>
      <c r="G38" s="36">
        <v>60.033333333333346</v>
      </c>
      <c r="H38" s="36">
        <v>67.593333333333348</v>
      </c>
      <c r="I38" s="36">
        <v>70.036666666666676</v>
      </c>
      <c r="J38" s="36">
        <v>71.373333333333349</v>
      </c>
      <c r="K38" s="31">
        <v>68.7</v>
      </c>
      <c r="L38" s="31">
        <v>64.92</v>
      </c>
      <c r="M38" s="31">
        <v>41.395029999999998</v>
      </c>
      <c r="N38" s="1"/>
      <c r="O38" s="1"/>
    </row>
    <row r="39" spans="1:15" ht="12.75" customHeight="1">
      <c r="A39" s="33">
        <v>29</v>
      </c>
      <c r="B39" s="53" t="s">
        <v>827</v>
      </c>
      <c r="C39" s="31">
        <v>26.58</v>
      </c>
      <c r="D39" s="36">
        <v>26.693333333333332</v>
      </c>
      <c r="E39" s="36">
        <v>26.086666666666662</v>
      </c>
      <c r="F39" s="36">
        <v>25.59333333333333</v>
      </c>
      <c r="G39" s="36">
        <v>24.986666666666661</v>
      </c>
      <c r="H39" s="36">
        <v>27.186666666666664</v>
      </c>
      <c r="I39" s="36">
        <v>27.793333333333333</v>
      </c>
      <c r="J39" s="36">
        <v>28.286666666666665</v>
      </c>
      <c r="K39" s="31">
        <v>27.3</v>
      </c>
      <c r="L39" s="31">
        <v>26.2</v>
      </c>
      <c r="M39" s="31">
        <v>121.12497999999999</v>
      </c>
      <c r="N39" s="1"/>
      <c r="O39" s="1"/>
    </row>
    <row r="40" spans="1:15" ht="12.75" customHeight="1">
      <c r="A40" s="33">
        <v>30</v>
      </c>
      <c r="B40" s="53" t="s">
        <v>813</v>
      </c>
      <c r="C40" s="31">
        <v>1400.25</v>
      </c>
      <c r="D40" s="36">
        <v>1439.6166666666668</v>
      </c>
      <c r="E40" s="36">
        <v>1340.6333333333337</v>
      </c>
      <c r="F40" s="36">
        <v>1281.0166666666669</v>
      </c>
      <c r="G40" s="36">
        <v>1182.0333333333338</v>
      </c>
      <c r="H40" s="36">
        <v>1499.2333333333336</v>
      </c>
      <c r="I40" s="36">
        <v>1598.2166666666667</v>
      </c>
      <c r="J40" s="36">
        <v>1657.8333333333335</v>
      </c>
      <c r="K40" s="31">
        <v>1538.6</v>
      </c>
      <c r="L40" s="31">
        <v>1380</v>
      </c>
      <c r="M40" s="31">
        <v>82.948040000000006</v>
      </c>
      <c r="N40" s="1"/>
      <c r="O40" s="1"/>
    </row>
    <row r="41" spans="1:15" ht="12.75" customHeight="1">
      <c r="A41" s="33">
        <v>31</v>
      </c>
      <c r="B41" s="53" t="s">
        <v>317</v>
      </c>
      <c r="C41" s="31">
        <v>3809.95</v>
      </c>
      <c r="D41" s="36">
        <v>3808.8166666666671</v>
      </c>
      <c r="E41" s="36">
        <v>3766.1833333333343</v>
      </c>
      <c r="F41" s="36">
        <v>3722.4166666666674</v>
      </c>
      <c r="G41" s="36">
        <v>3679.7833333333347</v>
      </c>
      <c r="H41" s="36">
        <v>3852.5833333333339</v>
      </c>
      <c r="I41" s="36">
        <v>3895.2166666666662</v>
      </c>
      <c r="J41" s="36">
        <v>3938.9833333333336</v>
      </c>
      <c r="K41" s="31">
        <v>3851.45</v>
      </c>
      <c r="L41" s="31">
        <v>3765.05</v>
      </c>
      <c r="M41" s="31">
        <v>0.78773000000000004</v>
      </c>
      <c r="N41" s="1"/>
      <c r="O41" s="1"/>
    </row>
    <row r="42" spans="1:15" ht="12.75" customHeight="1">
      <c r="A42" s="33">
        <v>32</v>
      </c>
      <c r="B42" s="53" t="s">
        <v>52</v>
      </c>
      <c r="C42" s="31">
        <v>640.35</v>
      </c>
      <c r="D42" s="36">
        <v>635.80000000000007</v>
      </c>
      <c r="E42" s="36">
        <v>628.55000000000018</v>
      </c>
      <c r="F42" s="36">
        <v>616.75000000000011</v>
      </c>
      <c r="G42" s="36">
        <v>609.50000000000023</v>
      </c>
      <c r="H42" s="36">
        <v>647.60000000000014</v>
      </c>
      <c r="I42" s="36">
        <v>654.84999999999991</v>
      </c>
      <c r="J42" s="36">
        <v>666.65000000000009</v>
      </c>
      <c r="K42" s="31">
        <v>643.04999999999995</v>
      </c>
      <c r="L42" s="31">
        <v>624</v>
      </c>
      <c r="M42" s="31">
        <v>43.407119999999999</v>
      </c>
      <c r="N42" s="1"/>
      <c r="O42" s="1"/>
    </row>
    <row r="43" spans="1:15" ht="12.75" customHeight="1">
      <c r="A43" s="33">
        <v>33</v>
      </c>
      <c r="B43" s="53" t="s">
        <v>863</v>
      </c>
      <c r="C43" s="31">
        <v>3856.8</v>
      </c>
      <c r="D43" s="36">
        <v>3867.25</v>
      </c>
      <c r="E43" s="36">
        <v>3799.55</v>
      </c>
      <c r="F43" s="36">
        <v>3742.3</v>
      </c>
      <c r="G43" s="36">
        <v>3674.6000000000004</v>
      </c>
      <c r="H43" s="36">
        <v>3924.5</v>
      </c>
      <c r="I43" s="36">
        <v>3992.2</v>
      </c>
      <c r="J43" s="36">
        <v>4049.45</v>
      </c>
      <c r="K43" s="31">
        <v>3934.95</v>
      </c>
      <c r="L43" s="31">
        <v>3810</v>
      </c>
      <c r="M43" s="31">
        <v>0.40315000000000001</v>
      </c>
      <c r="N43" s="1"/>
      <c r="O43" s="1"/>
    </row>
    <row r="44" spans="1:15" ht="12.75" customHeight="1">
      <c r="A44" s="33">
        <v>34</v>
      </c>
      <c r="B44" s="53" t="s">
        <v>318</v>
      </c>
      <c r="C44" s="31">
        <v>2627.55</v>
      </c>
      <c r="D44" s="36">
        <v>2612.1833333333334</v>
      </c>
      <c r="E44" s="36">
        <v>2590.3666666666668</v>
      </c>
      <c r="F44" s="36">
        <v>2553.1833333333334</v>
      </c>
      <c r="G44" s="36">
        <v>2531.3666666666668</v>
      </c>
      <c r="H44" s="36">
        <v>2649.3666666666668</v>
      </c>
      <c r="I44" s="36">
        <v>2671.1833333333334</v>
      </c>
      <c r="J44" s="36">
        <v>2708.3666666666668</v>
      </c>
      <c r="K44" s="31">
        <v>2634</v>
      </c>
      <c r="L44" s="31">
        <v>2575</v>
      </c>
      <c r="M44" s="31">
        <v>3.69875</v>
      </c>
      <c r="N44" s="1"/>
      <c r="O44" s="1"/>
    </row>
    <row r="45" spans="1:15" ht="12.75" customHeight="1">
      <c r="A45" s="33">
        <v>35</v>
      </c>
      <c r="B45" s="53" t="s">
        <v>319</v>
      </c>
      <c r="C45" s="31">
        <v>772.5</v>
      </c>
      <c r="D45" s="36">
        <v>771.13333333333321</v>
      </c>
      <c r="E45" s="36">
        <v>762.6666666666664</v>
      </c>
      <c r="F45" s="36">
        <v>752.83333333333314</v>
      </c>
      <c r="G45" s="36">
        <v>744.36666666666633</v>
      </c>
      <c r="H45" s="36">
        <v>780.96666666666647</v>
      </c>
      <c r="I45" s="36">
        <v>789.43333333333317</v>
      </c>
      <c r="J45" s="36">
        <v>799.26666666666654</v>
      </c>
      <c r="K45" s="31">
        <v>779.6</v>
      </c>
      <c r="L45" s="31">
        <v>761.3</v>
      </c>
      <c r="M45" s="31">
        <v>3.7411699999999999</v>
      </c>
      <c r="N45" s="1"/>
      <c r="O45" s="1"/>
    </row>
    <row r="46" spans="1:15" ht="12.75" customHeight="1">
      <c r="A46" s="33">
        <v>36</v>
      </c>
      <c r="B46" s="53" t="s">
        <v>791</v>
      </c>
      <c r="C46" s="31">
        <v>8223.5499999999993</v>
      </c>
      <c r="D46" s="36">
        <v>8177.8666666666659</v>
      </c>
      <c r="E46" s="36">
        <v>8080.7333333333318</v>
      </c>
      <c r="F46" s="36">
        <v>7937.9166666666661</v>
      </c>
      <c r="G46" s="36">
        <v>7840.7833333333319</v>
      </c>
      <c r="H46" s="36">
        <v>8320.6833333333307</v>
      </c>
      <c r="I46" s="36">
        <v>8417.8166666666657</v>
      </c>
      <c r="J46" s="36">
        <v>8560.6333333333314</v>
      </c>
      <c r="K46" s="31">
        <v>8275</v>
      </c>
      <c r="L46" s="31">
        <v>8035.05</v>
      </c>
      <c r="M46" s="31">
        <v>0.79268000000000005</v>
      </c>
      <c r="N46" s="1"/>
      <c r="O46" s="1"/>
    </row>
    <row r="47" spans="1:15" ht="12.75" customHeight="1">
      <c r="A47" s="33">
        <v>37</v>
      </c>
      <c r="B47" s="53" t="s">
        <v>53</v>
      </c>
      <c r="C47" s="31">
        <v>6056.7</v>
      </c>
      <c r="D47" s="36">
        <v>6041.25</v>
      </c>
      <c r="E47" s="36">
        <v>6007.5</v>
      </c>
      <c r="F47" s="36">
        <v>5958.3</v>
      </c>
      <c r="G47" s="36">
        <v>5924.55</v>
      </c>
      <c r="H47" s="36">
        <v>6090.45</v>
      </c>
      <c r="I47" s="36">
        <v>6124.2</v>
      </c>
      <c r="J47" s="36">
        <v>6173.4</v>
      </c>
      <c r="K47" s="31">
        <v>6075</v>
      </c>
      <c r="L47" s="31">
        <v>5992.05</v>
      </c>
      <c r="M47" s="31">
        <v>4.4375600000000004</v>
      </c>
      <c r="N47" s="1"/>
      <c r="O47" s="1"/>
    </row>
    <row r="48" spans="1:15" ht="12.75" customHeight="1">
      <c r="A48" s="33">
        <v>38</v>
      </c>
      <c r="B48" s="53" t="s">
        <v>55</v>
      </c>
      <c r="C48" s="31">
        <v>487.15</v>
      </c>
      <c r="D48" s="36">
        <v>485.76666666666665</v>
      </c>
      <c r="E48" s="36">
        <v>483.13333333333333</v>
      </c>
      <c r="F48" s="36">
        <v>479.11666666666667</v>
      </c>
      <c r="G48" s="36">
        <v>476.48333333333335</v>
      </c>
      <c r="H48" s="36">
        <v>489.7833333333333</v>
      </c>
      <c r="I48" s="36">
        <v>492.41666666666663</v>
      </c>
      <c r="J48" s="36">
        <v>496.43333333333328</v>
      </c>
      <c r="K48" s="31">
        <v>488.4</v>
      </c>
      <c r="L48" s="31">
        <v>481.75</v>
      </c>
      <c r="M48" s="31">
        <v>21.320049999999998</v>
      </c>
      <c r="N48" s="1"/>
      <c r="O48" s="1"/>
    </row>
    <row r="49" spans="1:15" ht="12.75" customHeight="1">
      <c r="A49" s="33">
        <v>39</v>
      </c>
      <c r="B49" s="53" t="s">
        <v>320</v>
      </c>
      <c r="C49" s="31">
        <v>317.85000000000002</v>
      </c>
      <c r="D49" s="36">
        <v>320.53333333333336</v>
      </c>
      <c r="E49" s="36">
        <v>314.2166666666667</v>
      </c>
      <c r="F49" s="36">
        <v>310.58333333333331</v>
      </c>
      <c r="G49" s="36">
        <v>304.26666666666665</v>
      </c>
      <c r="H49" s="36">
        <v>324.16666666666674</v>
      </c>
      <c r="I49" s="36">
        <v>330.48333333333346</v>
      </c>
      <c r="J49" s="36">
        <v>334.11666666666679</v>
      </c>
      <c r="K49" s="31">
        <v>326.85000000000002</v>
      </c>
      <c r="L49" s="31">
        <v>316.89999999999998</v>
      </c>
      <c r="M49" s="31">
        <v>6.0545799999999996</v>
      </c>
      <c r="N49" s="1"/>
      <c r="O49" s="1"/>
    </row>
    <row r="50" spans="1:15" ht="12.75" customHeight="1">
      <c r="A50" s="33">
        <v>40</v>
      </c>
      <c r="B50" s="53" t="s">
        <v>790</v>
      </c>
      <c r="C50" s="31">
        <v>610.75</v>
      </c>
      <c r="D50" s="36">
        <v>613.93333333333339</v>
      </c>
      <c r="E50" s="36">
        <v>604.91666666666674</v>
      </c>
      <c r="F50" s="36">
        <v>599.08333333333337</v>
      </c>
      <c r="G50" s="36">
        <v>590.06666666666672</v>
      </c>
      <c r="H50" s="36">
        <v>619.76666666666677</v>
      </c>
      <c r="I50" s="36">
        <v>628.78333333333342</v>
      </c>
      <c r="J50" s="36">
        <v>634.61666666666679</v>
      </c>
      <c r="K50" s="31">
        <v>622.95000000000005</v>
      </c>
      <c r="L50" s="31">
        <v>608.1</v>
      </c>
      <c r="M50" s="31">
        <v>2.9159899999999999</v>
      </c>
      <c r="N50" s="1"/>
      <c r="O50" s="1"/>
    </row>
    <row r="51" spans="1:15" ht="12.75" customHeight="1">
      <c r="A51" s="33">
        <v>41</v>
      </c>
      <c r="B51" s="53" t="s">
        <v>321</v>
      </c>
      <c r="C51" s="31">
        <v>605</v>
      </c>
      <c r="D51" s="36">
        <v>606.51666666666677</v>
      </c>
      <c r="E51" s="36">
        <v>600.58333333333348</v>
      </c>
      <c r="F51" s="36">
        <v>596.16666666666674</v>
      </c>
      <c r="G51" s="36">
        <v>590.23333333333346</v>
      </c>
      <c r="H51" s="36">
        <v>610.93333333333351</v>
      </c>
      <c r="I51" s="36">
        <v>616.86666666666667</v>
      </c>
      <c r="J51" s="36">
        <v>621.28333333333353</v>
      </c>
      <c r="K51" s="31">
        <v>612.45000000000005</v>
      </c>
      <c r="L51" s="31">
        <v>602.1</v>
      </c>
      <c r="M51" s="31">
        <v>0.54727999999999999</v>
      </c>
      <c r="N51" s="1"/>
      <c r="O51" s="1"/>
    </row>
    <row r="52" spans="1:15" ht="12.75" customHeight="1">
      <c r="A52" s="33">
        <v>42</v>
      </c>
      <c r="B52" s="53" t="s">
        <v>56</v>
      </c>
      <c r="C52" s="31">
        <v>231.42</v>
      </c>
      <c r="D52" s="36">
        <v>231.39666666666668</v>
      </c>
      <c r="E52" s="36">
        <v>228.84333333333336</v>
      </c>
      <c r="F52" s="36">
        <v>226.26666666666668</v>
      </c>
      <c r="G52" s="36">
        <v>223.71333333333337</v>
      </c>
      <c r="H52" s="36">
        <v>233.97333333333336</v>
      </c>
      <c r="I52" s="36">
        <v>236.5266666666667</v>
      </c>
      <c r="J52" s="36">
        <v>239.10333333333335</v>
      </c>
      <c r="K52" s="31">
        <v>233.95</v>
      </c>
      <c r="L52" s="31">
        <v>228.82</v>
      </c>
      <c r="M52" s="31">
        <v>175.82561000000001</v>
      </c>
      <c r="N52" s="1"/>
      <c r="O52" s="1"/>
    </row>
    <row r="53" spans="1:15" ht="12.75" customHeight="1">
      <c r="A53" s="33">
        <v>43</v>
      </c>
      <c r="B53" s="53" t="s">
        <v>58</v>
      </c>
      <c r="C53" s="31">
        <v>2937.55</v>
      </c>
      <c r="D53" s="36">
        <v>2934.8166666666671</v>
      </c>
      <c r="E53" s="36">
        <v>2917.733333333334</v>
      </c>
      <c r="F53" s="36">
        <v>2897.916666666667</v>
      </c>
      <c r="G53" s="36">
        <v>2880.8333333333339</v>
      </c>
      <c r="H53" s="36">
        <v>2954.6333333333341</v>
      </c>
      <c r="I53" s="36">
        <v>2971.7166666666672</v>
      </c>
      <c r="J53" s="36">
        <v>2991.5333333333342</v>
      </c>
      <c r="K53" s="31">
        <v>2951.9</v>
      </c>
      <c r="L53" s="31">
        <v>2915</v>
      </c>
      <c r="M53" s="31">
        <v>8.7686700000000002</v>
      </c>
      <c r="N53" s="1"/>
      <c r="O53" s="1"/>
    </row>
    <row r="54" spans="1:15" ht="12.75" customHeight="1">
      <c r="A54" s="33">
        <v>44</v>
      </c>
      <c r="B54" s="53" t="s">
        <v>322</v>
      </c>
      <c r="C54" s="31">
        <v>360.55</v>
      </c>
      <c r="D54" s="36">
        <v>360.09999999999997</v>
      </c>
      <c r="E54" s="36">
        <v>356.74999999999994</v>
      </c>
      <c r="F54" s="36">
        <v>352.95</v>
      </c>
      <c r="G54" s="36">
        <v>349.59999999999997</v>
      </c>
      <c r="H54" s="36">
        <v>363.89999999999992</v>
      </c>
      <c r="I54" s="36">
        <v>367.24999999999994</v>
      </c>
      <c r="J54" s="36">
        <v>371.0499999999999</v>
      </c>
      <c r="K54" s="31">
        <v>363.45</v>
      </c>
      <c r="L54" s="31">
        <v>356.3</v>
      </c>
      <c r="M54" s="31">
        <v>6.4132199999999999</v>
      </c>
      <c r="N54" s="1"/>
      <c r="O54" s="1"/>
    </row>
    <row r="55" spans="1:15" ht="12.75" customHeight="1">
      <c r="A55" s="33">
        <v>45</v>
      </c>
      <c r="B55" s="53" t="s">
        <v>864</v>
      </c>
      <c r="C55" s="31">
        <v>6231</v>
      </c>
      <c r="D55" s="36">
        <v>6243.25</v>
      </c>
      <c r="E55" s="36">
        <v>6172.85</v>
      </c>
      <c r="F55" s="36">
        <v>6114.7000000000007</v>
      </c>
      <c r="G55" s="36">
        <v>6044.3000000000011</v>
      </c>
      <c r="H55" s="36">
        <v>6301.4</v>
      </c>
      <c r="I55" s="36">
        <v>6371.7999999999993</v>
      </c>
      <c r="J55" s="36">
        <v>6429.9499999999989</v>
      </c>
      <c r="K55" s="31">
        <v>6313.65</v>
      </c>
      <c r="L55" s="31">
        <v>6185.1</v>
      </c>
      <c r="M55" s="31">
        <v>4.7309999999999998E-2</v>
      </c>
      <c r="N55" s="1"/>
      <c r="O55" s="1"/>
    </row>
    <row r="56" spans="1:15" ht="12" customHeight="1">
      <c r="A56" s="33">
        <v>46</v>
      </c>
      <c r="B56" s="53" t="s">
        <v>59</v>
      </c>
      <c r="C56" s="31">
        <v>2160.75</v>
      </c>
      <c r="D56" s="36">
        <v>2153.4666666666667</v>
      </c>
      <c r="E56" s="36">
        <v>2121.9333333333334</v>
      </c>
      <c r="F56" s="36">
        <v>2083.1166666666668</v>
      </c>
      <c r="G56" s="36">
        <v>2051.5833333333335</v>
      </c>
      <c r="H56" s="36">
        <v>2192.2833333333333</v>
      </c>
      <c r="I56" s="36">
        <v>2223.8166666666671</v>
      </c>
      <c r="J56" s="36">
        <v>2262.6333333333332</v>
      </c>
      <c r="K56" s="31">
        <v>2185</v>
      </c>
      <c r="L56" s="31">
        <v>2114.65</v>
      </c>
      <c r="M56" s="31">
        <v>11.194520000000001</v>
      </c>
      <c r="N56" s="1"/>
      <c r="O56" s="1"/>
    </row>
    <row r="57" spans="1:15" ht="12.75" customHeight="1">
      <c r="A57" s="33">
        <v>47</v>
      </c>
      <c r="B57" s="53" t="s">
        <v>60</v>
      </c>
      <c r="C57" s="31">
        <v>5974.15</v>
      </c>
      <c r="D57" s="36">
        <v>5945.2833333333328</v>
      </c>
      <c r="E57" s="36">
        <v>5870.5666666666657</v>
      </c>
      <c r="F57" s="36">
        <v>5766.9833333333327</v>
      </c>
      <c r="G57" s="36">
        <v>5692.2666666666655</v>
      </c>
      <c r="H57" s="36">
        <v>6048.8666666666659</v>
      </c>
      <c r="I57" s="36">
        <v>6123.583333333333</v>
      </c>
      <c r="J57" s="36">
        <v>6227.1666666666661</v>
      </c>
      <c r="K57" s="31">
        <v>6020</v>
      </c>
      <c r="L57" s="31">
        <v>5841.7</v>
      </c>
      <c r="M57" s="31">
        <v>0.45012999999999997</v>
      </c>
      <c r="N57" s="1"/>
      <c r="O57" s="1"/>
    </row>
    <row r="58" spans="1:15" ht="12.75" customHeight="1">
      <c r="A58" s="33">
        <v>48</v>
      </c>
      <c r="B58" s="53" t="s">
        <v>63</v>
      </c>
      <c r="C58" s="31">
        <v>1249.2</v>
      </c>
      <c r="D58" s="36">
        <v>1251.8500000000001</v>
      </c>
      <c r="E58" s="36">
        <v>1226.0500000000002</v>
      </c>
      <c r="F58" s="36">
        <v>1202.9000000000001</v>
      </c>
      <c r="G58" s="36">
        <v>1177.1000000000001</v>
      </c>
      <c r="H58" s="36">
        <v>1275.0000000000002</v>
      </c>
      <c r="I58" s="36">
        <v>1300.8</v>
      </c>
      <c r="J58" s="36">
        <v>1323.9500000000003</v>
      </c>
      <c r="K58" s="31">
        <v>1277.6500000000001</v>
      </c>
      <c r="L58" s="31">
        <v>1228.7</v>
      </c>
      <c r="M58" s="31">
        <v>24.68196</v>
      </c>
      <c r="N58" s="1"/>
      <c r="O58" s="1"/>
    </row>
    <row r="59" spans="1:15" ht="12.75" customHeight="1">
      <c r="A59" s="33">
        <v>49</v>
      </c>
      <c r="B59" s="53" t="s">
        <v>323</v>
      </c>
      <c r="C59" s="31">
        <v>634.29999999999995</v>
      </c>
      <c r="D59" s="36">
        <v>633.76666666666665</v>
      </c>
      <c r="E59" s="36">
        <v>622.5333333333333</v>
      </c>
      <c r="F59" s="36">
        <v>610.76666666666665</v>
      </c>
      <c r="G59" s="36">
        <v>599.5333333333333</v>
      </c>
      <c r="H59" s="36">
        <v>645.5333333333333</v>
      </c>
      <c r="I59" s="36">
        <v>656.76666666666665</v>
      </c>
      <c r="J59" s="36">
        <v>668.5333333333333</v>
      </c>
      <c r="K59" s="31">
        <v>645</v>
      </c>
      <c r="L59" s="31">
        <v>622</v>
      </c>
      <c r="M59" s="31">
        <v>32.878720000000001</v>
      </c>
      <c r="N59" s="1"/>
      <c r="O59" s="1"/>
    </row>
    <row r="60" spans="1:15" ht="12.75" customHeight="1">
      <c r="A60" s="33">
        <v>50</v>
      </c>
      <c r="B60" s="53" t="s">
        <v>264</v>
      </c>
      <c r="C60" s="31">
        <v>4778.3999999999996</v>
      </c>
      <c r="D60" s="36">
        <v>4759.4666666666662</v>
      </c>
      <c r="E60" s="36">
        <v>4706.9333333333325</v>
      </c>
      <c r="F60" s="36">
        <v>4635.4666666666662</v>
      </c>
      <c r="G60" s="36">
        <v>4582.9333333333325</v>
      </c>
      <c r="H60" s="36">
        <v>4830.9333333333325</v>
      </c>
      <c r="I60" s="36">
        <v>4883.4666666666672</v>
      </c>
      <c r="J60" s="36">
        <v>4954.9333333333325</v>
      </c>
      <c r="K60" s="31">
        <v>4812</v>
      </c>
      <c r="L60" s="31">
        <v>4688</v>
      </c>
      <c r="M60" s="31">
        <v>2.7690700000000001</v>
      </c>
      <c r="N60" s="1"/>
      <c r="O60" s="1"/>
    </row>
    <row r="61" spans="1:15" ht="12.75" customHeight="1">
      <c r="A61" s="33">
        <v>51</v>
      </c>
      <c r="B61" s="53" t="s">
        <v>64</v>
      </c>
      <c r="C61" s="31">
        <v>1200</v>
      </c>
      <c r="D61" s="36">
        <v>1199.1333333333334</v>
      </c>
      <c r="E61" s="36">
        <v>1185.8666666666668</v>
      </c>
      <c r="F61" s="36">
        <v>1171.7333333333333</v>
      </c>
      <c r="G61" s="36">
        <v>1158.4666666666667</v>
      </c>
      <c r="H61" s="36">
        <v>1213.2666666666669</v>
      </c>
      <c r="I61" s="36">
        <v>1226.5333333333338</v>
      </c>
      <c r="J61" s="36">
        <v>1240.666666666667</v>
      </c>
      <c r="K61" s="31">
        <v>1212.4000000000001</v>
      </c>
      <c r="L61" s="31">
        <v>1185</v>
      </c>
      <c r="M61" s="31">
        <v>99.950569999999999</v>
      </c>
      <c r="N61" s="1"/>
      <c r="O61" s="1"/>
    </row>
    <row r="62" spans="1:15" ht="12.75" customHeight="1">
      <c r="A62" s="33">
        <v>52</v>
      </c>
      <c r="B62" s="53" t="s">
        <v>324</v>
      </c>
      <c r="C62" s="31">
        <v>3896.75</v>
      </c>
      <c r="D62" s="36">
        <v>3935.8833333333332</v>
      </c>
      <c r="E62" s="36">
        <v>3834.8666666666663</v>
      </c>
      <c r="F62" s="36">
        <v>3772.9833333333331</v>
      </c>
      <c r="G62" s="36">
        <v>3671.9666666666662</v>
      </c>
      <c r="H62" s="36">
        <v>3997.7666666666664</v>
      </c>
      <c r="I62" s="36">
        <v>4098.7833333333328</v>
      </c>
      <c r="J62" s="36">
        <v>4160.6666666666661</v>
      </c>
      <c r="K62" s="31">
        <v>4036.9</v>
      </c>
      <c r="L62" s="31">
        <v>3874</v>
      </c>
      <c r="M62" s="31">
        <v>4.2325299999999997</v>
      </c>
      <c r="N62" s="1"/>
      <c r="O62" s="1"/>
    </row>
    <row r="63" spans="1:15" ht="12.75" customHeight="1">
      <c r="A63" s="33">
        <v>53</v>
      </c>
      <c r="B63" s="53" t="s">
        <v>793</v>
      </c>
      <c r="C63" s="31">
        <v>321.14999999999998</v>
      </c>
      <c r="D63" s="36">
        <v>321.2</v>
      </c>
      <c r="E63" s="36">
        <v>317.5</v>
      </c>
      <c r="F63" s="36">
        <v>313.85000000000002</v>
      </c>
      <c r="G63" s="36">
        <v>310.15000000000003</v>
      </c>
      <c r="H63" s="36">
        <v>324.84999999999997</v>
      </c>
      <c r="I63" s="36">
        <v>328.5499999999999</v>
      </c>
      <c r="J63" s="36">
        <v>332.19999999999993</v>
      </c>
      <c r="K63" s="31">
        <v>324.89999999999998</v>
      </c>
      <c r="L63" s="31">
        <v>317.55</v>
      </c>
      <c r="M63" s="31">
        <v>14.201499999999999</v>
      </c>
      <c r="N63" s="1"/>
      <c r="O63" s="1"/>
    </row>
    <row r="64" spans="1:15" ht="12.75" customHeight="1">
      <c r="A64" s="33">
        <v>54</v>
      </c>
      <c r="B64" s="53" t="s">
        <v>325</v>
      </c>
      <c r="C64" s="31">
        <v>2660.7</v>
      </c>
      <c r="D64" s="36">
        <v>2677.6166666666668</v>
      </c>
      <c r="E64" s="36">
        <v>2637.2333333333336</v>
      </c>
      <c r="F64" s="36">
        <v>2613.7666666666669</v>
      </c>
      <c r="G64" s="36">
        <v>2573.3833333333337</v>
      </c>
      <c r="H64" s="36">
        <v>2701.0833333333335</v>
      </c>
      <c r="I64" s="36">
        <v>2741.4666666666667</v>
      </c>
      <c r="J64" s="36">
        <v>2764.9333333333334</v>
      </c>
      <c r="K64" s="31">
        <v>2718</v>
      </c>
      <c r="L64" s="31">
        <v>2654.15</v>
      </c>
      <c r="M64" s="31">
        <v>5.1041999999999996</v>
      </c>
      <c r="N64" s="1"/>
      <c r="O64" s="1"/>
    </row>
    <row r="65" spans="1:15" ht="12.75" customHeight="1">
      <c r="A65" s="33">
        <v>55</v>
      </c>
      <c r="B65" s="53" t="s">
        <v>65</v>
      </c>
      <c r="C65" s="31">
        <v>9733.0499999999993</v>
      </c>
      <c r="D65" s="36">
        <v>9779.5166666666664</v>
      </c>
      <c r="E65" s="36">
        <v>9635.0333333333328</v>
      </c>
      <c r="F65" s="36">
        <v>9537.0166666666664</v>
      </c>
      <c r="G65" s="36">
        <v>9392.5333333333328</v>
      </c>
      <c r="H65" s="36">
        <v>9877.5333333333328</v>
      </c>
      <c r="I65" s="36">
        <v>10022.016666666666</v>
      </c>
      <c r="J65" s="36">
        <v>10120.033333333333</v>
      </c>
      <c r="K65" s="31">
        <v>9924</v>
      </c>
      <c r="L65" s="31">
        <v>9681.5</v>
      </c>
      <c r="M65" s="31">
        <v>2.0145200000000001</v>
      </c>
      <c r="N65" s="1"/>
      <c r="O65" s="1"/>
    </row>
    <row r="66" spans="1:15" ht="12.75" customHeight="1">
      <c r="A66" s="33">
        <v>56</v>
      </c>
      <c r="B66" s="53" t="s">
        <v>68</v>
      </c>
      <c r="C66" s="31">
        <v>7088.85</v>
      </c>
      <c r="D66" s="36">
        <v>7138.0333333333328</v>
      </c>
      <c r="E66" s="36">
        <v>7026.0666666666657</v>
      </c>
      <c r="F66" s="36">
        <v>6963.2833333333328</v>
      </c>
      <c r="G66" s="36">
        <v>6851.3166666666657</v>
      </c>
      <c r="H66" s="36">
        <v>7200.8166666666657</v>
      </c>
      <c r="I66" s="36">
        <v>7312.7833333333328</v>
      </c>
      <c r="J66" s="36">
        <v>7375.5666666666657</v>
      </c>
      <c r="K66" s="31">
        <v>7250</v>
      </c>
      <c r="L66" s="31">
        <v>7075.25</v>
      </c>
      <c r="M66" s="31">
        <v>8.7231799999999993</v>
      </c>
      <c r="N66" s="1"/>
      <c r="O66" s="1"/>
    </row>
    <row r="67" spans="1:15" ht="12.75" customHeight="1">
      <c r="A67" s="33">
        <v>57</v>
      </c>
      <c r="B67" s="53" t="s">
        <v>67</v>
      </c>
      <c r="C67" s="31">
        <v>1565.8</v>
      </c>
      <c r="D67" s="36">
        <v>1571.3833333333332</v>
      </c>
      <c r="E67" s="36">
        <v>1553.7666666666664</v>
      </c>
      <c r="F67" s="36">
        <v>1541.7333333333331</v>
      </c>
      <c r="G67" s="36">
        <v>1524.1166666666663</v>
      </c>
      <c r="H67" s="36">
        <v>1583.4166666666665</v>
      </c>
      <c r="I67" s="36">
        <v>1601.0333333333333</v>
      </c>
      <c r="J67" s="36">
        <v>1613.0666666666666</v>
      </c>
      <c r="K67" s="31">
        <v>1589</v>
      </c>
      <c r="L67" s="31">
        <v>1559.35</v>
      </c>
      <c r="M67" s="31">
        <v>11.543340000000001</v>
      </c>
      <c r="N67" s="1"/>
      <c r="O67" s="1"/>
    </row>
    <row r="68" spans="1:15" ht="12.75" customHeight="1">
      <c r="A68" s="33">
        <v>58</v>
      </c>
      <c r="B68" s="53" t="s">
        <v>265</v>
      </c>
      <c r="C68" s="31">
        <v>8423.4</v>
      </c>
      <c r="D68" s="36">
        <v>8397.8000000000011</v>
      </c>
      <c r="E68" s="36">
        <v>8305.6000000000022</v>
      </c>
      <c r="F68" s="36">
        <v>8187.8000000000011</v>
      </c>
      <c r="G68" s="36">
        <v>8095.6000000000022</v>
      </c>
      <c r="H68" s="36">
        <v>8515.6000000000022</v>
      </c>
      <c r="I68" s="36">
        <v>8607.8000000000029</v>
      </c>
      <c r="J68" s="36">
        <v>8725.6000000000022</v>
      </c>
      <c r="K68" s="31">
        <v>8490</v>
      </c>
      <c r="L68" s="31">
        <v>8280</v>
      </c>
      <c r="M68" s="31">
        <v>0.20222999999999999</v>
      </c>
      <c r="N68" s="1"/>
      <c r="O68" s="1"/>
    </row>
    <row r="69" spans="1:15" ht="12.75" customHeight="1">
      <c r="A69" s="33">
        <v>59</v>
      </c>
      <c r="B69" s="53" t="s">
        <v>326</v>
      </c>
      <c r="C69" s="31">
        <v>2182.8000000000002</v>
      </c>
      <c r="D69" s="36">
        <v>2187.2333333333336</v>
      </c>
      <c r="E69" s="36">
        <v>2155.8166666666671</v>
      </c>
      <c r="F69" s="36">
        <v>2128.8333333333335</v>
      </c>
      <c r="G69" s="36">
        <v>2097.416666666667</v>
      </c>
      <c r="H69" s="36">
        <v>2214.2166666666672</v>
      </c>
      <c r="I69" s="36">
        <v>2245.6333333333332</v>
      </c>
      <c r="J69" s="36">
        <v>2272.6166666666672</v>
      </c>
      <c r="K69" s="31">
        <v>2218.65</v>
      </c>
      <c r="L69" s="31">
        <v>2160.25</v>
      </c>
      <c r="M69" s="31">
        <v>0.51905000000000001</v>
      </c>
      <c r="N69" s="1"/>
      <c r="O69" s="1"/>
    </row>
    <row r="70" spans="1:15" ht="12.75" customHeight="1">
      <c r="A70" s="33">
        <v>60</v>
      </c>
      <c r="B70" s="53" t="s">
        <v>69</v>
      </c>
      <c r="C70" s="31">
        <v>3250.55</v>
      </c>
      <c r="D70" s="36">
        <v>3234.2833333333333</v>
      </c>
      <c r="E70" s="36">
        <v>3200.8166666666666</v>
      </c>
      <c r="F70" s="36">
        <v>3151.0833333333335</v>
      </c>
      <c r="G70" s="36">
        <v>3117.6166666666668</v>
      </c>
      <c r="H70" s="36">
        <v>3284.0166666666664</v>
      </c>
      <c r="I70" s="36">
        <v>3317.4833333333327</v>
      </c>
      <c r="J70" s="36">
        <v>3367.2166666666662</v>
      </c>
      <c r="K70" s="31">
        <v>3267.75</v>
      </c>
      <c r="L70" s="31">
        <v>3184.55</v>
      </c>
      <c r="M70" s="31">
        <v>4.5338500000000002</v>
      </c>
      <c r="N70" s="1"/>
      <c r="O70" s="1"/>
    </row>
    <row r="71" spans="1:15" ht="12.75" customHeight="1">
      <c r="A71" s="33">
        <v>61</v>
      </c>
      <c r="B71" s="53" t="s">
        <v>70</v>
      </c>
      <c r="C71" s="31">
        <v>396.8</v>
      </c>
      <c r="D71" s="36">
        <v>397.01666666666671</v>
      </c>
      <c r="E71" s="36">
        <v>393.13333333333344</v>
      </c>
      <c r="F71" s="36">
        <v>389.46666666666675</v>
      </c>
      <c r="G71" s="36">
        <v>385.58333333333348</v>
      </c>
      <c r="H71" s="36">
        <v>400.68333333333339</v>
      </c>
      <c r="I71" s="36">
        <v>404.56666666666672</v>
      </c>
      <c r="J71" s="36">
        <v>408.23333333333335</v>
      </c>
      <c r="K71" s="31">
        <v>400.9</v>
      </c>
      <c r="L71" s="31">
        <v>393.35</v>
      </c>
      <c r="M71" s="31">
        <v>16.600999999999999</v>
      </c>
      <c r="N71" s="1"/>
      <c r="O71" s="1"/>
    </row>
    <row r="72" spans="1:15" ht="12.75" customHeight="1">
      <c r="A72" s="33">
        <v>62</v>
      </c>
      <c r="B72" s="53" t="s">
        <v>71</v>
      </c>
      <c r="C72" s="31">
        <v>198.32</v>
      </c>
      <c r="D72" s="36">
        <v>198.83666666666667</v>
      </c>
      <c r="E72" s="36">
        <v>194.88333333333335</v>
      </c>
      <c r="F72" s="36">
        <v>191.44666666666669</v>
      </c>
      <c r="G72" s="36">
        <v>187.49333333333337</v>
      </c>
      <c r="H72" s="36">
        <v>202.27333333333334</v>
      </c>
      <c r="I72" s="36">
        <v>206.22666666666666</v>
      </c>
      <c r="J72" s="36">
        <v>209.66333333333333</v>
      </c>
      <c r="K72" s="31">
        <v>202.79</v>
      </c>
      <c r="L72" s="31">
        <v>195.4</v>
      </c>
      <c r="M72" s="31">
        <v>145.67116999999999</v>
      </c>
      <c r="N72" s="1"/>
      <c r="O72" s="1"/>
    </row>
    <row r="73" spans="1:15" ht="12.75" customHeight="1">
      <c r="A73" s="33">
        <v>63</v>
      </c>
      <c r="B73" s="53" t="s">
        <v>72</v>
      </c>
      <c r="C73" s="31">
        <v>276.39999999999998</v>
      </c>
      <c r="D73" s="36">
        <v>276.08333333333331</v>
      </c>
      <c r="E73" s="36">
        <v>272.66666666666663</v>
      </c>
      <c r="F73" s="36">
        <v>268.93333333333334</v>
      </c>
      <c r="G73" s="36">
        <v>265.51666666666665</v>
      </c>
      <c r="H73" s="36">
        <v>279.81666666666661</v>
      </c>
      <c r="I73" s="36">
        <v>283.23333333333323</v>
      </c>
      <c r="J73" s="36">
        <v>286.96666666666658</v>
      </c>
      <c r="K73" s="31">
        <v>279.5</v>
      </c>
      <c r="L73" s="31">
        <v>272.35000000000002</v>
      </c>
      <c r="M73" s="31">
        <v>217.35105999999999</v>
      </c>
      <c r="N73" s="1"/>
      <c r="O73" s="1"/>
    </row>
    <row r="74" spans="1:15" ht="12.75" customHeight="1">
      <c r="A74" s="33">
        <v>64</v>
      </c>
      <c r="B74" s="53" t="s">
        <v>266</v>
      </c>
      <c r="C74" s="31">
        <v>123.34</v>
      </c>
      <c r="D74" s="36">
        <v>123.59666666666668</v>
      </c>
      <c r="E74" s="36">
        <v>121.74333333333335</v>
      </c>
      <c r="F74" s="36">
        <v>120.14666666666668</v>
      </c>
      <c r="G74" s="36">
        <v>118.29333333333335</v>
      </c>
      <c r="H74" s="36">
        <v>125.19333333333336</v>
      </c>
      <c r="I74" s="36">
        <v>127.04666666666668</v>
      </c>
      <c r="J74" s="36">
        <v>128.64333333333337</v>
      </c>
      <c r="K74" s="31">
        <v>125.45</v>
      </c>
      <c r="L74" s="31">
        <v>122</v>
      </c>
      <c r="M74" s="31">
        <v>166.10021</v>
      </c>
      <c r="N74" s="1"/>
      <c r="O74" s="1"/>
    </row>
    <row r="75" spans="1:15" ht="12.75" customHeight="1">
      <c r="A75" s="33">
        <v>65</v>
      </c>
      <c r="B75" s="53" t="s">
        <v>327</v>
      </c>
      <c r="C75" s="31">
        <v>66.180000000000007</v>
      </c>
      <c r="D75" s="36">
        <v>66.543333333333337</v>
      </c>
      <c r="E75" s="36">
        <v>65.63666666666667</v>
      </c>
      <c r="F75" s="36">
        <v>65.093333333333334</v>
      </c>
      <c r="G75" s="36">
        <v>64.186666666666667</v>
      </c>
      <c r="H75" s="36">
        <v>67.086666666666673</v>
      </c>
      <c r="I75" s="36">
        <v>67.993333333333339</v>
      </c>
      <c r="J75" s="36">
        <v>68.536666666666676</v>
      </c>
      <c r="K75" s="31">
        <v>67.45</v>
      </c>
      <c r="L75" s="31">
        <v>66</v>
      </c>
      <c r="M75" s="31">
        <v>190.63668000000001</v>
      </c>
      <c r="N75" s="1"/>
      <c r="O75" s="1"/>
    </row>
    <row r="76" spans="1:15" ht="12.75" customHeight="1">
      <c r="A76" s="33">
        <v>66</v>
      </c>
      <c r="B76" s="53" t="s">
        <v>73</v>
      </c>
      <c r="C76" s="31">
        <v>1482.7</v>
      </c>
      <c r="D76" s="36">
        <v>1482.4666666666665</v>
      </c>
      <c r="E76" s="36">
        <v>1465.4333333333329</v>
      </c>
      <c r="F76" s="36">
        <v>1448.1666666666665</v>
      </c>
      <c r="G76" s="36">
        <v>1431.133333333333</v>
      </c>
      <c r="H76" s="36">
        <v>1499.7333333333329</v>
      </c>
      <c r="I76" s="36">
        <v>1516.7666666666662</v>
      </c>
      <c r="J76" s="36">
        <v>1534.0333333333328</v>
      </c>
      <c r="K76" s="31">
        <v>1499.5</v>
      </c>
      <c r="L76" s="31">
        <v>1465.2</v>
      </c>
      <c r="M76" s="31">
        <v>6.8639999999999999</v>
      </c>
      <c r="N76" s="1"/>
      <c r="O76" s="1"/>
    </row>
    <row r="77" spans="1:15" ht="12.75" customHeight="1">
      <c r="A77" s="33">
        <v>67</v>
      </c>
      <c r="B77" s="53" t="s">
        <v>328</v>
      </c>
      <c r="C77" s="31">
        <v>5911.9</v>
      </c>
      <c r="D77" s="36">
        <v>5841.8499999999995</v>
      </c>
      <c r="E77" s="36">
        <v>5690.0999999999985</v>
      </c>
      <c r="F77" s="36">
        <v>5468.2999999999993</v>
      </c>
      <c r="G77" s="36">
        <v>5316.5499999999984</v>
      </c>
      <c r="H77" s="36">
        <v>6063.6499999999987</v>
      </c>
      <c r="I77" s="36">
        <v>6215.4000000000005</v>
      </c>
      <c r="J77" s="36">
        <v>6437.1999999999989</v>
      </c>
      <c r="K77" s="31">
        <v>5993.6</v>
      </c>
      <c r="L77" s="31">
        <v>5620.05</v>
      </c>
      <c r="M77" s="31">
        <v>0.45129000000000002</v>
      </c>
      <c r="N77" s="1"/>
      <c r="O77" s="1"/>
    </row>
    <row r="78" spans="1:15" ht="12.75" customHeight="1">
      <c r="A78" s="33">
        <v>68</v>
      </c>
      <c r="B78" s="53" t="s">
        <v>75</v>
      </c>
      <c r="C78" s="31">
        <v>491.95</v>
      </c>
      <c r="D78" s="36">
        <v>488.73333333333335</v>
      </c>
      <c r="E78" s="36">
        <v>484.2166666666667</v>
      </c>
      <c r="F78" s="36">
        <v>476.48333333333335</v>
      </c>
      <c r="G78" s="36">
        <v>471.9666666666667</v>
      </c>
      <c r="H78" s="36">
        <v>496.4666666666667</v>
      </c>
      <c r="I78" s="36">
        <v>500.98333333333335</v>
      </c>
      <c r="J78" s="36">
        <v>508.7166666666667</v>
      </c>
      <c r="K78" s="31">
        <v>493.25</v>
      </c>
      <c r="L78" s="31">
        <v>481</v>
      </c>
      <c r="M78" s="31">
        <v>28.098579999999998</v>
      </c>
      <c r="N78" s="1"/>
      <c r="O78" s="1"/>
    </row>
    <row r="79" spans="1:15" ht="12.75" customHeight="1">
      <c r="A79" s="33">
        <v>69</v>
      </c>
      <c r="B79" s="53" t="s">
        <v>329</v>
      </c>
      <c r="C79" s="31">
        <v>1418.85</v>
      </c>
      <c r="D79" s="36">
        <v>1432.95</v>
      </c>
      <c r="E79" s="36">
        <v>1390.9</v>
      </c>
      <c r="F79" s="36">
        <v>1362.95</v>
      </c>
      <c r="G79" s="36">
        <v>1320.9</v>
      </c>
      <c r="H79" s="36">
        <v>1460.9</v>
      </c>
      <c r="I79" s="36">
        <v>1502.9499999999998</v>
      </c>
      <c r="J79" s="36">
        <v>1530.9</v>
      </c>
      <c r="K79" s="31">
        <v>1475</v>
      </c>
      <c r="L79" s="31">
        <v>1405</v>
      </c>
      <c r="M79" s="31">
        <v>25.760380000000001</v>
      </c>
      <c r="N79" s="1"/>
      <c r="O79" s="1"/>
    </row>
    <row r="80" spans="1:15" ht="12.75" customHeight="1">
      <c r="A80" s="33">
        <v>70</v>
      </c>
      <c r="B80" s="53" t="s">
        <v>74</v>
      </c>
      <c r="C80" s="31">
        <v>283.39999999999998</v>
      </c>
      <c r="D80" s="36">
        <v>285.5</v>
      </c>
      <c r="E80" s="36">
        <v>279</v>
      </c>
      <c r="F80" s="36">
        <v>274.60000000000002</v>
      </c>
      <c r="G80" s="36">
        <v>268.10000000000002</v>
      </c>
      <c r="H80" s="36">
        <v>289.89999999999998</v>
      </c>
      <c r="I80" s="36">
        <v>296.39999999999998</v>
      </c>
      <c r="J80" s="36">
        <v>300.79999999999995</v>
      </c>
      <c r="K80" s="31">
        <v>292</v>
      </c>
      <c r="L80" s="31">
        <v>281.10000000000002</v>
      </c>
      <c r="M80" s="31">
        <v>423.63740999999999</v>
      </c>
      <c r="N80" s="1"/>
      <c r="O80" s="1"/>
    </row>
    <row r="81" spans="1:15" ht="12.75" customHeight="1">
      <c r="A81" s="33">
        <v>71</v>
      </c>
      <c r="B81" s="53" t="s">
        <v>76</v>
      </c>
      <c r="C81" s="31">
        <v>1580.8</v>
      </c>
      <c r="D81" s="36">
        <v>1581.0166666666664</v>
      </c>
      <c r="E81" s="36">
        <v>1557.1333333333328</v>
      </c>
      <c r="F81" s="36">
        <v>1533.4666666666662</v>
      </c>
      <c r="G81" s="36">
        <v>1509.5833333333326</v>
      </c>
      <c r="H81" s="36">
        <v>1604.6833333333329</v>
      </c>
      <c r="I81" s="36">
        <v>1628.5666666666666</v>
      </c>
      <c r="J81" s="36">
        <v>1652.2333333333331</v>
      </c>
      <c r="K81" s="31">
        <v>1604.9</v>
      </c>
      <c r="L81" s="31">
        <v>1557.35</v>
      </c>
      <c r="M81" s="31">
        <v>22.859210000000001</v>
      </c>
      <c r="N81" s="1"/>
      <c r="O81" s="1"/>
    </row>
    <row r="82" spans="1:15" ht="12.75" customHeight="1">
      <c r="A82" s="33">
        <v>72</v>
      </c>
      <c r="B82" s="53" t="s">
        <v>79</v>
      </c>
      <c r="C82" s="31">
        <v>284.45</v>
      </c>
      <c r="D82" s="36">
        <v>285.91666666666669</v>
      </c>
      <c r="E82" s="36">
        <v>281.28333333333336</v>
      </c>
      <c r="F82" s="36">
        <v>278.11666666666667</v>
      </c>
      <c r="G82" s="36">
        <v>273.48333333333335</v>
      </c>
      <c r="H82" s="36">
        <v>289.08333333333337</v>
      </c>
      <c r="I82" s="36">
        <v>293.7166666666667</v>
      </c>
      <c r="J82" s="36">
        <v>296.88333333333338</v>
      </c>
      <c r="K82" s="31">
        <v>290.55</v>
      </c>
      <c r="L82" s="31">
        <v>282.75</v>
      </c>
      <c r="M82" s="31">
        <v>179.18606</v>
      </c>
      <c r="N82" s="1"/>
      <c r="O82" s="1"/>
    </row>
    <row r="83" spans="1:15" ht="12.75" customHeight="1">
      <c r="A83" s="33">
        <v>73</v>
      </c>
      <c r="B83" s="53" t="s">
        <v>83</v>
      </c>
      <c r="C83" s="31">
        <v>602.6</v>
      </c>
      <c r="D83" s="36">
        <v>604.23333333333335</v>
      </c>
      <c r="E83" s="36">
        <v>598.61666666666667</v>
      </c>
      <c r="F83" s="36">
        <v>594.63333333333333</v>
      </c>
      <c r="G83" s="36">
        <v>589.01666666666665</v>
      </c>
      <c r="H83" s="36">
        <v>608.2166666666667</v>
      </c>
      <c r="I83" s="36">
        <v>613.83333333333348</v>
      </c>
      <c r="J83" s="36">
        <v>617.81666666666672</v>
      </c>
      <c r="K83" s="31">
        <v>609.85</v>
      </c>
      <c r="L83" s="31">
        <v>600.25</v>
      </c>
      <c r="M83" s="31">
        <v>74.142970000000005</v>
      </c>
      <c r="N83" s="1"/>
      <c r="O83" s="1"/>
    </row>
    <row r="84" spans="1:15" ht="12.75" customHeight="1">
      <c r="A84" s="33">
        <v>74</v>
      </c>
      <c r="B84" s="53" t="s">
        <v>78</v>
      </c>
      <c r="C84" s="31">
        <v>1426.05</v>
      </c>
      <c r="D84" s="36">
        <v>1427.9166666666667</v>
      </c>
      <c r="E84" s="36">
        <v>1419.1833333333334</v>
      </c>
      <c r="F84" s="36">
        <v>1412.3166666666666</v>
      </c>
      <c r="G84" s="36">
        <v>1403.5833333333333</v>
      </c>
      <c r="H84" s="36">
        <v>1434.7833333333335</v>
      </c>
      <c r="I84" s="36">
        <v>1443.5166666666667</v>
      </c>
      <c r="J84" s="36">
        <v>1450.3833333333337</v>
      </c>
      <c r="K84" s="31">
        <v>1436.65</v>
      </c>
      <c r="L84" s="31">
        <v>1421.05</v>
      </c>
      <c r="M84" s="31">
        <v>53.18477</v>
      </c>
      <c r="N84" s="1"/>
      <c r="O84" s="1"/>
    </row>
    <row r="85" spans="1:15" ht="12.75" customHeight="1">
      <c r="A85" s="33">
        <v>75</v>
      </c>
      <c r="B85" s="53" t="s">
        <v>792</v>
      </c>
      <c r="C85" s="31">
        <v>677.15</v>
      </c>
      <c r="D85" s="36">
        <v>687.43333333333339</v>
      </c>
      <c r="E85" s="36">
        <v>662.91666666666674</v>
      </c>
      <c r="F85" s="36">
        <v>648.68333333333339</v>
      </c>
      <c r="G85" s="36">
        <v>624.16666666666674</v>
      </c>
      <c r="H85" s="36">
        <v>701.66666666666674</v>
      </c>
      <c r="I85" s="36">
        <v>726.18333333333339</v>
      </c>
      <c r="J85" s="36">
        <v>740.41666666666674</v>
      </c>
      <c r="K85" s="31">
        <v>711.95</v>
      </c>
      <c r="L85" s="31">
        <v>673.2</v>
      </c>
      <c r="M85" s="31">
        <v>10.12791</v>
      </c>
      <c r="N85" s="1"/>
      <c r="O85" s="1"/>
    </row>
    <row r="86" spans="1:15" ht="12.75" customHeight="1">
      <c r="A86" s="33">
        <v>76</v>
      </c>
      <c r="B86" s="53" t="s">
        <v>80</v>
      </c>
      <c r="C86" s="31">
        <v>339.9</v>
      </c>
      <c r="D86" s="36">
        <v>340.56666666666666</v>
      </c>
      <c r="E86" s="36">
        <v>335.88333333333333</v>
      </c>
      <c r="F86" s="36">
        <v>331.86666666666667</v>
      </c>
      <c r="G86" s="36">
        <v>327.18333333333334</v>
      </c>
      <c r="H86" s="36">
        <v>344.58333333333331</v>
      </c>
      <c r="I86" s="36">
        <v>349.26666666666659</v>
      </c>
      <c r="J86" s="36">
        <v>353.2833333333333</v>
      </c>
      <c r="K86" s="31">
        <v>345.25</v>
      </c>
      <c r="L86" s="31">
        <v>336.55</v>
      </c>
      <c r="M86" s="31">
        <v>73.753339999999994</v>
      </c>
      <c r="N86" s="1"/>
      <c r="O86" s="1"/>
    </row>
    <row r="87" spans="1:15" ht="12.75" customHeight="1">
      <c r="A87" s="33">
        <v>77</v>
      </c>
      <c r="B87" s="53" t="s">
        <v>330</v>
      </c>
      <c r="C87" s="31">
        <v>1528.45</v>
      </c>
      <c r="D87" s="36">
        <v>1525.8</v>
      </c>
      <c r="E87" s="36">
        <v>1500.6499999999999</v>
      </c>
      <c r="F87" s="36">
        <v>1472.85</v>
      </c>
      <c r="G87" s="36">
        <v>1447.6999999999998</v>
      </c>
      <c r="H87" s="36">
        <v>1553.6</v>
      </c>
      <c r="I87" s="36">
        <v>1578.75</v>
      </c>
      <c r="J87" s="36">
        <v>1606.55</v>
      </c>
      <c r="K87" s="31">
        <v>1550.95</v>
      </c>
      <c r="L87" s="31">
        <v>1498</v>
      </c>
      <c r="M87" s="31">
        <v>3.5722100000000001</v>
      </c>
      <c r="N87" s="1"/>
      <c r="O87" s="1"/>
    </row>
    <row r="88" spans="1:15" ht="12.75" customHeight="1">
      <c r="A88" s="33">
        <v>78</v>
      </c>
      <c r="B88" s="53" t="s">
        <v>86</v>
      </c>
      <c r="C88" s="31">
        <v>680</v>
      </c>
      <c r="D88" s="36">
        <v>677.33333333333337</v>
      </c>
      <c r="E88" s="36">
        <v>666.01666666666677</v>
      </c>
      <c r="F88" s="36">
        <v>652.03333333333342</v>
      </c>
      <c r="G88" s="36">
        <v>640.71666666666681</v>
      </c>
      <c r="H88" s="36">
        <v>691.31666666666672</v>
      </c>
      <c r="I88" s="36">
        <v>702.63333333333333</v>
      </c>
      <c r="J88" s="36">
        <v>716.61666666666667</v>
      </c>
      <c r="K88" s="31">
        <v>688.65</v>
      </c>
      <c r="L88" s="31">
        <v>663.35</v>
      </c>
      <c r="M88" s="31">
        <v>31.995989999999999</v>
      </c>
      <c r="N88" s="1"/>
      <c r="O88" s="1"/>
    </row>
    <row r="89" spans="1:15" ht="12.75" customHeight="1">
      <c r="A89" s="33">
        <v>79</v>
      </c>
      <c r="B89" s="53" t="s">
        <v>331</v>
      </c>
      <c r="C89" s="31">
        <v>7684.5</v>
      </c>
      <c r="D89" s="36">
        <v>7654.0166666666664</v>
      </c>
      <c r="E89" s="36">
        <v>7433.0333333333328</v>
      </c>
      <c r="F89" s="36">
        <v>7181.5666666666666</v>
      </c>
      <c r="G89" s="36">
        <v>6960.583333333333</v>
      </c>
      <c r="H89" s="36">
        <v>7905.4833333333327</v>
      </c>
      <c r="I89" s="36">
        <v>8126.4666666666662</v>
      </c>
      <c r="J89" s="36">
        <v>8377.9333333333325</v>
      </c>
      <c r="K89" s="31">
        <v>7875</v>
      </c>
      <c r="L89" s="31">
        <v>7402.55</v>
      </c>
      <c r="M89" s="31">
        <v>1.2598199999999999</v>
      </c>
      <c r="N89" s="1"/>
      <c r="O89" s="1"/>
    </row>
    <row r="90" spans="1:15" ht="12.75" customHeight="1">
      <c r="A90" s="33">
        <v>80</v>
      </c>
      <c r="B90" s="53" t="s">
        <v>332</v>
      </c>
      <c r="C90" s="31">
        <v>1595.9</v>
      </c>
      <c r="D90" s="36">
        <v>1594.5</v>
      </c>
      <c r="E90" s="36">
        <v>1575</v>
      </c>
      <c r="F90" s="36">
        <v>1554.1</v>
      </c>
      <c r="G90" s="36">
        <v>1534.6</v>
      </c>
      <c r="H90" s="36">
        <v>1615.4</v>
      </c>
      <c r="I90" s="36">
        <v>1634.9</v>
      </c>
      <c r="J90" s="36">
        <v>1655.8000000000002</v>
      </c>
      <c r="K90" s="31">
        <v>1614</v>
      </c>
      <c r="L90" s="31">
        <v>1573.6</v>
      </c>
      <c r="M90" s="31">
        <v>2.4586800000000002</v>
      </c>
      <c r="N90" s="1"/>
      <c r="O90" s="1"/>
    </row>
    <row r="91" spans="1:15" ht="12.75" customHeight="1">
      <c r="A91" s="33">
        <v>81</v>
      </c>
      <c r="B91" s="53" t="s">
        <v>333</v>
      </c>
      <c r="C91" s="31">
        <v>1583</v>
      </c>
      <c r="D91" s="36">
        <v>1590.1666666666667</v>
      </c>
      <c r="E91" s="36">
        <v>1569.9333333333334</v>
      </c>
      <c r="F91" s="36">
        <v>1556.8666666666666</v>
      </c>
      <c r="G91" s="36">
        <v>1536.6333333333332</v>
      </c>
      <c r="H91" s="36">
        <v>1603.2333333333336</v>
      </c>
      <c r="I91" s="36">
        <v>1623.4666666666667</v>
      </c>
      <c r="J91" s="36">
        <v>1636.5333333333338</v>
      </c>
      <c r="K91" s="31">
        <v>1610.4</v>
      </c>
      <c r="L91" s="31">
        <v>1577.1</v>
      </c>
      <c r="M91" s="31">
        <v>0.35188999999999998</v>
      </c>
      <c r="N91" s="1"/>
      <c r="O91" s="1"/>
    </row>
    <row r="92" spans="1:15" ht="12.75" customHeight="1">
      <c r="A92" s="33">
        <v>82</v>
      </c>
      <c r="B92" s="53" t="s">
        <v>334</v>
      </c>
      <c r="C92" s="31">
        <v>491.75</v>
      </c>
      <c r="D92" s="36">
        <v>494.58333333333331</v>
      </c>
      <c r="E92" s="36">
        <v>487.16666666666663</v>
      </c>
      <c r="F92" s="36">
        <v>482.58333333333331</v>
      </c>
      <c r="G92" s="36">
        <v>475.16666666666663</v>
      </c>
      <c r="H92" s="36">
        <v>499.16666666666663</v>
      </c>
      <c r="I92" s="36">
        <v>506.58333333333326</v>
      </c>
      <c r="J92" s="36">
        <v>511.16666666666663</v>
      </c>
      <c r="K92" s="31">
        <v>502</v>
      </c>
      <c r="L92" s="31">
        <v>490</v>
      </c>
      <c r="M92" s="31">
        <v>3.8591700000000002</v>
      </c>
      <c r="N92" s="1"/>
      <c r="O92" s="1"/>
    </row>
    <row r="93" spans="1:15" ht="12.75" customHeight="1">
      <c r="A93" s="33">
        <v>83</v>
      </c>
      <c r="B93" s="53" t="s">
        <v>81</v>
      </c>
      <c r="C93" s="31">
        <v>30764.75</v>
      </c>
      <c r="D93" s="36">
        <v>30752.833333333332</v>
      </c>
      <c r="E93" s="36">
        <v>30575.716666666664</v>
      </c>
      <c r="F93" s="36">
        <v>30386.683333333331</v>
      </c>
      <c r="G93" s="36">
        <v>30209.566666666662</v>
      </c>
      <c r="H93" s="36">
        <v>30941.866666666665</v>
      </c>
      <c r="I93" s="36">
        <v>31118.983333333334</v>
      </c>
      <c r="J93" s="36">
        <v>31308.016666666666</v>
      </c>
      <c r="K93" s="31">
        <v>30929.95</v>
      </c>
      <c r="L93" s="31">
        <v>30563.8</v>
      </c>
      <c r="M93" s="31">
        <v>0.12586</v>
      </c>
      <c r="N93" s="1"/>
      <c r="O93" s="1"/>
    </row>
    <row r="94" spans="1:15" ht="12.75" customHeight="1">
      <c r="A94" s="33">
        <v>84</v>
      </c>
      <c r="B94" s="53" t="s">
        <v>335</v>
      </c>
      <c r="C94" s="31">
        <v>1379.9</v>
      </c>
      <c r="D94" s="36">
        <v>1398.3</v>
      </c>
      <c r="E94" s="36">
        <v>1356.6</v>
      </c>
      <c r="F94" s="36">
        <v>1333.3</v>
      </c>
      <c r="G94" s="36">
        <v>1291.5999999999999</v>
      </c>
      <c r="H94" s="36">
        <v>1421.6</v>
      </c>
      <c r="I94" s="36">
        <v>1463.3000000000002</v>
      </c>
      <c r="J94" s="36">
        <v>1486.6</v>
      </c>
      <c r="K94" s="31">
        <v>1440</v>
      </c>
      <c r="L94" s="31">
        <v>1375</v>
      </c>
      <c r="M94" s="31">
        <v>3.8563399999999999</v>
      </c>
      <c r="N94" s="1"/>
      <c r="O94" s="1"/>
    </row>
    <row r="95" spans="1:15" ht="12.75" customHeight="1">
      <c r="A95" s="33">
        <v>85</v>
      </c>
      <c r="B95" s="53" t="s">
        <v>84</v>
      </c>
      <c r="C95" s="31">
        <v>5488.4</v>
      </c>
      <c r="D95" s="36">
        <v>5485.083333333333</v>
      </c>
      <c r="E95" s="36">
        <v>5409.4166666666661</v>
      </c>
      <c r="F95" s="36">
        <v>5330.4333333333334</v>
      </c>
      <c r="G95" s="36">
        <v>5254.7666666666664</v>
      </c>
      <c r="H95" s="36">
        <v>5564.0666666666657</v>
      </c>
      <c r="I95" s="36">
        <v>5639.7333333333318</v>
      </c>
      <c r="J95" s="36">
        <v>5718.7166666666653</v>
      </c>
      <c r="K95" s="31">
        <v>5560.75</v>
      </c>
      <c r="L95" s="31">
        <v>5406.1</v>
      </c>
      <c r="M95" s="31">
        <v>3.0666500000000001</v>
      </c>
      <c r="N95" s="1"/>
      <c r="O95" s="1"/>
    </row>
    <row r="96" spans="1:15" ht="12.75" customHeight="1">
      <c r="A96" s="33">
        <v>86</v>
      </c>
      <c r="B96" s="53" t="s">
        <v>336</v>
      </c>
      <c r="C96" s="31">
        <v>1975.9</v>
      </c>
      <c r="D96" s="36">
        <v>1992.3833333333332</v>
      </c>
      <c r="E96" s="36">
        <v>1954.1666666666665</v>
      </c>
      <c r="F96" s="36">
        <v>1932.4333333333334</v>
      </c>
      <c r="G96" s="36">
        <v>1894.2166666666667</v>
      </c>
      <c r="H96" s="36">
        <v>2014.1166666666663</v>
      </c>
      <c r="I96" s="36">
        <v>2052.333333333333</v>
      </c>
      <c r="J96" s="36">
        <v>2074.0666666666662</v>
      </c>
      <c r="K96" s="31">
        <v>2030.6</v>
      </c>
      <c r="L96" s="31">
        <v>1970.65</v>
      </c>
      <c r="M96" s="31">
        <v>0.46997</v>
      </c>
      <c r="N96" s="1"/>
      <c r="O96" s="1"/>
    </row>
    <row r="97" spans="1:15" ht="12.75" customHeight="1">
      <c r="A97" s="33">
        <v>87</v>
      </c>
      <c r="B97" s="53" t="s">
        <v>337</v>
      </c>
      <c r="C97" s="31">
        <v>598.6</v>
      </c>
      <c r="D97" s="36">
        <v>602</v>
      </c>
      <c r="E97" s="36">
        <v>592</v>
      </c>
      <c r="F97" s="36">
        <v>585.4</v>
      </c>
      <c r="G97" s="36">
        <v>575.4</v>
      </c>
      <c r="H97" s="36">
        <v>608.6</v>
      </c>
      <c r="I97" s="36">
        <v>618.6</v>
      </c>
      <c r="J97" s="36">
        <v>625.20000000000005</v>
      </c>
      <c r="K97" s="31">
        <v>612</v>
      </c>
      <c r="L97" s="31">
        <v>595.4</v>
      </c>
      <c r="M97" s="31">
        <v>2.202</v>
      </c>
      <c r="N97" s="1"/>
      <c r="O97" s="1"/>
    </row>
    <row r="98" spans="1:15" ht="12.75" customHeight="1">
      <c r="A98" s="33">
        <v>88</v>
      </c>
      <c r="B98" s="53" t="s">
        <v>338</v>
      </c>
      <c r="C98" s="31">
        <v>146.72999999999999</v>
      </c>
      <c r="D98" s="36">
        <v>147.17333333333332</v>
      </c>
      <c r="E98" s="36">
        <v>145.65666666666664</v>
      </c>
      <c r="F98" s="36">
        <v>144.58333333333331</v>
      </c>
      <c r="G98" s="36">
        <v>143.06666666666663</v>
      </c>
      <c r="H98" s="36">
        <v>148.24666666666664</v>
      </c>
      <c r="I98" s="36">
        <v>149.76333333333335</v>
      </c>
      <c r="J98" s="36">
        <v>150.83666666666664</v>
      </c>
      <c r="K98" s="31">
        <v>148.69</v>
      </c>
      <c r="L98" s="31">
        <v>146.1</v>
      </c>
      <c r="M98" s="31">
        <v>34.38212</v>
      </c>
      <c r="N98" s="1"/>
      <c r="O98" s="1"/>
    </row>
    <row r="99" spans="1:15" ht="12.75" customHeight="1">
      <c r="A99" s="33">
        <v>89</v>
      </c>
      <c r="B99" s="53" t="s">
        <v>339</v>
      </c>
      <c r="C99" s="31">
        <v>654.75</v>
      </c>
      <c r="D99" s="36">
        <v>658.58333333333337</v>
      </c>
      <c r="E99" s="36">
        <v>648.16666666666674</v>
      </c>
      <c r="F99" s="36">
        <v>641.58333333333337</v>
      </c>
      <c r="G99" s="36">
        <v>631.16666666666674</v>
      </c>
      <c r="H99" s="36">
        <v>665.16666666666674</v>
      </c>
      <c r="I99" s="36">
        <v>675.58333333333348</v>
      </c>
      <c r="J99" s="36">
        <v>682.16666666666674</v>
      </c>
      <c r="K99" s="31">
        <v>669</v>
      </c>
      <c r="L99" s="31">
        <v>652</v>
      </c>
      <c r="M99" s="31">
        <v>15.577260000000001</v>
      </c>
      <c r="N99" s="1"/>
      <c r="O99" s="1"/>
    </row>
    <row r="100" spans="1:15" ht="12.75" customHeight="1">
      <c r="A100" s="33">
        <v>90</v>
      </c>
      <c r="B100" s="53" t="s">
        <v>788</v>
      </c>
      <c r="C100" s="31">
        <v>566.1</v>
      </c>
      <c r="D100" s="36">
        <v>565.35</v>
      </c>
      <c r="E100" s="36">
        <v>552.45000000000005</v>
      </c>
      <c r="F100" s="36">
        <v>538.80000000000007</v>
      </c>
      <c r="G100" s="36">
        <v>525.90000000000009</v>
      </c>
      <c r="H100" s="36">
        <v>579</v>
      </c>
      <c r="I100" s="36">
        <v>591.89999999999986</v>
      </c>
      <c r="J100" s="36">
        <v>605.54999999999995</v>
      </c>
      <c r="K100" s="31">
        <v>578.25</v>
      </c>
      <c r="L100" s="31">
        <v>551.70000000000005</v>
      </c>
      <c r="M100" s="31">
        <v>9.0049200000000003</v>
      </c>
      <c r="N100" s="1"/>
      <c r="O100" s="1"/>
    </row>
    <row r="101" spans="1:15" ht="12.75" customHeight="1">
      <c r="A101" s="33">
        <v>91</v>
      </c>
      <c r="B101" s="53" t="s">
        <v>340</v>
      </c>
      <c r="C101" s="31">
        <v>4121.1499999999996</v>
      </c>
      <c r="D101" s="36">
        <v>4113.8166666666666</v>
      </c>
      <c r="E101" s="36">
        <v>4089.3833333333332</v>
      </c>
      <c r="F101" s="36">
        <v>4057.6166666666668</v>
      </c>
      <c r="G101" s="36">
        <v>4033.1833333333334</v>
      </c>
      <c r="H101" s="36">
        <v>4145.583333333333</v>
      </c>
      <c r="I101" s="36">
        <v>4170.0166666666655</v>
      </c>
      <c r="J101" s="36">
        <v>4201.7833333333328</v>
      </c>
      <c r="K101" s="31">
        <v>4138.25</v>
      </c>
      <c r="L101" s="31">
        <v>4082.05</v>
      </c>
      <c r="M101" s="31">
        <v>0.2702</v>
      </c>
      <c r="N101" s="1"/>
      <c r="O101" s="1"/>
    </row>
    <row r="102" spans="1:15" ht="12.75" customHeight="1">
      <c r="A102" s="33">
        <v>92</v>
      </c>
      <c r="B102" s="53" t="s">
        <v>341</v>
      </c>
      <c r="C102" s="31">
        <v>346.1</v>
      </c>
      <c r="D102" s="36">
        <v>346.33333333333331</v>
      </c>
      <c r="E102" s="36">
        <v>344.36666666666662</v>
      </c>
      <c r="F102" s="36">
        <v>342.63333333333333</v>
      </c>
      <c r="G102" s="36">
        <v>340.66666666666663</v>
      </c>
      <c r="H102" s="36">
        <v>348.06666666666661</v>
      </c>
      <c r="I102" s="36">
        <v>350.0333333333333</v>
      </c>
      <c r="J102" s="36">
        <v>351.76666666666659</v>
      </c>
      <c r="K102" s="31">
        <v>348.3</v>
      </c>
      <c r="L102" s="31">
        <v>344.6</v>
      </c>
      <c r="M102" s="31">
        <v>1.78589</v>
      </c>
      <c r="N102" s="1"/>
      <c r="O102" s="1"/>
    </row>
    <row r="103" spans="1:15" ht="12.75" customHeight="1">
      <c r="A103" s="33">
        <v>93</v>
      </c>
      <c r="B103" s="53" t="s">
        <v>342</v>
      </c>
      <c r="C103" s="31">
        <v>290.39999999999998</v>
      </c>
      <c r="D103" s="36">
        <v>290.90000000000003</v>
      </c>
      <c r="E103" s="36">
        <v>287.80000000000007</v>
      </c>
      <c r="F103" s="36">
        <v>285.20000000000005</v>
      </c>
      <c r="G103" s="36">
        <v>282.10000000000008</v>
      </c>
      <c r="H103" s="36">
        <v>293.50000000000006</v>
      </c>
      <c r="I103" s="36">
        <v>296.60000000000008</v>
      </c>
      <c r="J103" s="36">
        <v>299.20000000000005</v>
      </c>
      <c r="K103" s="31">
        <v>294</v>
      </c>
      <c r="L103" s="31">
        <v>288.3</v>
      </c>
      <c r="M103" s="31">
        <v>10.27135</v>
      </c>
      <c r="N103" s="1"/>
      <c r="O103" s="1"/>
    </row>
    <row r="104" spans="1:15" ht="12.75" customHeight="1">
      <c r="A104" s="33">
        <v>94</v>
      </c>
      <c r="B104" s="53" t="s">
        <v>88</v>
      </c>
      <c r="C104" s="31">
        <v>773.35</v>
      </c>
      <c r="D104" s="36">
        <v>775.55000000000007</v>
      </c>
      <c r="E104" s="36">
        <v>764.95000000000016</v>
      </c>
      <c r="F104" s="36">
        <v>756.55000000000007</v>
      </c>
      <c r="G104" s="36">
        <v>745.95000000000016</v>
      </c>
      <c r="H104" s="36">
        <v>783.95000000000016</v>
      </c>
      <c r="I104" s="36">
        <v>794.55000000000007</v>
      </c>
      <c r="J104" s="36">
        <v>802.95000000000016</v>
      </c>
      <c r="K104" s="31">
        <v>786.15</v>
      </c>
      <c r="L104" s="31">
        <v>767.15</v>
      </c>
      <c r="M104" s="31">
        <v>4.3478199999999996</v>
      </c>
      <c r="N104" s="1"/>
      <c r="O104" s="1"/>
    </row>
    <row r="105" spans="1:15" ht="12.75" customHeight="1">
      <c r="A105" s="33">
        <v>95</v>
      </c>
      <c r="B105" s="53" t="s">
        <v>87</v>
      </c>
      <c r="C105" s="31">
        <v>121.03</v>
      </c>
      <c r="D105" s="36">
        <v>121.24333333333334</v>
      </c>
      <c r="E105" s="36">
        <v>119.78666666666668</v>
      </c>
      <c r="F105" s="36">
        <v>118.54333333333334</v>
      </c>
      <c r="G105" s="36">
        <v>117.08666666666667</v>
      </c>
      <c r="H105" s="36">
        <v>122.48666666666668</v>
      </c>
      <c r="I105" s="36">
        <v>123.94333333333333</v>
      </c>
      <c r="J105" s="36">
        <v>125.18666666666668</v>
      </c>
      <c r="K105" s="31">
        <v>122.7</v>
      </c>
      <c r="L105" s="31">
        <v>120</v>
      </c>
      <c r="M105" s="31">
        <v>438.24793</v>
      </c>
      <c r="N105" s="1"/>
      <c r="O105" s="1"/>
    </row>
    <row r="106" spans="1:15" ht="12.75" customHeight="1">
      <c r="A106" s="33">
        <v>96</v>
      </c>
      <c r="B106" s="53" t="s">
        <v>811</v>
      </c>
      <c r="C106" s="31">
        <v>1475.9</v>
      </c>
      <c r="D106" s="36">
        <v>1463</v>
      </c>
      <c r="E106" s="36">
        <v>1382.9</v>
      </c>
      <c r="F106" s="36">
        <v>1289.9000000000001</v>
      </c>
      <c r="G106" s="36">
        <v>1209.8000000000002</v>
      </c>
      <c r="H106" s="36">
        <v>1556</v>
      </c>
      <c r="I106" s="36">
        <v>1636.1</v>
      </c>
      <c r="J106" s="36">
        <v>1729.1</v>
      </c>
      <c r="K106" s="31">
        <v>1543.1</v>
      </c>
      <c r="L106" s="31">
        <v>1370</v>
      </c>
      <c r="M106" s="31">
        <v>9.47654</v>
      </c>
      <c r="N106" s="1"/>
      <c r="O106" s="1"/>
    </row>
    <row r="107" spans="1:15" ht="12.75" customHeight="1">
      <c r="A107" s="33">
        <v>97</v>
      </c>
      <c r="B107" s="53" t="s">
        <v>343</v>
      </c>
      <c r="C107" s="31">
        <v>214.56</v>
      </c>
      <c r="D107" s="36">
        <v>215.47000000000003</v>
      </c>
      <c r="E107" s="36">
        <v>212.89000000000004</v>
      </c>
      <c r="F107" s="36">
        <v>211.22000000000003</v>
      </c>
      <c r="G107" s="36">
        <v>208.64000000000004</v>
      </c>
      <c r="H107" s="36">
        <v>217.14000000000004</v>
      </c>
      <c r="I107" s="36">
        <v>219.72000000000003</v>
      </c>
      <c r="J107" s="36">
        <v>221.39000000000004</v>
      </c>
      <c r="K107" s="31">
        <v>218.05</v>
      </c>
      <c r="L107" s="31">
        <v>213.8</v>
      </c>
      <c r="M107" s="31">
        <v>1.0849899999999999</v>
      </c>
      <c r="N107" s="1"/>
      <c r="O107" s="1"/>
    </row>
    <row r="108" spans="1:15" ht="12.75" customHeight="1">
      <c r="A108" s="33">
        <v>98</v>
      </c>
      <c r="B108" s="53" t="s">
        <v>344</v>
      </c>
      <c r="C108" s="31">
        <v>1626.45</v>
      </c>
      <c r="D108" s="36">
        <v>1625.1166666666668</v>
      </c>
      <c r="E108" s="36">
        <v>1611.3333333333335</v>
      </c>
      <c r="F108" s="36">
        <v>1596.2166666666667</v>
      </c>
      <c r="G108" s="36">
        <v>1582.4333333333334</v>
      </c>
      <c r="H108" s="36">
        <v>1640.2333333333336</v>
      </c>
      <c r="I108" s="36">
        <v>1654.0166666666669</v>
      </c>
      <c r="J108" s="36">
        <v>1669.1333333333337</v>
      </c>
      <c r="K108" s="31">
        <v>1638.9</v>
      </c>
      <c r="L108" s="31">
        <v>1610</v>
      </c>
      <c r="M108" s="31">
        <v>0.57293000000000005</v>
      </c>
      <c r="N108" s="1"/>
      <c r="O108" s="1"/>
    </row>
    <row r="109" spans="1:15" ht="12.75" customHeight="1">
      <c r="A109" s="33">
        <v>99</v>
      </c>
      <c r="B109" s="53" t="s">
        <v>345</v>
      </c>
      <c r="C109" s="31">
        <v>202.03</v>
      </c>
      <c r="D109" s="36">
        <v>201.04333333333332</v>
      </c>
      <c r="E109" s="36">
        <v>196.59666666666664</v>
      </c>
      <c r="F109" s="36">
        <v>191.16333333333333</v>
      </c>
      <c r="G109" s="36">
        <v>186.71666666666664</v>
      </c>
      <c r="H109" s="36">
        <v>206.47666666666663</v>
      </c>
      <c r="I109" s="36">
        <v>210.92333333333329</v>
      </c>
      <c r="J109" s="36">
        <v>216.35666666666663</v>
      </c>
      <c r="K109" s="31">
        <v>205.49</v>
      </c>
      <c r="L109" s="31">
        <v>195.61</v>
      </c>
      <c r="M109" s="31">
        <v>78.178700000000006</v>
      </c>
      <c r="N109" s="1"/>
      <c r="O109" s="1"/>
    </row>
    <row r="110" spans="1:15" ht="12.75" customHeight="1">
      <c r="A110" s="33">
        <v>100</v>
      </c>
      <c r="B110" s="53" t="s">
        <v>346</v>
      </c>
      <c r="C110" s="31">
        <v>2531.4499999999998</v>
      </c>
      <c r="D110" s="36">
        <v>2538.1666666666665</v>
      </c>
      <c r="E110" s="36">
        <v>2471.333333333333</v>
      </c>
      <c r="F110" s="36">
        <v>2411.2166666666667</v>
      </c>
      <c r="G110" s="36">
        <v>2344.3833333333332</v>
      </c>
      <c r="H110" s="36">
        <v>2598.2833333333328</v>
      </c>
      <c r="I110" s="36">
        <v>2665.1166666666659</v>
      </c>
      <c r="J110" s="36">
        <v>2725.2333333333327</v>
      </c>
      <c r="K110" s="31">
        <v>2605</v>
      </c>
      <c r="L110" s="31">
        <v>2478.0500000000002</v>
      </c>
      <c r="M110" s="31">
        <v>3.1349200000000002</v>
      </c>
      <c r="N110" s="1"/>
      <c r="O110" s="1"/>
    </row>
    <row r="111" spans="1:15" ht="12.75" customHeight="1">
      <c r="A111" s="33">
        <v>101</v>
      </c>
      <c r="B111" s="53" t="s">
        <v>865</v>
      </c>
      <c r="C111" s="31">
        <v>864.3</v>
      </c>
      <c r="D111" s="36">
        <v>864.1</v>
      </c>
      <c r="E111" s="36">
        <v>847.2</v>
      </c>
      <c r="F111" s="36">
        <v>830.1</v>
      </c>
      <c r="G111" s="36">
        <v>813.2</v>
      </c>
      <c r="H111" s="36">
        <v>881.2</v>
      </c>
      <c r="I111" s="36">
        <v>898.09999999999991</v>
      </c>
      <c r="J111" s="36">
        <v>915.2</v>
      </c>
      <c r="K111" s="31">
        <v>881</v>
      </c>
      <c r="L111" s="31">
        <v>847</v>
      </c>
      <c r="M111" s="31">
        <v>2.29704</v>
      </c>
      <c r="N111" s="1"/>
      <c r="O111" s="1"/>
    </row>
    <row r="112" spans="1:15" ht="12.75" customHeight="1">
      <c r="A112" s="33">
        <v>102</v>
      </c>
      <c r="B112" s="53" t="s">
        <v>347</v>
      </c>
      <c r="C112" s="31">
        <v>64.290000000000006</v>
      </c>
      <c r="D112" s="36">
        <v>64.680000000000007</v>
      </c>
      <c r="E112" s="36">
        <v>63.610000000000014</v>
      </c>
      <c r="F112" s="36">
        <v>62.930000000000007</v>
      </c>
      <c r="G112" s="36">
        <v>61.860000000000014</v>
      </c>
      <c r="H112" s="36">
        <v>65.360000000000014</v>
      </c>
      <c r="I112" s="36">
        <v>66.430000000000007</v>
      </c>
      <c r="J112" s="36">
        <v>67.110000000000014</v>
      </c>
      <c r="K112" s="31">
        <v>65.75</v>
      </c>
      <c r="L112" s="31">
        <v>64</v>
      </c>
      <c r="M112" s="31">
        <v>118.49669</v>
      </c>
      <c r="N112" s="1"/>
      <c r="O112" s="1"/>
    </row>
    <row r="113" spans="1:15" ht="12.75" customHeight="1">
      <c r="A113" s="33">
        <v>103</v>
      </c>
      <c r="B113" s="53" t="s">
        <v>348</v>
      </c>
      <c r="C113" s="31">
        <v>2067.0500000000002</v>
      </c>
      <c r="D113" s="36">
        <v>2075</v>
      </c>
      <c r="E113" s="36">
        <v>2052.0500000000002</v>
      </c>
      <c r="F113" s="36">
        <v>2037.0500000000002</v>
      </c>
      <c r="G113" s="36">
        <v>2014.1000000000004</v>
      </c>
      <c r="H113" s="36">
        <v>2090</v>
      </c>
      <c r="I113" s="36">
        <v>2112.9499999999998</v>
      </c>
      <c r="J113" s="36">
        <v>2127.9499999999998</v>
      </c>
      <c r="K113" s="31">
        <v>2097.9499999999998</v>
      </c>
      <c r="L113" s="31">
        <v>2060</v>
      </c>
      <c r="M113" s="31">
        <v>5.2630699999999999</v>
      </c>
      <c r="N113" s="1"/>
      <c r="O113" s="1"/>
    </row>
    <row r="114" spans="1:15" ht="12.75" customHeight="1">
      <c r="A114" s="33">
        <v>104</v>
      </c>
      <c r="B114" s="53" t="s">
        <v>349</v>
      </c>
      <c r="C114" s="31">
        <v>692.45</v>
      </c>
      <c r="D114" s="36">
        <v>697.51666666666677</v>
      </c>
      <c r="E114" s="36">
        <v>685.03333333333353</v>
      </c>
      <c r="F114" s="36">
        <v>677.61666666666679</v>
      </c>
      <c r="G114" s="36">
        <v>665.13333333333355</v>
      </c>
      <c r="H114" s="36">
        <v>704.93333333333351</v>
      </c>
      <c r="I114" s="36">
        <v>717.41666666666686</v>
      </c>
      <c r="J114" s="36">
        <v>724.83333333333348</v>
      </c>
      <c r="K114" s="31">
        <v>710</v>
      </c>
      <c r="L114" s="31">
        <v>690.1</v>
      </c>
      <c r="M114" s="31">
        <v>1.4410000000000001</v>
      </c>
      <c r="N114" s="1"/>
      <c r="O114" s="1"/>
    </row>
    <row r="115" spans="1:15" ht="12.75" customHeight="1">
      <c r="A115" s="33">
        <v>105</v>
      </c>
      <c r="B115" s="53" t="s">
        <v>350</v>
      </c>
      <c r="C115" s="31">
        <v>2090.3000000000002</v>
      </c>
      <c r="D115" s="36">
        <v>2105.2333333333336</v>
      </c>
      <c r="E115" s="36">
        <v>2060.0666666666671</v>
      </c>
      <c r="F115" s="36">
        <v>2029.8333333333335</v>
      </c>
      <c r="G115" s="36">
        <v>1984.666666666667</v>
      </c>
      <c r="H115" s="36">
        <v>2135.4666666666672</v>
      </c>
      <c r="I115" s="36">
        <v>2180.6333333333332</v>
      </c>
      <c r="J115" s="36">
        <v>2210.8666666666672</v>
      </c>
      <c r="K115" s="31">
        <v>2150.4</v>
      </c>
      <c r="L115" s="31">
        <v>2075</v>
      </c>
      <c r="M115" s="31">
        <v>1.2826599999999999</v>
      </c>
      <c r="N115" s="1"/>
      <c r="O115" s="1"/>
    </row>
    <row r="116" spans="1:15" ht="12.75" customHeight="1">
      <c r="A116" s="33">
        <v>106</v>
      </c>
      <c r="B116" s="53" t="s">
        <v>351</v>
      </c>
      <c r="C116" s="31">
        <v>7357.75</v>
      </c>
      <c r="D116" s="36">
        <v>7371.2666666666664</v>
      </c>
      <c r="E116" s="36">
        <v>7211.6333333333332</v>
      </c>
      <c r="F116" s="36">
        <v>7065.5166666666664</v>
      </c>
      <c r="G116" s="36">
        <v>6905.8833333333332</v>
      </c>
      <c r="H116" s="36">
        <v>7517.3833333333332</v>
      </c>
      <c r="I116" s="36">
        <v>7677.0166666666664</v>
      </c>
      <c r="J116" s="36">
        <v>7823.1333333333332</v>
      </c>
      <c r="K116" s="31">
        <v>7530.9</v>
      </c>
      <c r="L116" s="31">
        <v>7225.15</v>
      </c>
      <c r="M116" s="31">
        <v>0.22796</v>
      </c>
      <c r="N116" s="1"/>
      <c r="O116" s="1"/>
    </row>
    <row r="117" spans="1:15" ht="12.75" customHeight="1">
      <c r="A117" s="33">
        <v>107</v>
      </c>
      <c r="B117" s="53" t="s">
        <v>352</v>
      </c>
      <c r="C117" s="31">
        <v>839.45</v>
      </c>
      <c r="D117" s="36">
        <v>833.1</v>
      </c>
      <c r="E117" s="36">
        <v>816.35</v>
      </c>
      <c r="F117" s="36">
        <v>793.25</v>
      </c>
      <c r="G117" s="36">
        <v>776.5</v>
      </c>
      <c r="H117" s="36">
        <v>856.2</v>
      </c>
      <c r="I117" s="36">
        <v>872.95</v>
      </c>
      <c r="J117" s="36">
        <v>896.05000000000007</v>
      </c>
      <c r="K117" s="31">
        <v>849.85</v>
      </c>
      <c r="L117" s="31">
        <v>810</v>
      </c>
      <c r="M117" s="31">
        <v>2.3997299999999999</v>
      </c>
      <c r="N117" s="1"/>
      <c r="O117" s="1"/>
    </row>
    <row r="118" spans="1:15" ht="12.75" customHeight="1">
      <c r="A118" s="33">
        <v>108</v>
      </c>
      <c r="B118" s="53" t="s">
        <v>89</v>
      </c>
      <c r="C118" s="31">
        <v>425.55</v>
      </c>
      <c r="D118" s="36">
        <v>419.84999999999997</v>
      </c>
      <c r="E118" s="36">
        <v>411.69999999999993</v>
      </c>
      <c r="F118" s="36">
        <v>397.84999999999997</v>
      </c>
      <c r="G118" s="36">
        <v>389.69999999999993</v>
      </c>
      <c r="H118" s="36">
        <v>433.69999999999993</v>
      </c>
      <c r="I118" s="36">
        <v>441.84999999999991</v>
      </c>
      <c r="J118" s="36">
        <v>455.69999999999993</v>
      </c>
      <c r="K118" s="31">
        <v>428</v>
      </c>
      <c r="L118" s="31">
        <v>406</v>
      </c>
      <c r="M118" s="31">
        <v>60.700090000000003</v>
      </c>
      <c r="N118" s="1"/>
      <c r="O118" s="1"/>
    </row>
    <row r="119" spans="1:15" ht="12.75" customHeight="1">
      <c r="A119" s="33">
        <v>109</v>
      </c>
      <c r="B119" s="53" t="s">
        <v>353</v>
      </c>
      <c r="C119" s="31">
        <v>544.79999999999995</v>
      </c>
      <c r="D119" s="36">
        <v>503.76666666666665</v>
      </c>
      <c r="E119" s="36">
        <v>443.83333333333326</v>
      </c>
      <c r="F119" s="36">
        <v>342.86666666666662</v>
      </c>
      <c r="G119" s="36">
        <v>282.93333333333322</v>
      </c>
      <c r="H119" s="36">
        <v>604.73333333333335</v>
      </c>
      <c r="I119" s="36">
        <v>664.66666666666674</v>
      </c>
      <c r="J119" s="36">
        <v>765.63333333333333</v>
      </c>
      <c r="K119" s="31">
        <v>563.70000000000005</v>
      </c>
      <c r="L119" s="31">
        <v>402.8</v>
      </c>
      <c r="M119" s="31">
        <v>40.112749999999998</v>
      </c>
      <c r="N119" s="1"/>
      <c r="O119" s="1"/>
    </row>
    <row r="120" spans="1:15" ht="12.75" customHeight="1">
      <c r="A120" s="33">
        <v>110</v>
      </c>
      <c r="B120" s="53" t="s">
        <v>866</v>
      </c>
      <c r="C120" s="31">
        <v>955.4</v>
      </c>
      <c r="D120" s="36">
        <v>962.4666666666667</v>
      </c>
      <c r="E120" s="36">
        <v>944.93333333333339</v>
      </c>
      <c r="F120" s="36">
        <v>934.4666666666667</v>
      </c>
      <c r="G120" s="36">
        <v>916.93333333333339</v>
      </c>
      <c r="H120" s="36">
        <v>972.93333333333339</v>
      </c>
      <c r="I120" s="36">
        <v>990.4666666666667</v>
      </c>
      <c r="J120" s="36">
        <v>1000.9333333333334</v>
      </c>
      <c r="K120" s="31">
        <v>980</v>
      </c>
      <c r="L120" s="31">
        <v>952</v>
      </c>
      <c r="M120" s="31">
        <v>3.7559399999999998</v>
      </c>
      <c r="N120" s="1"/>
      <c r="O120" s="1"/>
    </row>
    <row r="121" spans="1:15" ht="12.75" customHeight="1">
      <c r="A121" s="33">
        <v>111</v>
      </c>
      <c r="B121" s="53" t="s">
        <v>354</v>
      </c>
      <c r="C121" s="31">
        <v>1241.5999999999999</v>
      </c>
      <c r="D121" s="36">
        <v>1234.45</v>
      </c>
      <c r="E121" s="36">
        <v>1202.1500000000001</v>
      </c>
      <c r="F121" s="36">
        <v>1162.7</v>
      </c>
      <c r="G121" s="36">
        <v>1130.4000000000001</v>
      </c>
      <c r="H121" s="36">
        <v>1273.9000000000001</v>
      </c>
      <c r="I121" s="36">
        <v>1306.1999999999998</v>
      </c>
      <c r="J121" s="36">
        <v>1345.65</v>
      </c>
      <c r="K121" s="31">
        <v>1266.75</v>
      </c>
      <c r="L121" s="31">
        <v>1195</v>
      </c>
      <c r="M121" s="31">
        <v>4.8592199999999997</v>
      </c>
      <c r="N121" s="1"/>
      <c r="O121" s="1"/>
    </row>
    <row r="122" spans="1:15" ht="12.75" customHeight="1">
      <c r="A122" s="33">
        <v>112</v>
      </c>
      <c r="B122" s="53" t="s">
        <v>90</v>
      </c>
      <c r="C122" s="31">
        <v>1359.95</v>
      </c>
      <c r="D122" s="36">
        <v>1354.75</v>
      </c>
      <c r="E122" s="36">
        <v>1340.5</v>
      </c>
      <c r="F122" s="36">
        <v>1321.05</v>
      </c>
      <c r="G122" s="36">
        <v>1306.8</v>
      </c>
      <c r="H122" s="36">
        <v>1374.2</v>
      </c>
      <c r="I122" s="36">
        <v>1388.45</v>
      </c>
      <c r="J122" s="36">
        <v>1407.9</v>
      </c>
      <c r="K122" s="31">
        <v>1369</v>
      </c>
      <c r="L122" s="31">
        <v>1335.3</v>
      </c>
      <c r="M122" s="31">
        <v>10.22484</v>
      </c>
      <c r="N122" s="1"/>
      <c r="O122" s="1"/>
    </row>
    <row r="123" spans="1:15" ht="12.75" customHeight="1">
      <c r="A123" s="33">
        <v>113</v>
      </c>
      <c r="B123" s="53" t="s">
        <v>91</v>
      </c>
      <c r="C123" s="31">
        <v>1534.25</v>
      </c>
      <c r="D123" s="36">
        <v>1525.7</v>
      </c>
      <c r="E123" s="36">
        <v>1510.5500000000002</v>
      </c>
      <c r="F123" s="36">
        <v>1486.8500000000001</v>
      </c>
      <c r="G123" s="36">
        <v>1471.7000000000003</v>
      </c>
      <c r="H123" s="36">
        <v>1549.4</v>
      </c>
      <c r="I123" s="36">
        <v>1564.5500000000002</v>
      </c>
      <c r="J123" s="36">
        <v>1588.25</v>
      </c>
      <c r="K123" s="31">
        <v>1540.85</v>
      </c>
      <c r="L123" s="31">
        <v>1502</v>
      </c>
      <c r="M123" s="31">
        <v>27.51606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147.66</v>
      </c>
      <c r="D124" s="36">
        <v>147.86666666666667</v>
      </c>
      <c r="E124" s="36">
        <v>146.79333333333335</v>
      </c>
      <c r="F124" s="36">
        <v>145.92666666666668</v>
      </c>
      <c r="G124" s="36">
        <v>144.85333333333335</v>
      </c>
      <c r="H124" s="36">
        <v>148.73333333333335</v>
      </c>
      <c r="I124" s="36">
        <v>149.80666666666667</v>
      </c>
      <c r="J124" s="36">
        <v>150.67333333333335</v>
      </c>
      <c r="K124" s="31">
        <v>148.94</v>
      </c>
      <c r="L124" s="31">
        <v>147</v>
      </c>
      <c r="M124" s="31">
        <v>27.290700000000001</v>
      </c>
      <c r="N124" s="1"/>
      <c r="O124" s="1"/>
    </row>
    <row r="125" spans="1:15" ht="12.75" customHeight="1">
      <c r="A125" s="33">
        <v>115</v>
      </c>
      <c r="B125" s="53" t="s">
        <v>267</v>
      </c>
      <c r="C125" s="31">
        <v>1324.45</v>
      </c>
      <c r="D125" s="36">
        <v>1330.6499999999999</v>
      </c>
      <c r="E125" s="36">
        <v>1312.2999999999997</v>
      </c>
      <c r="F125" s="36">
        <v>1300.1499999999999</v>
      </c>
      <c r="G125" s="36">
        <v>1281.7999999999997</v>
      </c>
      <c r="H125" s="36">
        <v>1342.7999999999997</v>
      </c>
      <c r="I125" s="36">
        <v>1361.1499999999996</v>
      </c>
      <c r="J125" s="36">
        <v>1373.2999999999997</v>
      </c>
      <c r="K125" s="31">
        <v>1349</v>
      </c>
      <c r="L125" s="31">
        <v>1318.5</v>
      </c>
      <c r="M125" s="31">
        <v>1.14185</v>
      </c>
      <c r="N125" s="1"/>
      <c r="O125" s="1"/>
    </row>
    <row r="126" spans="1:15" ht="12.75" customHeight="1">
      <c r="A126" s="33">
        <v>116</v>
      </c>
      <c r="B126" s="53" t="s">
        <v>92</v>
      </c>
      <c r="C126" s="31">
        <v>477.7</v>
      </c>
      <c r="D126" s="36">
        <v>480.40000000000003</v>
      </c>
      <c r="E126" s="36">
        <v>472.80000000000007</v>
      </c>
      <c r="F126" s="36">
        <v>467.90000000000003</v>
      </c>
      <c r="G126" s="36">
        <v>460.30000000000007</v>
      </c>
      <c r="H126" s="36">
        <v>485.30000000000007</v>
      </c>
      <c r="I126" s="36">
        <v>492.90000000000009</v>
      </c>
      <c r="J126" s="36">
        <v>497.80000000000007</v>
      </c>
      <c r="K126" s="31">
        <v>488</v>
      </c>
      <c r="L126" s="31">
        <v>475.5</v>
      </c>
      <c r="M126" s="31">
        <v>109.58537</v>
      </c>
      <c r="N126" s="1"/>
      <c r="O126" s="1"/>
    </row>
    <row r="127" spans="1:15" ht="12.75" customHeight="1">
      <c r="A127" s="33">
        <v>117</v>
      </c>
      <c r="B127" s="53" t="s">
        <v>355</v>
      </c>
      <c r="C127" s="31">
        <v>1893.2</v>
      </c>
      <c r="D127" s="36">
        <v>1908.7333333333333</v>
      </c>
      <c r="E127" s="36">
        <v>1869.4666666666667</v>
      </c>
      <c r="F127" s="36">
        <v>1845.7333333333333</v>
      </c>
      <c r="G127" s="36">
        <v>1806.4666666666667</v>
      </c>
      <c r="H127" s="36">
        <v>1932.4666666666667</v>
      </c>
      <c r="I127" s="36">
        <v>1971.7333333333336</v>
      </c>
      <c r="J127" s="36">
        <v>1995.4666666666667</v>
      </c>
      <c r="K127" s="31">
        <v>1948</v>
      </c>
      <c r="L127" s="31">
        <v>1885</v>
      </c>
      <c r="M127" s="31">
        <v>17.83567</v>
      </c>
      <c r="N127" s="1"/>
      <c r="O127" s="1"/>
    </row>
    <row r="128" spans="1:15" ht="12.75" customHeight="1">
      <c r="A128" s="33">
        <v>118</v>
      </c>
      <c r="B128" s="53" t="s">
        <v>93</v>
      </c>
      <c r="C128" s="31">
        <v>5220.1499999999996</v>
      </c>
      <c r="D128" s="36">
        <v>5294.2333333333336</v>
      </c>
      <c r="E128" s="36">
        <v>5120.4666666666672</v>
      </c>
      <c r="F128" s="36">
        <v>5020.7833333333338</v>
      </c>
      <c r="G128" s="36">
        <v>4847.0166666666673</v>
      </c>
      <c r="H128" s="36">
        <v>5393.916666666667</v>
      </c>
      <c r="I128" s="36">
        <v>5567.6833333333334</v>
      </c>
      <c r="J128" s="36">
        <v>5667.3666666666668</v>
      </c>
      <c r="K128" s="31">
        <v>5468</v>
      </c>
      <c r="L128" s="31">
        <v>5194.55</v>
      </c>
      <c r="M128" s="31">
        <v>10.17614</v>
      </c>
      <c r="N128" s="1"/>
      <c r="O128" s="1"/>
    </row>
    <row r="129" spans="1:15" ht="12.75" customHeight="1">
      <c r="A129" s="33">
        <v>119</v>
      </c>
      <c r="B129" s="53" t="s">
        <v>94</v>
      </c>
      <c r="C129" s="31">
        <v>2944.2</v>
      </c>
      <c r="D129" s="36">
        <v>2949.9333333333329</v>
      </c>
      <c r="E129" s="36">
        <v>2926.1666666666661</v>
      </c>
      <c r="F129" s="36">
        <v>2908.1333333333332</v>
      </c>
      <c r="G129" s="36">
        <v>2884.3666666666663</v>
      </c>
      <c r="H129" s="36">
        <v>2967.9666666666658</v>
      </c>
      <c r="I129" s="36">
        <v>2991.7333333333331</v>
      </c>
      <c r="J129" s="36">
        <v>3009.7666666666655</v>
      </c>
      <c r="K129" s="31">
        <v>2973.7</v>
      </c>
      <c r="L129" s="31">
        <v>2931.9</v>
      </c>
      <c r="M129" s="31">
        <v>1.57056</v>
      </c>
      <c r="N129" s="1"/>
      <c r="O129" s="1"/>
    </row>
    <row r="130" spans="1:15" ht="12.75" customHeight="1">
      <c r="A130" s="33">
        <v>120</v>
      </c>
      <c r="B130" s="53" t="s">
        <v>356</v>
      </c>
      <c r="C130" s="31">
        <v>3447.7</v>
      </c>
      <c r="D130" s="36">
        <v>3447.9333333333329</v>
      </c>
      <c r="E130" s="36">
        <v>3407.8666666666659</v>
      </c>
      <c r="F130" s="36">
        <v>3368.0333333333328</v>
      </c>
      <c r="G130" s="36">
        <v>3327.9666666666658</v>
      </c>
      <c r="H130" s="36">
        <v>3487.766666666666</v>
      </c>
      <c r="I130" s="36">
        <v>3527.8333333333326</v>
      </c>
      <c r="J130" s="36">
        <v>3567.6666666666661</v>
      </c>
      <c r="K130" s="31">
        <v>3488</v>
      </c>
      <c r="L130" s="31">
        <v>3408.1</v>
      </c>
      <c r="M130" s="31">
        <v>1.06471</v>
      </c>
      <c r="N130" s="1"/>
      <c r="O130" s="1"/>
    </row>
    <row r="131" spans="1:15" ht="12.75" customHeight="1">
      <c r="A131" s="33">
        <v>121</v>
      </c>
      <c r="B131" s="53" t="s">
        <v>828</v>
      </c>
      <c r="C131" s="31">
        <v>1447.85</v>
      </c>
      <c r="D131" s="36">
        <v>1453.6499999999999</v>
      </c>
      <c r="E131" s="36">
        <v>1435.2999999999997</v>
      </c>
      <c r="F131" s="36">
        <v>1422.7499999999998</v>
      </c>
      <c r="G131" s="36">
        <v>1404.3999999999996</v>
      </c>
      <c r="H131" s="36">
        <v>1466.1999999999998</v>
      </c>
      <c r="I131" s="36">
        <v>1484.5499999999997</v>
      </c>
      <c r="J131" s="36">
        <v>1497.1</v>
      </c>
      <c r="K131" s="31">
        <v>1472</v>
      </c>
      <c r="L131" s="31">
        <v>1441.1</v>
      </c>
      <c r="M131" s="31">
        <v>1.35781</v>
      </c>
      <c r="N131" s="1"/>
      <c r="O131" s="1"/>
    </row>
    <row r="132" spans="1:15" ht="12.75" customHeight="1">
      <c r="A132" s="33">
        <v>122</v>
      </c>
      <c r="B132" s="53" t="s">
        <v>95</v>
      </c>
      <c r="C132" s="31">
        <v>1054.95</v>
      </c>
      <c r="D132" s="36">
        <v>1057.0666666666668</v>
      </c>
      <c r="E132" s="36">
        <v>1040.2833333333338</v>
      </c>
      <c r="F132" s="36">
        <v>1025.616666666667</v>
      </c>
      <c r="G132" s="36">
        <v>1008.8333333333339</v>
      </c>
      <c r="H132" s="36">
        <v>1071.7333333333336</v>
      </c>
      <c r="I132" s="36">
        <v>1088.5166666666669</v>
      </c>
      <c r="J132" s="36">
        <v>1103.1833333333334</v>
      </c>
      <c r="K132" s="31">
        <v>1073.8499999999999</v>
      </c>
      <c r="L132" s="31">
        <v>1042.4000000000001</v>
      </c>
      <c r="M132" s="31">
        <v>30.100239999999999</v>
      </c>
      <c r="N132" s="1"/>
      <c r="O132" s="1"/>
    </row>
    <row r="133" spans="1:15" ht="12.75" customHeight="1">
      <c r="A133" s="33">
        <v>123</v>
      </c>
      <c r="B133" s="53" t="s">
        <v>96</v>
      </c>
      <c r="C133" s="31">
        <v>1439.5</v>
      </c>
      <c r="D133" s="36">
        <v>1425.5333333333335</v>
      </c>
      <c r="E133" s="36">
        <v>1400.9666666666672</v>
      </c>
      <c r="F133" s="36">
        <v>1362.4333333333336</v>
      </c>
      <c r="G133" s="36">
        <v>1337.8666666666672</v>
      </c>
      <c r="H133" s="36">
        <v>1464.0666666666671</v>
      </c>
      <c r="I133" s="36">
        <v>1488.6333333333332</v>
      </c>
      <c r="J133" s="36">
        <v>1527.166666666667</v>
      </c>
      <c r="K133" s="31">
        <v>1450.1</v>
      </c>
      <c r="L133" s="31">
        <v>1387</v>
      </c>
      <c r="M133" s="31">
        <v>7.8617999999999997</v>
      </c>
      <c r="N133" s="1"/>
      <c r="O133" s="1"/>
    </row>
    <row r="134" spans="1:15" ht="12.75" customHeight="1">
      <c r="A134" s="33">
        <v>124</v>
      </c>
      <c r="B134" s="53" t="s">
        <v>794</v>
      </c>
      <c r="C134" s="31">
        <v>4439.3999999999996</v>
      </c>
      <c r="D134" s="36">
        <v>4423.1500000000005</v>
      </c>
      <c r="E134" s="36">
        <v>4386.3000000000011</v>
      </c>
      <c r="F134" s="36">
        <v>4333.2000000000007</v>
      </c>
      <c r="G134" s="36">
        <v>4296.3500000000013</v>
      </c>
      <c r="H134" s="36">
        <v>4476.2500000000009</v>
      </c>
      <c r="I134" s="36">
        <v>4513.1000000000013</v>
      </c>
      <c r="J134" s="36">
        <v>4566.2000000000007</v>
      </c>
      <c r="K134" s="31">
        <v>4460</v>
      </c>
      <c r="L134" s="31">
        <v>4370.05</v>
      </c>
      <c r="M134" s="31">
        <v>0.30237000000000003</v>
      </c>
      <c r="N134" s="1"/>
      <c r="O134" s="1"/>
    </row>
    <row r="135" spans="1:15" ht="12.75" customHeight="1">
      <c r="A135" s="33">
        <v>125</v>
      </c>
      <c r="B135" s="53" t="s">
        <v>357</v>
      </c>
      <c r="C135" s="31">
        <v>1505.6</v>
      </c>
      <c r="D135" s="36">
        <v>1505.2833333333335</v>
      </c>
      <c r="E135" s="36">
        <v>1486.416666666667</v>
      </c>
      <c r="F135" s="36">
        <v>1467.2333333333333</v>
      </c>
      <c r="G135" s="36">
        <v>1448.3666666666668</v>
      </c>
      <c r="H135" s="36">
        <v>1524.4666666666672</v>
      </c>
      <c r="I135" s="36">
        <v>1543.3333333333335</v>
      </c>
      <c r="J135" s="36">
        <v>1562.5166666666673</v>
      </c>
      <c r="K135" s="31">
        <v>1524.15</v>
      </c>
      <c r="L135" s="31">
        <v>1486.1</v>
      </c>
      <c r="M135" s="31">
        <v>1.5844499999999999</v>
      </c>
      <c r="N135" s="1"/>
      <c r="O135" s="1"/>
    </row>
    <row r="136" spans="1:15" ht="12.75" customHeight="1">
      <c r="A136" s="33">
        <v>126</v>
      </c>
      <c r="B136" s="53" t="s">
        <v>97</v>
      </c>
      <c r="C136" s="31">
        <v>411.8</v>
      </c>
      <c r="D136" s="36">
        <v>407.7833333333333</v>
      </c>
      <c r="E136" s="36">
        <v>399.91666666666663</v>
      </c>
      <c r="F136" s="36">
        <v>388.0333333333333</v>
      </c>
      <c r="G136" s="36">
        <v>380.16666666666663</v>
      </c>
      <c r="H136" s="36">
        <v>419.66666666666663</v>
      </c>
      <c r="I136" s="36">
        <v>427.5333333333333</v>
      </c>
      <c r="J136" s="36">
        <v>439.41666666666663</v>
      </c>
      <c r="K136" s="31">
        <v>415.65</v>
      </c>
      <c r="L136" s="31">
        <v>395.9</v>
      </c>
      <c r="M136" s="31">
        <v>71.375159999999994</v>
      </c>
      <c r="N136" s="1"/>
      <c r="O136" s="1"/>
    </row>
    <row r="137" spans="1:15" ht="12.75" customHeight="1">
      <c r="A137" s="33">
        <v>127</v>
      </c>
      <c r="B137" s="53" t="s">
        <v>99</v>
      </c>
      <c r="C137" s="31">
        <v>3544.05</v>
      </c>
      <c r="D137" s="36">
        <v>3562.5166666666664</v>
      </c>
      <c r="E137" s="36">
        <v>3485.0333333333328</v>
      </c>
      <c r="F137" s="36">
        <v>3426.0166666666664</v>
      </c>
      <c r="G137" s="36">
        <v>3348.5333333333328</v>
      </c>
      <c r="H137" s="36">
        <v>3621.5333333333328</v>
      </c>
      <c r="I137" s="36">
        <v>3699.0166666666664</v>
      </c>
      <c r="J137" s="36">
        <v>3758.0333333333328</v>
      </c>
      <c r="K137" s="31">
        <v>3640</v>
      </c>
      <c r="L137" s="31">
        <v>3503.5</v>
      </c>
      <c r="M137" s="31">
        <v>13.868029999999999</v>
      </c>
      <c r="N137" s="1"/>
      <c r="O137" s="1"/>
    </row>
    <row r="138" spans="1:15" ht="12.75" customHeight="1">
      <c r="A138" s="33">
        <v>128</v>
      </c>
      <c r="B138" s="53" t="s">
        <v>358</v>
      </c>
      <c r="C138" s="31">
        <v>1887.3</v>
      </c>
      <c r="D138" s="36">
        <v>1894.1666666666667</v>
      </c>
      <c r="E138" s="36">
        <v>1860.3333333333335</v>
      </c>
      <c r="F138" s="36">
        <v>1833.3666666666668</v>
      </c>
      <c r="G138" s="36">
        <v>1799.5333333333335</v>
      </c>
      <c r="H138" s="36">
        <v>1921.1333333333334</v>
      </c>
      <c r="I138" s="36">
        <v>1954.9666666666669</v>
      </c>
      <c r="J138" s="36">
        <v>1981.9333333333334</v>
      </c>
      <c r="K138" s="31">
        <v>1928</v>
      </c>
      <c r="L138" s="31">
        <v>1867.2</v>
      </c>
      <c r="M138" s="31">
        <v>4.5359600000000002</v>
      </c>
      <c r="N138" s="1"/>
      <c r="O138" s="1"/>
    </row>
    <row r="139" spans="1:15" ht="12.75" customHeight="1">
      <c r="A139" s="33">
        <v>129</v>
      </c>
      <c r="B139" s="53" t="s">
        <v>359</v>
      </c>
      <c r="C139" s="31">
        <v>995.2</v>
      </c>
      <c r="D139" s="36">
        <v>996.5333333333333</v>
      </c>
      <c r="E139" s="36">
        <v>984.06666666666661</v>
      </c>
      <c r="F139" s="36">
        <v>972.93333333333328</v>
      </c>
      <c r="G139" s="36">
        <v>960.46666666666658</v>
      </c>
      <c r="H139" s="36">
        <v>1007.6666666666666</v>
      </c>
      <c r="I139" s="36">
        <v>1020.1333333333333</v>
      </c>
      <c r="J139" s="36">
        <v>1031.2666666666667</v>
      </c>
      <c r="K139" s="31">
        <v>1009</v>
      </c>
      <c r="L139" s="31">
        <v>985.4</v>
      </c>
      <c r="M139" s="31">
        <v>0.64317999999999997</v>
      </c>
      <c r="N139" s="1"/>
      <c r="O139" s="1"/>
    </row>
    <row r="140" spans="1:15" ht="12.75" customHeight="1">
      <c r="A140" s="33">
        <v>130</v>
      </c>
      <c r="B140" s="53" t="s">
        <v>106</v>
      </c>
      <c r="C140" s="31">
        <v>847.6</v>
      </c>
      <c r="D140" s="36">
        <v>847.44999999999993</v>
      </c>
      <c r="E140" s="36">
        <v>838.14999999999986</v>
      </c>
      <c r="F140" s="36">
        <v>828.69999999999993</v>
      </c>
      <c r="G140" s="36">
        <v>819.39999999999986</v>
      </c>
      <c r="H140" s="36">
        <v>856.89999999999986</v>
      </c>
      <c r="I140" s="36">
        <v>866.19999999999982</v>
      </c>
      <c r="J140" s="36">
        <v>875.64999999999986</v>
      </c>
      <c r="K140" s="31">
        <v>856.75</v>
      </c>
      <c r="L140" s="31">
        <v>838</v>
      </c>
      <c r="M140" s="31">
        <v>32.042079999999999</v>
      </c>
      <c r="N140" s="1"/>
      <c r="O140" s="1"/>
    </row>
    <row r="141" spans="1:15" ht="12.75" customHeight="1">
      <c r="A141" s="33">
        <v>131</v>
      </c>
      <c r="B141" s="53" t="s">
        <v>867</v>
      </c>
      <c r="C141" s="31">
        <v>1886.8</v>
      </c>
      <c r="D141" s="36">
        <v>1898.6000000000001</v>
      </c>
      <c r="E141" s="36">
        <v>1869.2000000000003</v>
      </c>
      <c r="F141" s="36">
        <v>1851.6000000000001</v>
      </c>
      <c r="G141" s="36">
        <v>1822.2000000000003</v>
      </c>
      <c r="H141" s="36">
        <v>1916.2000000000003</v>
      </c>
      <c r="I141" s="36">
        <v>1945.6000000000004</v>
      </c>
      <c r="J141" s="36">
        <v>1963.2000000000003</v>
      </c>
      <c r="K141" s="31">
        <v>1928</v>
      </c>
      <c r="L141" s="31">
        <v>1881</v>
      </c>
      <c r="M141" s="31">
        <v>0.32701000000000002</v>
      </c>
      <c r="N141" s="1"/>
      <c r="O141" s="1"/>
    </row>
    <row r="142" spans="1:15" ht="12.75" customHeight="1">
      <c r="A142" s="33">
        <v>132</v>
      </c>
      <c r="B142" s="53" t="s">
        <v>100</v>
      </c>
      <c r="C142" s="31">
        <v>619.85</v>
      </c>
      <c r="D142" s="36">
        <v>617.16666666666674</v>
      </c>
      <c r="E142" s="36">
        <v>606.88333333333344</v>
      </c>
      <c r="F142" s="36">
        <v>593.91666666666674</v>
      </c>
      <c r="G142" s="36">
        <v>583.63333333333344</v>
      </c>
      <c r="H142" s="36">
        <v>630.13333333333344</v>
      </c>
      <c r="I142" s="36">
        <v>640.41666666666674</v>
      </c>
      <c r="J142" s="36">
        <v>653.38333333333344</v>
      </c>
      <c r="K142" s="31">
        <v>627.45000000000005</v>
      </c>
      <c r="L142" s="31">
        <v>604.20000000000005</v>
      </c>
      <c r="M142" s="31">
        <v>51.805779999999999</v>
      </c>
      <c r="N142" s="1"/>
      <c r="O142" s="1"/>
    </row>
    <row r="143" spans="1:15" ht="12.75" customHeight="1">
      <c r="A143" s="33">
        <v>133</v>
      </c>
      <c r="B143" s="53" t="s">
        <v>101</v>
      </c>
      <c r="C143" s="31">
        <v>1875.5</v>
      </c>
      <c r="D143" s="36">
        <v>1854.8</v>
      </c>
      <c r="E143" s="36">
        <v>1830.6499999999999</v>
      </c>
      <c r="F143" s="36">
        <v>1785.8</v>
      </c>
      <c r="G143" s="36">
        <v>1761.6499999999999</v>
      </c>
      <c r="H143" s="36">
        <v>1899.6499999999999</v>
      </c>
      <c r="I143" s="36">
        <v>1923.8</v>
      </c>
      <c r="J143" s="36">
        <v>1968.6499999999999</v>
      </c>
      <c r="K143" s="31">
        <v>1878.95</v>
      </c>
      <c r="L143" s="31">
        <v>1809.95</v>
      </c>
      <c r="M143" s="31">
        <v>6.4624199999999998</v>
      </c>
      <c r="N143" s="1"/>
      <c r="O143" s="1"/>
    </row>
    <row r="144" spans="1:15" ht="12.75" customHeight="1">
      <c r="A144" s="33">
        <v>134</v>
      </c>
      <c r="B144" s="53" t="s">
        <v>795</v>
      </c>
      <c r="C144" s="31">
        <v>2658.35</v>
      </c>
      <c r="D144" s="36">
        <v>2658.0666666666666</v>
      </c>
      <c r="E144" s="36">
        <v>2626.2833333333333</v>
      </c>
      <c r="F144" s="36">
        <v>2594.2166666666667</v>
      </c>
      <c r="G144" s="36">
        <v>2562.4333333333334</v>
      </c>
      <c r="H144" s="36">
        <v>2690.1333333333332</v>
      </c>
      <c r="I144" s="36">
        <v>2721.9166666666661</v>
      </c>
      <c r="J144" s="36">
        <v>2753.9833333333331</v>
      </c>
      <c r="K144" s="31">
        <v>2689.85</v>
      </c>
      <c r="L144" s="31">
        <v>2626</v>
      </c>
      <c r="M144" s="31">
        <v>2.9582999999999999</v>
      </c>
      <c r="N144" s="1"/>
      <c r="O144" s="1"/>
    </row>
    <row r="145" spans="1:15" ht="12.75" customHeight="1">
      <c r="A145" s="33">
        <v>135</v>
      </c>
      <c r="B145" s="53" t="s">
        <v>360</v>
      </c>
      <c r="C145" s="31">
        <v>601</v>
      </c>
      <c r="D145" s="36">
        <v>597.13333333333333</v>
      </c>
      <c r="E145" s="36">
        <v>585.4666666666667</v>
      </c>
      <c r="F145" s="36">
        <v>569.93333333333339</v>
      </c>
      <c r="G145" s="36">
        <v>558.26666666666677</v>
      </c>
      <c r="H145" s="36">
        <v>612.66666666666663</v>
      </c>
      <c r="I145" s="36">
        <v>624.33333333333337</v>
      </c>
      <c r="J145" s="36">
        <v>639.86666666666656</v>
      </c>
      <c r="K145" s="31">
        <v>608.79999999999995</v>
      </c>
      <c r="L145" s="31">
        <v>581.6</v>
      </c>
      <c r="M145" s="31">
        <v>25.22505</v>
      </c>
      <c r="N145" s="1"/>
      <c r="O145" s="1"/>
    </row>
    <row r="146" spans="1:15" ht="12.75" customHeight="1">
      <c r="A146" s="33">
        <v>136</v>
      </c>
      <c r="B146" s="53" t="s">
        <v>102</v>
      </c>
      <c r="C146" s="31">
        <v>2302.4</v>
      </c>
      <c r="D146" s="36">
        <v>2302.7333333333336</v>
      </c>
      <c r="E146" s="36">
        <v>2274.0666666666671</v>
      </c>
      <c r="F146" s="36">
        <v>2245.7333333333336</v>
      </c>
      <c r="G146" s="36">
        <v>2217.0666666666671</v>
      </c>
      <c r="H146" s="36">
        <v>2331.0666666666671</v>
      </c>
      <c r="I146" s="36">
        <v>2359.7333333333331</v>
      </c>
      <c r="J146" s="36">
        <v>2388.0666666666671</v>
      </c>
      <c r="K146" s="31">
        <v>2331.4</v>
      </c>
      <c r="L146" s="31">
        <v>2274.4</v>
      </c>
      <c r="M146" s="31">
        <v>2.2242500000000001</v>
      </c>
      <c r="N146" s="1"/>
      <c r="O146" s="1"/>
    </row>
    <row r="147" spans="1:15" ht="12.75" customHeight="1">
      <c r="A147" s="33">
        <v>137</v>
      </c>
      <c r="B147" s="53" t="s">
        <v>268</v>
      </c>
      <c r="C147" s="31">
        <v>390.1</v>
      </c>
      <c r="D147" s="36">
        <v>390.98333333333329</v>
      </c>
      <c r="E147" s="36">
        <v>385.26666666666659</v>
      </c>
      <c r="F147" s="36">
        <v>380.43333333333328</v>
      </c>
      <c r="G147" s="36">
        <v>374.71666666666658</v>
      </c>
      <c r="H147" s="36">
        <v>395.81666666666661</v>
      </c>
      <c r="I147" s="36">
        <v>401.5333333333333</v>
      </c>
      <c r="J147" s="36">
        <v>406.36666666666662</v>
      </c>
      <c r="K147" s="31">
        <v>396.7</v>
      </c>
      <c r="L147" s="31">
        <v>386.15</v>
      </c>
      <c r="M147" s="31">
        <v>12.401479999999999</v>
      </c>
      <c r="N147" s="1"/>
      <c r="O147" s="1"/>
    </row>
    <row r="148" spans="1:15" ht="12.75" customHeight="1">
      <c r="A148" s="33">
        <v>138</v>
      </c>
      <c r="B148" s="53" t="s">
        <v>361</v>
      </c>
      <c r="C148" s="31">
        <v>177.03</v>
      </c>
      <c r="D148" s="36">
        <v>176.67666666666665</v>
      </c>
      <c r="E148" s="36">
        <v>172.40333333333331</v>
      </c>
      <c r="F148" s="36">
        <v>167.77666666666667</v>
      </c>
      <c r="G148" s="36">
        <v>163.50333333333333</v>
      </c>
      <c r="H148" s="36">
        <v>181.30333333333328</v>
      </c>
      <c r="I148" s="36">
        <v>185.57666666666665</v>
      </c>
      <c r="J148" s="36">
        <v>190.20333333333326</v>
      </c>
      <c r="K148" s="31">
        <v>180.95</v>
      </c>
      <c r="L148" s="31">
        <v>172.05</v>
      </c>
      <c r="M148" s="31">
        <v>55.718829999999997</v>
      </c>
      <c r="N148" s="1"/>
      <c r="O148" s="1"/>
    </row>
    <row r="149" spans="1:15" ht="12.75" customHeight="1">
      <c r="A149" s="33">
        <v>139</v>
      </c>
      <c r="B149" s="53" t="s">
        <v>103</v>
      </c>
      <c r="C149" s="31">
        <v>4536.25</v>
      </c>
      <c r="D149" s="36">
        <v>4543.6333333333341</v>
      </c>
      <c r="E149" s="36">
        <v>4507.6666666666679</v>
      </c>
      <c r="F149" s="36">
        <v>4479.0833333333339</v>
      </c>
      <c r="G149" s="36">
        <v>4443.1166666666677</v>
      </c>
      <c r="H149" s="36">
        <v>4572.2166666666681</v>
      </c>
      <c r="I149" s="36">
        <v>4608.1833333333334</v>
      </c>
      <c r="J149" s="36">
        <v>4636.7666666666682</v>
      </c>
      <c r="K149" s="31">
        <v>4579.6000000000004</v>
      </c>
      <c r="L149" s="31">
        <v>4515.05</v>
      </c>
      <c r="M149" s="31">
        <v>4.6227400000000003</v>
      </c>
      <c r="N149" s="1"/>
      <c r="O149" s="1"/>
    </row>
    <row r="150" spans="1:15" ht="12.75" customHeight="1">
      <c r="A150" s="33">
        <v>140</v>
      </c>
      <c r="B150" s="53" t="s">
        <v>104</v>
      </c>
      <c r="C150" s="31">
        <v>10085.549999999999</v>
      </c>
      <c r="D150" s="36">
        <v>10118.699999999999</v>
      </c>
      <c r="E150" s="36">
        <v>9974.3999999999978</v>
      </c>
      <c r="F150" s="36">
        <v>9863.2499999999982</v>
      </c>
      <c r="G150" s="36">
        <v>9718.9499999999971</v>
      </c>
      <c r="H150" s="36">
        <v>10229.849999999999</v>
      </c>
      <c r="I150" s="36">
        <v>10374.149999999998</v>
      </c>
      <c r="J150" s="36">
        <v>10485.299999999999</v>
      </c>
      <c r="K150" s="31">
        <v>10263</v>
      </c>
      <c r="L150" s="31">
        <v>10007.549999999999</v>
      </c>
      <c r="M150" s="31">
        <v>4.0652900000000001</v>
      </c>
      <c r="N150" s="1"/>
      <c r="O150" s="1"/>
    </row>
    <row r="151" spans="1:15" ht="12.75" customHeight="1">
      <c r="A151" s="33">
        <v>141</v>
      </c>
      <c r="B151" s="53" t="s">
        <v>160</v>
      </c>
      <c r="C151" s="31">
        <v>2783.8</v>
      </c>
      <c r="D151" s="36">
        <v>2814.6333333333332</v>
      </c>
      <c r="E151" s="36">
        <v>2740.2666666666664</v>
      </c>
      <c r="F151" s="36">
        <v>2696.7333333333331</v>
      </c>
      <c r="G151" s="36">
        <v>2622.3666666666663</v>
      </c>
      <c r="H151" s="36">
        <v>2858.1666666666665</v>
      </c>
      <c r="I151" s="36">
        <v>2932.5333333333333</v>
      </c>
      <c r="J151" s="36">
        <v>2976.0666666666666</v>
      </c>
      <c r="K151" s="31">
        <v>2889</v>
      </c>
      <c r="L151" s="31">
        <v>2771.1</v>
      </c>
      <c r="M151" s="31">
        <v>3.7503700000000002</v>
      </c>
      <c r="N151" s="1"/>
      <c r="O151" s="1"/>
    </row>
    <row r="152" spans="1:15" ht="12.75" customHeight="1">
      <c r="A152" s="33">
        <v>142</v>
      </c>
      <c r="B152" s="53" t="s">
        <v>107</v>
      </c>
      <c r="C152" s="31">
        <v>6106.15</v>
      </c>
      <c r="D152" s="36">
        <v>6089.2833333333328</v>
      </c>
      <c r="E152" s="36">
        <v>6020.9166666666661</v>
      </c>
      <c r="F152" s="36">
        <v>5935.6833333333334</v>
      </c>
      <c r="G152" s="36">
        <v>5867.3166666666666</v>
      </c>
      <c r="H152" s="36">
        <v>6174.5166666666655</v>
      </c>
      <c r="I152" s="36">
        <v>6242.8833333333323</v>
      </c>
      <c r="J152" s="36">
        <v>6328.116666666665</v>
      </c>
      <c r="K152" s="31">
        <v>6157.65</v>
      </c>
      <c r="L152" s="31">
        <v>6004.05</v>
      </c>
      <c r="M152" s="31">
        <v>6.2965499999999999</v>
      </c>
      <c r="N152" s="1"/>
      <c r="O152" s="1"/>
    </row>
    <row r="153" spans="1:15" ht="12.75" customHeight="1">
      <c r="A153" s="33">
        <v>143</v>
      </c>
      <c r="B153" s="53" t="s">
        <v>362</v>
      </c>
      <c r="C153" s="31">
        <v>715.1</v>
      </c>
      <c r="D153" s="36">
        <v>717.65</v>
      </c>
      <c r="E153" s="36">
        <v>702</v>
      </c>
      <c r="F153" s="36">
        <v>688.9</v>
      </c>
      <c r="G153" s="36">
        <v>673.25</v>
      </c>
      <c r="H153" s="36">
        <v>730.75</v>
      </c>
      <c r="I153" s="36">
        <v>746.39999999999986</v>
      </c>
      <c r="J153" s="36">
        <v>759.5</v>
      </c>
      <c r="K153" s="31">
        <v>733.3</v>
      </c>
      <c r="L153" s="31">
        <v>704.55</v>
      </c>
      <c r="M153" s="31">
        <v>14.16208</v>
      </c>
      <c r="N153" s="1"/>
      <c r="O153" s="1"/>
    </row>
    <row r="154" spans="1:15" ht="12.75" customHeight="1">
      <c r="A154" s="33">
        <v>144</v>
      </c>
      <c r="B154" s="53" t="s">
        <v>363</v>
      </c>
      <c r="C154" s="31">
        <v>436.75</v>
      </c>
      <c r="D154" s="36">
        <v>440.83333333333331</v>
      </c>
      <c r="E154" s="36">
        <v>426.96666666666664</v>
      </c>
      <c r="F154" s="36">
        <v>417.18333333333334</v>
      </c>
      <c r="G154" s="36">
        <v>403.31666666666666</v>
      </c>
      <c r="H154" s="36">
        <v>450.61666666666662</v>
      </c>
      <c r="I154" s="36">
        <v>464.48333333333329</v>
      </c>
      <c r="J154" s="36">
        <v>474.26666666666659</v>
      </c>
      <c r="K154" s="31">
        <v>454.7</v>
      </c>
      <c r="L154" s="31">
        <v>431.05</v>
      </c>
      <c r="M154" s="31">
        <v>12.04214</v>
      </c>
      <c r="N154" s="1"/>
      <c r="O154" s="1"/>
    </row>
    <row r="155" spans="1:15" ht="12.75" customHeight="1">
      <c r="A155" s="33">
        <v>145</v>
      </c>
      <c r="B155" s="53" t="s">
        <v>364</v>
      </c>
      <c r="C155" s="31">
        <v>188.28</v>
      </c>
      <c r="D155" s="36">
        <v>186.56333333333336</v>
      </c>
      <c r="E155" s="36">
        <v>184.02666666666673</v>
      </c>
      <c r="F155" s="36">
        <v>179.77333333333337</v>
      </c>
      <c r="G155" s="36">
        <v>177.23666666666674</v>
      </c>
      <c r="H155" s="36">
        <v>190.81666666666672</v>
      </c>
      <c r="I155" s="36">
        <v>193.35333333333335</v>
      </c>
      <c r="J155" s="36">
        <v>197.60666666666671</v>
      </c>
      <c r="K155" s="31">
        <v>189.1</v>
      </c>
      <c r="L155" s="31">
        <v>182.31</v>
      </c>
      <c r="M155" s="31">
        <v>8.6758500000000005</v>
      </c>
      <c r="N155" s="1"/>
      <c r="O155" s="1"/>
    </row>
    <row r="156" spans="1:15" ht="12.75" customHeight="1">
      <c r="A156" s="33">
        <v>146</v>
      </c>
      <c r="B156" s="53" t="s">
        <v>365</v>
      </c>
      <c r="C156" s="31">
        <v>41.9</v>
      </c>
      <c r="D156" s="36">
        <v>42.099999999999994</v>
      </c>
      <c r="E156" s="36">
        <v>41.649999999999991</v>
      </c>
      <c r="F156" s="36">
        <v>41.4</v>
      </c>
      <c r="G156" s="36">
        <v>40.949999999999996</v>
      </c>
      <c r="H156" s="36">
        <v>42.349999999999987</v>
      </c>
      <c r="I156" s="36">
        <v>42.79999999999999</v>
      </c>
      <c r="J156" s="36">
        <v>43.049999999999983</v>
      </c>
      <c r="K156" s="31">
        <v>42.55</v>
      </c>
      <c r="L156" s="31">
        <v>41.85</v>
      </c>
      <c r="M156" s="31">
        <v>85.972110000000001</v>
      </c>
      <c r="N156" s="1"/>
      <c r="O156" s="1"/>
    </row>
    <row r="157" spans="1:15" ht="12.75" customHeight="1">
      <c r="A157" s="33">
        <v>147</v>
      </c>
      <c r="B157" s="53" t="s">
        <v>108</v>
      </c>
      <c r="C157" s="31">
        <v>4782.75</v>
      </c>
      <c r="D157" s="36">
        <v>4779.916666666667</v>
      </c>
      <c r="E157" s="36">
        <v>4759.8333333333339</v>
      </c>
      <c r="F157" s="36">
        <v>4736.916666666667</v>
      </c>
      <c r="G157" s="36">
        <v>4716.8333333333339</v>
      </c>
      <c r="H157" s="36">
        <v>4802.8333333333339</v>
      </c>
      <c r="I157" s="36">
        <v>4822.9166666666679</v>
      </c>
      <c r="J157" s="36">
        <v>4845.8333333333339</v>
      </c>
      <c r="K157" s="31">
        <v>4800</v>
      </c>
      <c r="L157" s="31">
        <v>4757</v>
      </c>
      <c r="M157" s="31">
        <v>3.0164900000000001</v>
      </c>
      <c r="N157" s="1"/>
      <c r="O157" s="1"/>
    </row>
    <row r="158" spans="1:15" ht="12.75" customHeight="1">
      <c r="A158" s="33">
        <v>148</v>
      </c>
      <c r="B158" s="53" t="s">
        <v>868</v>
      </c>
      <c r="C158" s="31">
        <v>1155.8</v>
      </c>
      <c r="D158" s="36">
        <v>1140.7666666666667</v>
      </c>
      <c r="E158" s="36">
        <v>1118.5833333333333</v>
      </c>
      <c r="F158" s="36">
        <v>1081.3666666666666</v>
      </c>
      <c r="G158" s="36">
        <v>1059.1833333333332</v>
      </c>
      <c r="H158" s="36">
        <v>1177.9833333333333</v>
      </c>
      <c r="I158" s="36">
        <v>1200.1666666666667</v>
      </c>
      <c r="J158" s="36">
        <v>1237.3833333333334</v>
      </c>
      <c r="K158" s="31">
        <v>1162.95</v>
      </c>
      <c r="L158" s="31">
        <v>1103.55</v>
      </c>
      <c r="M158" s="31">
        <v>3.51566</v>
      </c>
      <c r="N158" s="1"/>
      <c r="O158" s="1"/>
    </row>
    <row r="159" spans="1:15" ht="12.75" customHeight="1">
      <c r="A159" s="33">
        <v>149</v>
      </c>
      <c r="B159" s="53" t="s">
        <v>366</v>
      </c>
      <c r="C159" s="31">
        <v>609.04999999999995</v>
      </c>
      <c r="D159" s="36">
        <v>607.08333333333326</v>
      </c>
      <c r="E159" s="36">
        <v>601.26666666666654</v>
      </c>
      <c r="F159" s="36">
        <v>593.48333333333323</v>
      </c>
      <c r="G159" s="36">
        <v>587.66666666666652</v>
      </c>
      <c r="H159" s="36">
        <v>614.86666666666656</v>
      </c>
      <c r="I159" s="36">
        <v>620.68333333333317</v>
      </c>
      <c r="J159" s="36">
        <v>628.46666666666658</v>
      </c>
      <c r="K159" s="31">
        <v>612.9</v>
      </c>
      <c r="L159" s="31">
        <v>599.29999999999995</v>
      </c>
      <c r="M159" s="31">
        <v>1.44079</v>
      </c>
      <c r="N159" s="1"/>
      <c r="O159" s="1"/>
    </row>
    <row r="160" spans="1:15" ht="12.75" customHeight="1">
      <c r="A160" s="33">
        <v>150</v>
      </c>
      <c r="B160" s="53" t="s">
        <v>269</v>
      </c>
      <c r="C160" s="31">
        <v>732.25</v>
      </c>
      <c r="D160" s="36">
        <v>723.33333333333337</v>
      </c>
      <c r="E160" s="36">
        <v>706.91666666666674</v>
      </c>
      <c r="F160" s="36">
        <v>681.58333333333337</v>
      </c>
      <c r="G160" s="36">
        <v>665.16666666666674</v>
      </c>
      <c r="H160" s="36">
        <v>748.66666666666674</v>
      </c>
      <c r="I160" s="36">
        <v>765.08333333333348</v>
      </c>
      <c r="J160" s="36">
        <v>790.41666666666674</v>
      </c>
      <c r="K160" s="31">
        <v>739.75</v>
      </c>
      <c r="L160" s="31">
        <v>698</v>
      </c>
      <c r="M160" s="31">
        <v>6.2556500000000002</v>
      </c>
      <c r="N160" s="1"/>
      <c r="O160" s="1"/>
    </row>
    <row r="161" spans="1:15" ht="12.75" customHeight="1">
      <c r="A161" s="33">
        <v>151</v>
      </c>
      <c r="B161" s="53" t="s">
        <v>367</v>
      </c>
      <c r="C161" s="31">
        <v>2447.65</v>
      </c>
      <c r="D161" s="36">
        <v>2449.8333333333335</v>
      </c>
      <c r="E161" s="36">
        <v>2413.3166666666671</v>
      </c>
      <c r="F161" s="36">
        <v>2378.9833333333336</v>
      </c>
      <c r="G161" s="36">
        <v>2342.4666666666672</v>
      </c>
      <c r="H161" s="36">
        <v>2484.166666666667</v>
      </c>
      <c r="I161" s="36">
        <v>2520.6833333333334</v>
      </c>
      <c r="J161" s="36">
        <v>2555.0166666666669</v>
      </c>
      <c r="K161" s="31">
        <v>2486.35</v>
      </c>
      <c r="L161" s="31">
        <v>2415.5</v>
      </c>
      <c r="M161" s="31">
        <v>3.1460900000000001</v>
      </c>
      <c r="N161" s="1"/>
      <c r="O161" s="1"/>
    </row>
    <row r="162" spans="1:15" ht="12.75" customHeight="1">
      <c r="A162" s="33">
        <v>152</v>
      </c>
      <c r="B162" s="53" t="s">
        <v>368</v>
      </c>
      <c r="C162" s="31">
        <v>230.23</v>
      </c>
      <c r="D162" s="36">
        <v>231.79333333333329</v>
      </c>
      <c r="E162" s="36">
        <v>226.6366666666666</v>
      </c>
      <c r="F162" s="36">
        <v>223.04333333333329</v>
      </c>
      <c r="G162" s="36">
        <v>217.8866666666666</v>
      </c>
      <c r="H162" s="36">
        <v>235.3866666666666</v>
      </c>
      <c r="I162" s="36">
        <v>240.54333333333329</v>
      </c>
      <c r="J162" s="36">
        <v>244.1366666666666</v>
      </c>
      <c r="K162" s="31">
        <v>236.95</v>
      </c>
      <c r="L162" s="31">
        <v>228.2</v>
      </c>
      <c r="M162" s="31">
        <v>52.550040000000003</v>
      </c>
      <c r="N162" s="1"/>
      <c r="O162" s="1"/>
    </row>
    <row r="163" spans="1:15" ht="12.75" customHeight="1">
      <c r="A163" s="33">
        <v>153</v>
      </c>
      <c r="B163" s="53" t="s">
        <v>369</v>
      </c>
      <c r="C163" s="31">
        <v>97.28</v>
      </c>
      <c r="D163" s="36">
        <v>97.423333333333332</v>
      </c>
      <c r="E163" s="36">
        <v>96.446666666666658</v>
      </c>
      <c r="F163" s="36">
        <v>95.61333333333333</v>
      </c>
      <c r="G163" s="36">
        <v>94.636666666666656</v>
      </c>
      <c r="H163" s="36">
        <v>98.256666666666661</v>
      </c>
      <c r="I163" s="36">
        <v>99.23333333333332</v>
      </c>
      <c r="J163" s="36">
        <v>100.06666666666666</v>
      </c>
      <c r="K163" s="31">
        <v>98.4</v>
      </c>
      <c r="L163" s="31">
        <v>96.59</v>
      </c>
      <c r="M163" s="31">
        <v>35.421900000000001</v>
      </c>
      <c r="N163" s="1"/>
      <c r="O163" s="1"/>
    </row>
    <row r="164" spans="1:15" ht="12.75" customHeight="1">
      <c r="A164" s="33">
        <v>154</v>
      </c>
      <c r="B164" s="53" t="s">
        <v>796</v>
      </c>
      <c r="C164" s="31">
        <v>1015.85</v>
      </c>
      <c r="D164" s="36">
        <v>1022.75</v>
      </c>
      <c r="E164" s="36">
        <v>991.59999999999991</v>
      </c>
      <c r="F164" s="36">
        <v>967.34999999999991</v>
      </c>
      <c r="G164" s="36">
        <v>936.19999999999982</v>
      </c>
      <c r="H164" s="36">
        <v>1047</v>
      </c>
      <c r="I164" s="36">
        <v>1078.1500000000001</v>
      </c>
      <c r="J164" s="36">
        <v>1102.4000000000001</v>
      </c>
      <c r="K164" s="31">
        <v>1053.9000000000001</v>
      </c>
      <c r="L164" s="31">
        <v>998.5</v>
      </c>
      <c r="M164" s="31">
        <v>5.0555599999999998</v>
      </c>
      <c r="N164" s="1"/>
      <c r="O164" s="1"/>
    </row>
    <row r="165" spans="1:15" ht="12.75" customHeight="1">
      <c r="A165" s="33">
        <v>155</v>
      </c>
      <c r="B165" s="53" t="s">
        <v>109</v>
      </c>
      <c r="C165" s="31">
        <v>4051.9</v>
      </c>
      <c r="D165" s="36">
        <v>4040.6333333333332</v>
      </c>
      <c r="E165" s="36">
        <v>3977.2666666666664</v>
      </c>
      <c r="F165" s="36">
        <v>3902.6333333333332</v>
      </c>
      <c r="G165" s="36">
        <v>3839.2666666666664</v>
      </c>
      <c r="H165" s="36">
        <v>4115.2666666666664</v>
      </c>
      <c r="I165" s="36">
        <v>4178.6333333333332</v>
      </c>
      <c r="J165" s="36">
        <v>4253.2666666666664</v>
      </c>
      <c r="K165" s="31">
        <v>4104</v>
      </c>
      <c r="L165" s="31">
        <v>3966</v>
      </c>
      <c r="M165" s="31">
        <v>2.69834</v>
      </c>
      <c r="N165" s="1"/>
      <c r="O165" s="1"/>
    </row>
    <row r="166" spans="1:15" ht="12.75" customHeight="1">
      <c r="A166" s="33">
        <v>156</v>
      </c>
      <c r="B166" s="53" t="s">
        <v>110</v>
      </c>
      <c r="C166" s="31">
        <v>525.79999999999995</v>
      </c>
      <c r="D166" s="36">
        <v>528.2166666666667</v>
      </c>
      <c r="E166" s="36">
        <v>519.93333333333339</v>
      </c>
      <c r="F166" s="36">
        <v>514.06666666666672</v>
      </c>
      <c r="G166" s="36">
        <v>505.78333333333342</v>
      </c>
      <c r="H166" s="36">
        <v>534.08333333333337</v>
      </c>
      <c r="I166" s="36">
        <v>542.36666666666667</v>
      </c>
      <c r="J166" s="36">
        <v>548.23333333333335</v>
      </c>
      <c r="K166" s="31">
        <v>536.5</v>
      </c>
      <c r="L166" s="31">
        <v>522.35</v>
      </c>
      <c r="M166" s="31">
        <v>75.926590000000004</v>
      </c>
      <c r="N166" s="1"/>
      <c r="O166" s="1"/>
    </row>
    <row r="167" spans="1:15" ht="12.75" customHeight="1">
      <c r="A167" s="33">
        <v>157</v>
      </c>
      <c r="B167" s="53" t="s">
        <v>370</v>
      </c>
      <c r="C167" s="31">
        <v>448.65</v>
      </c>
      <c r="D167" s="36">
        <v>449.86666666666662</v>
      </c>
      <c r="E167" s="36">
        <v>441.78333333333325</v>
      </c>
      <c r="F167" s="36">
        <v>434.91666666666663</v>
      </c>
      <c r="G167" s="36">
        <v>426.83333333333326</v>
      </c>
      <c r="H167" s="36">
        <v>456.73333333333323</v>
      </c>
      <c r="I167" s="36">
        <v>464.81666666666661</v>
      </c>
      <c r="J167" s="36">
        <v>471.68333333333322</v>
      </c>
      <c r="K167" s="31">
        <v>457.95</v>
      </c>
      <c r="L167" s="31">
        <v>443</v>
      </c>
      <c r="M167" s="31">
        <v>1.0858399999999999</v>
      </c>
      <c r="N167" s="1"/>
      <c r="O167" s="1"/>
    </row>
    <row r="168" spans="1:15" ht="12.75" customHeight="1">
      <c r="A168" s="33">
        <v>158</v>
      </c>
      <c r="B168" s="53" t="s">
        <v>270</v>
      </c>
      <c r="C168" s="31">
        <v>168.97</v>
      </c>
      <c r="D168" s="36">
        <v>169.95666666666668</v>
      </c>
      <c r="E168" s="36">
        <v>167.01333333333335</v>
      </c>
      <c r="F168" s="36">
        <v>165.05666666666667</v>
      </c>
      <c r="G168" s="36">
        <v>162.11333333333334</v>
      </c>
      <c r="H168" s="36">
        <v>171.91333333333336</v>
      </c>
      <c r="I168" s="36">
        <v>174.85666666666668</v>
      </c>
      <c r="J168" s="36">
        <v>176.81333333333336</v>
      </c>
      <c r="K168" s="31">
        <v>172.9</v>
      </c>
      <c r="L168" s="31">
        <v>168</v>
      </c>
      <c r="M168" s="31">
        <v>62.418790000000001</v>
      </c>
      <c r="N168" s="1"/>
      <c r="O168" s="1"/>
    </row>
    <row r="169" spans="1:15" ht="12.75" customHeight="1">
      <c r="A169" s="33">
        <v>159</v>
      </c>
      <c r="B169" s="53" t="s">
        <v>111</v>
      </c>
      <c r="C169" s="31">
        <v>164.85</v>
      </c>
      <c r="D169" s="36">
        <v>164.75666666666666</v>
      </c>
      <c r="E169" s="36">
        <v>162.86333333333332</v>
      </c>
      <c r="F169" s="36">
        <v>160.87666666666667</v>
      </c>
      <c r="G169" s="36">
        <v>158.98333333333332</v>
      </c>
      <c r="H169" s="36">
        <v>166.74333333333331</v>
      </c>
      <c r="I169" s="36">
        <v>168.63666666666663</v>
      </c>
      <c r="J169" s="36">
        <v>170.62333333333331</v>
      </c>
      <c r="K169" s="31">
        <v>166.65</v>
      </c>
      <c r="L169" s="31">
        <v>162.77000000000001</v>
      </c>
      <c r="M169" s="31">
        <v>188.8896</v>
      </c>
      <c r="N169" s="1"/>
      <c r="O169" s="1"/>
    </row>
    <row r="170" spans="1:15" ht="12.75" customHeight="1">
      <c r="A170" s="33">
        <v>160</v>
      </c>
      <c r="B170" s="53" t="s">
        <v>371</v>
      </c>
      <c r="C170" s="31">
        <v>802.7</v>
      </c>
      <c r="D170" s="36">
        <v>770.91666666666663</v>
      </c>
      <c r="E170" s="36">
        <v>731.83333333333326</v>
      </c>
      <c r="F170" s="36">
        <v>660.96666666666658</v>
      </c>
      <c r="G170" s="36">
        <v>621.88333333333321</v>
      </c>
      <c r="H170" s="36">
        <v>841.7833333333333</v>
      </c>
      <c r="I170" s="36">
        <v>880.86666666666656</v>
      </c>
      <c r="J170" s="36">
        <v>951.73333333333335</v>
      </c>
      <c r="K170" s="31">
        <v>810</v>
      </c>
      <c r="L170" s="31">
        <v>700.05</v>
      </c>
      <c r="M170" s="31">
        <v>108.01714</v>
      </c>
      <c r="N170" s="1"/>
      <c r="O170" s="1"/>
    </row>
    <row r="171" spans="1:15" ht="12.75" customHeight="1">
      <c r="A171" s="33">
        <v>161</v>
      </c>
      <c r="B171" s="53" t="s">
        <v>372</v>
      </c>
      <c r="C171" s="31">
        <v>4604.45</v>
      </c>
      <c r="D171" s="36">
        <v>4581.2333333333336</v>
      </c>
      <c r="E171" s="36">
        <v>4510.2166666666672</v>
      </c>
      <c r="F171" s="36">
        <v>4415.9833333333336</v>
      </c>
      <c r="G171" s="36">
        <v>4344.9666666666672</v>
      </c>
      <c r="H171" s="36">
        <v>4675.4666666666672</v>
      </c>
      <c r="I171" s="36">
        <v>4746.4833333333336</v>
      </c>
      <c r="J171" s="36">
        <v>4840.7166666666672</v>
      </c>
      <c r="K171" s="31">
        <v>4652.25</v>
      </c>
      <c r="L171" s="31">
        <v>4487</v>
      </c>
      <c r="M171" s="31">
        <v>0.41859000000000002</v>
      </c>
      <c r="N171" s="1"/>
      <c r="O171" s="1"/>
    </row>
    <row r="172" spans="1:15" ht="12.75" customHeight="1">
      <c r="A172" s="33">
        <v>162</v>
      </c>
      <c r="B172" s="53" t="s">
        <v>373</v>
      </c>
      <c r="C172" s="31">
        <v>1560.8</v>
      </c>
      <c r="D172" s="36">
        <v>1539.8166666666666</v>
      </c>
      <c r="E172" s="36">
        <v>1492.9333333333332</v>
      </c>
      <c r="F172" s="36">
        <v>1425.0666666666666</v>
      </c>
      <c r="G172" s="36">
        <v>1378.1833333333332</v>
      </c>
      <c r="H172" s="36">
        <v>1607.6833333333332</v>
      </c>
      <c r="I172" s="36">
        <v>1654.5666666666664</v>
      </c>
      <c r="J172" s="36">
        <v>1722.4333333333332</v>
      </c>
      <c r="K172" s="31">
        <v>1586.7</v>
      </c>
      <c r="L172" s="31">
        <v>1471.95</v>
      </c>
      <c r="M172" s="31">
        <v>6.8448900000000004</v>
      </c>
      <c r="N172" s="1"/>
      <c r="O172" s="1"/>
    </row>
    <row r="173" spans="1:15" ht="12.75" customHeight="1">
      <c r="A173" s="33">
        <v>163</v>
      </c>
      <c r="B173" s="53" t="s">
        <v>374</v>
      </c>
      <c r="C173" s="31">
        <v>347.05</v>
      </c>
      <c r="D173" s="36">
        <v>348.34999999999997</v>
      </c>
      <c r="E173" s="36">
        <v>341.99999999999994</v>
      </c>
      <c r="F173" s="36">
        <v>336.95</v>
      </c>
      <c r="G173" s="36">
        <v>330.59999999999997</v>
      </c>
      <c r="H173" s="36">
        <v>353.39999999999992</v>
      </c>
      <c r="I173" s="36">
        <v>359.74999999999994</v>
      </c>
      <c r="J173" s="36">
        <v>364.7999999999999</v>
      </c>
      <c r="K173" s="31">
        <v>354.7</v>
      </c>
      <c r="L173" s="31">
        <v>343.3</v>
      </c>
      <c r="M173" s="31">
        <v>10.202909999999999</v>
      </c>
      <c r="N173" s="1"/>
      <c r="O173" s="1"/>
    </row>
    <row r="174" spans="1:15" ht="12.75" customHeight="1">
      <c r="A174" s="33">
        <v>164</v>
      </c>
      <c r="B174" s="53" t="s">
        <v>375</v>
      </c>
      <c r="C174" s="31">
        <v>197.96</v>
      </c>
      <c r="D174" s="36">
        <v>198.11666666666667</v>
      </c>
      <c r="E174" s="36">
        <v>195.84333333333336</v>
      </c>
      <c r="F174" s="36">
        <v>193.72666666666669</v>
      </c>
      <c r="G174" s="36">
        <v>191.45333333333338</v>
      </c>
      <c r="H174" s="36">
        <v>200.23333333333335</v>
      </c>
      <c r="I174" s="36">
        <v>202.50666666666666</v>
      </c>
      <c r="J174" s="36">
        <v>204.62333333333333</v>
      </c>
      <c r="K174" s="31">
        <v>200.39</v>
      </c>
      <c r="L174" s="31">
        <v>196</v>
      </c>
      <c r="M174" s="31">
        <v>13.89514</v>
      </c>
      <c r="N174" s="1"/>
      <c r="O174" s="1"/>
    </row>
    <row r="175" spans="1:15" ht="12.75" customHeight="1">
      <c r="A175" s="33">
        <v>165</v>
      </c>
      <c r="B175" s="53" t="s">
        <v>797</v>
      </c>
      <c r="C175" s="31">
        <v>812.15</v>
      </c>
      <c r="D175" s="36">
        <v>808.66666666666663</v>
      </c>
      <c r="E175" s="36">
        <v>794.58333333333326</v>
      </c>
      <c r="F175" s="36">
        <v>777.01666666666665</v>
      </c>
      <c r="G175" s="36">
        <v>762.93333333333328</v>
      </c>
      <c r="H175" s="36">
        <v>826.23333333333323</v>
      </c>
      <c r="I175" s="36">
        <v>840.31666666666649</v>
      </c>
      <c r="J175" s="36">
        <v>857.88333333333321</v>
      </c>
      <c r="K175" s="31">
        <v>822.75</v>
      </c>
      <c r="L175" s="31">
        <v>791.1</v>
      </c>
      <c r="M175" s="31">
        <v>6.1907800000000002</v>
      </c>
      <c r="N175" s="1"/>
      <c r="O175" s="1"/>
    </row>
    <row r="176" spans="1:15" ht="12.75" customHeight="1">
      <c r="A176" s="33">
        <v>166</v>
      </c>
      <c r="B176" s="53" t="s">
        <v>271</v>
      </c>
      <c r="C176" s="31">
        <v>461</v>
      </c>
      <c r="D176" s="36">
        <v>462.61666666666662</v>
      </c>
      <c r="E176" s="36">
        <v>452.53333333333325</v>
      </c>
      <c r="F176" s="36">
        <v>444.06666666666661</v>
      </c>
      <c r="G176" s="36">
        <v>433.98333333333323</v>
      </c>
      <c r="H176" s="36">
        <v>471.08333333333326</v>
      </c>
      <c r="I176" s="36">
        <v>481.16666666666663</v>
      </c>
      <c r="J176" s="36">
        <v>489.63333333333327</v>
      </c>
      <c r="K176" s="31">
        <v>472.7</v>
      </c>
      <c r="L176" s="31">
        <v>454.15</v>
      </c>
      <c r="M176" s="31">
        <v>20.758179999999999</v>
      </c>
      <c r="N176" s="1"/>
      <c r="O176" s="1"/>
    </row>
    <row r="177" spans="1:15" ht="12.75" customHeight="1">
      <c r="A177" s="33">
        <v>167</v>
      </c>
      <c r="B177" s="53" t="s">
        <v>112</v>
      </c>
      <c r="C177" s="31">
        <v>208.18</v>
      </c>
      <c r="D177" s="36">
        <v>210.58666666666667</v>
      </c>
      <c r="E177" s="36">
        <v>203.48333333333335</v>
      </c>
      <c r="F177" s="36">
        <v>198.78666666666666</v>
      </c>
      <c r="G177" s="36">
        <v>191.68333333333334</v>
      </c>
      <c r="H177" s="36">
        <v>215.28333333333336</v>
      </c>
      <c r="I177" s="36">
        <v>222.38666666666666</v>
      </c>
      <c r="J177" s="36">
        <v>227.08333333333337</v>
      </c>
      <c r="K177" s="31">
        <v>217.69</v>
      </c>
      <c r="L177" s="31">
        <v>205.89</v>
      </c>
      <c r="M177" s="31">
        <v>382.91847000000001</v>
      </c>
      <c r="N177" s="1"/>
      <c r="O177" s="1"/>
    </row>
    <row r="178" spans="1:15" ht="12.75" customHeight="1">
      <c r="A178" s="33">
        <v>168</v>
      </c>
      <c r="B178" s="53" t="s">
        <v>376</v>
      </c>
      <c r="C178" s="31">
        <v>1275.75</v>
      </c>
      <c r="D178" s="36">
        <v>1280.3</v>
      </c>
      <c r="E178" s="36">
        <v>1260.5999999999999</v>
      </c>
      <c r="F178" s="36">
        <v>1245.45</v>
      </c>
      <c r="G178" s="36">
        <v>1225.75</v>
      </c>
      <c r="H178" s="36">
        <v>1295.4499999999998</v>
      </c>
      <c r="I178" s="36">
        <v>1315.15</v>
      </c>
      <c r="J178" s="36">
        <v>1330.2999999999997</v>
      </c>
      <c r="K178" s="31">
        <v>1300</v>
      </c>
      <c r="L178" s="31">
        <v>1265.1500000000001</v>
      </c>
      <c r="M178" s="31">
        <v>1.2101500000000001</v>
      </c>
      <c r="N178" s="1"/>
      <c r="O178" s="1"/>
    </row>
    <row r="179" spans="1:15" ht="12.75" customHeight="1">
      <c r="A179" s="33">
        <v>169</v>
      </c>
      <c r="B179" s="53" t="s">
        <v>115</v>
      </c>
      <c r="C179" s="31">
        <v>86.93</v>
      </c>
      <c r="D179" s="36">
        <v>87.21</v>
      </c>
      <c r="E179" s="36">
        <v>86.11999999999999</v>
      </c>
      <c r="F179" s="36">
        <v>85.31</v>
      </c>
      <c r="G179" s="36">
        <v>84.22</v>
      </c>
      <c r="H179" s="36">
        <v>88.019999999999982</v>
      </c>
      <c r="I179" s="36">
        <v>89.109999999999985</v>
      </c>
      <c r="J179" s="36">
        <v>89.919999999999973</v>
      </c>
      <c r="K179" s="31">
        <v>88.3</v>
      </c>
      <c r="L179" s="31">
        <v>86.4</v>
      </c>
      <c r="M179" s="31">
        <v>267.59807999999998</v>
      </c>
      <c r="N179" s="1"/>
      <c r="O179" s="1"/>
    </row>
    <row r="180" spans="1:15" ht="12.75" customHeight="1">
      <c r="A180" s="33">
        <v>170</v>
      </c>
      <c r="B180" s="53" t="s">
        <v>784</v>
      </c>
      <c r="C180" s="31">
        <v>1325</v>
      </c>
      <c r="D180" s="36">
        <v>1338.6000000000001</v>
      </c>
      <c r="E180" s="36">
        <v>1303.4000000000003</v>
      </c>
      <c r="F180" s="36">
        <v>1281.8000000000002</v>
      </c>
      <c r="G180" s="36">
        <v>1246.6000000000004</v>
      </c>
      <c r="H180" s="36">
        <v>1360.2000000000003</v>
      </c>
      <c r="I180" s="36">
        <v>1395.4</v>
      </c>
      <c r="J180" s="36">
        <v>1417.0000000000002</v>
      </c>
      <c r="K180" s="31">
        <v>1373.8</v>
      </c>
      <c r="L180" s="31">
        <v>1317</v>
      </c>
      <c r="M180" s="31">
        <v>8.4477899999999995</v>
      </c>
      <c r="N180" s="1"/>
      <c r="O180" s="1"/>
    </row>
    <row r="181" spans="1:15" ht="12.75" customHeight="1">
      <c r="A181" s="33">
        <v>171</v>
      </c>
      <c r="B181" s="53" t="s">
        <v>377</v>
      </c>
      <c r="C181" s="31">
        <v>380.2</v>
      </c>
      <c r="D181" s="36">
        <v>378.45</v>
      </c>
      <c r="E181" s="36">
        <v>365.75</v>
      </c>
      <c r="F181" s="36">
        <v>351.3</v>
      </c>
      <c r="G181" s="36">
        <v>338.6</v>
      </c>
      <c r="H181" s="36">
        <v>392.9</v>
      </c>
      <c r="I181" s="36">
        <v>405.59999999999991</v>
      </c>
      <c r="J181" s="36">
        <v>420.04999999999995</v>
      </c>
      <c r="K181" s="31">
        <v>391.15</v>
      </c>
      <c r="L181" s="31">
        <v>364</v>
      </c>
      <c r="M181" s="31">
        <v>56.748530000000002</v>
      </c>
      <c r="N181" s="1"/>
      <c r="O181" s="1"/>
    </row>
    <row r="182" spans="1:15" ht="12.75" customHeight="1">
      <c r="A182" s="33">
        <v>172</v>
      </c>
      <c r="B182" s="53" t="s">
        <v>829</v>
      </c>
      <c r="C182" s="31">
        <v>7648.35</v>
      </c>
      <c r="D182" s="36">
        <v>7620.7833333333328</v>
      </c>
      <c r="E182" s="36">
        <v>7546.5666666666657</v>
      </c>
      <c r="F182" s="36">
        <v>7444.7833333333328</v>
      </c>
      <c r="G182" s="36">
        <v>7370.5666666666657</v>
      </c>
      <c r="H182" s="36">
        <v>7722.5666666666657</v>
      </c>
      <c r="I182" s="36">
        <v>7796.7833333333328</v>
      </c>
      <c r="J182" s="36">
        <v>7898.5666666666657</v>
      </c>
      <c r="K182" s="31">
        <v>7695</v>
      </c>
      <c r="L182" s="31">
        <v>7519</v>
      </c>
      <c r="M182" s="31">
        <v>0.15712000000000001</v>
      </c>
      <c r="N182" s="1"/>
      <c r="O182" s="1"/>
    </row>
    <row r="183" spans="1:15" ht="12.75" customHeight="1">
      <c r="A183" s="33">
        <v>173</v>
      </c>
      <c r="B183" s="53" t="s">
        <v>272</v>
      </c>
      <c r="C183" s="31">
        <v>1887.3</v>
      </c>
      <c r="D183" s="36">
        <v>1876.45</v>
      </c>
      <c r="E183" s="36">
        <v>1860.9</v>
      </c>
      <c r="F183" s="36">
        <v>1834.5</v>
      </c>
      <c r="G183" s="36">
        <v>1818.95</v>
      </c>
      <c r="H183" s="36">
        <v>1902.8500000000001</v>
      </c>
      <c r="I183" s="36">
        <v>1918.3999999999999</v>
      </c>
      <c r="J183" s="36">
        <v>1944.8000000000002</v>
      </c>
      <c r="K183" s="31">
        <v>1892</v>
      </c>
      <c r="L183" s="31">
        <v>1850.05</v>
      </c>
      <c r="M183" s="31">
        <v>1.0505500000000001</v>
      </c>
      <c r="N183" s="1"/>
      <c r="O183" s="1"/>
    </row>
    <row r="184" spans="1:15" ht="12.75" customHeight="1">
      <c r="A184" s="33">
        <v>174</v>
      </c>
      <c r="B184" s="53" t="s">
        <v>378</v>
      </c>
      <c r="C184" s="31">
        <v>2601.15</v>
      </c>
      <c r="D184" s="36">
        <v>2563.2666666666669</v>
      </c>
      <c r="E184" s="36">
        <v>2512.8833333333337</v>
      </c>
      <c r="F184" s="36">
        <v>2424.6166666666668</v>
      </c>
      <c r="G184" s="36">
        <v>2374.2333333333336</v>
      </c>
      <c r="H184" s="36">
        <v>2651.5333333333338</v>
      </c>
      <c r="I184" s="36">
        <v>2701.916666666667</v>
      </c>
      <c r="J184" s="36">
        <v>2790.1833333333338</v>
      </c>
      <c r="K184" s="31">
        <v>2613.65</v>
      </c>
      <c r="L184" s="31">
        <v>2475</v>
      </c>
      <c r="M184" s="31">
        <v>2.0230899999999998</v>
      </c>
      <c r="N184" s="1"/>
      <c r="O184" s="1"/>
    </row>
    <row r="185" spans="1:15" ht="12.75" customHeight="1">
      <c r="A185" s="33">
        <v>175</v>
      </c>
      <c r="B185" s="53" t="s">
        <v>830</v>
      </c>
      <c r="C185" s="31">
        <v>876.5</v>
      </c>
      <c r="D185" s="36">
        <v>875.38333333333333</v>
      </c>
      <c r="E185" s="36">
        <v>868.76666666666665</v>
      </c>
      <c r="F185" s="36">
        <v>861.0333333333333</v>
      </c>
      <c r="G185" s="36">
        <v>854.41666666666663</v>
      </c>
      <c r="H185" s="36">
        <v>883.11666666666667</v>
      </c>
      <c r="I185" s="36">
        <v>889.73333333333323</v>
      </c>
      <c r="J185" s="36">
        <v>897.4666666666667</v>
      </c>
      <c r="K185" s="31">
        <v>882</v>
      </c>
      <c r="L185" s="31">
        <v>867.65</v>
      </c>
      <c r="M185" s="31">
        <v>0.62997999999999998</v>
      </c>
      <c r="N185" s="1"/>
      <c r="O185" s="1"/>
    </row>
    <row r="186" spans="1:15" ht="12.75" customHeight="1">
      <c r="A186" s="33">
        <v>176</v>
      </c>
      <c r="B186" s="53" t="s">
        <v>113</v>
      </c>
      <c r="C186" s="31">
        <v>1206.0999999999999</v>
      </c>
      <c r="D186" s="36">
        <v>1200.2166666666665</v>
      </c>
      <c r="E186" s="36">
        <v>1188.4333333333329</v>
      </c>
      <c r="F186" s="36">
        <v>1170.7666666666664</v>
      </c>
      <c r="G186" s="36">
        <v>1158.9833333333329</v>
      </c>
      <c r="H186" s="36">
        <v>1217.883333333333</v>
      </c>
      <c r="I186" s="36">
        <v>1229.6666666666663</v>
      </c>
      <c r="J186" s="36">
        <v>1247.333333333333</v>
      </c>
      <c r="K186" s="31">
        <v>1212</v>
      </c>
      <c r="L186" s="31">
        <v>1182.55</v>
      </c>
      <c r="M186" s="31">
        <v>6.47187</v>
      </c>
      <c r="N186" s="1"/>
      <c r="O186" s="1"/>
    </row>
    <row r="187" spans="1:15" ht="12.75" customHeight="1">
      <c r="A187" s="33">
        <v>177</v>
      </c>
      <c r="B187" s="53" t="s">
        <v>800</v>
      </c>
      <c r="C187" s="31">
        <v>1212.5999999999999</v>
      </c>
      <c r="D187" s="36">
        <v>1213.8666666666666</v>
      </c>
      <c r="E187" s="36">
        <v>1200.7333333333331</v>
      </c>
      <c r="F187" s="36">
        <v>1188.8666666666666</v>
      </c>
      <c r="G187" s="36">
        <v>1175.7333333333331</v>
      </c>
      <c r="H187" s="36">
        <v>1225.7333333333331</v>
      </c>
      <c r="I187" s="36">
        <v>1238.8666666666668</v>
      </c>
      <c r="J187" s="36">
        <v>1250.7333333333331</v>
      </c>
      <c r="K187" s="31">
        <v>1227</v>
      </c>
      <c r="L187" s="31">
        <v>1202</v>
      </c>
      <c r="M187" s="31">
        <v>8.7574400000000008</v>
      </c>
      <c r="N187" s="1"/>
      <c r="O187" s="1"/>
    </row>
    <row r="188" spans="1:15" ht="12.75" customHeight="1">
      <c r="A188" s="33">
        <v>178</v>
      </c>
      <c r="B188" s="53" t="s">
        <v>831</v>
      </c>
      <c r="C188" s="31">
        <v>1049.45</v>
      </c>
      <c r="D188" s="36">
        <v>1046.0333333333335</v>
      </c>
      <c r="E188" s="36">
        <v>1003.416666666667</v>
      </c>
      <c r="F188" s="36">
        <v>957.38333333333344</v>
      </c>
      <c r="G188" s="36">
        <v>914.76666666666688</v>
      </c>
      <c r="H188" s="36">
        <v>1092.0666666666671</v>
      </c>
      <c r="I188" s="36">
        <v>1134.6833333333334</v>
      </c>
      <c r="J188" s="36">
        <v>1180.7166666666672</v>
      </c>
      <c r="K188" s="31">
        <v>1088.6500000000001</v>
      </c>
      <c r="L188" s="31">
        <v>1000</v>
      </c>
      <c r="M188" s="31">
        <v>18.433160000000001</v>
      </c>
      <c r="N188" s="1"/>
      <c r="O188" s="1"/>
    </row>
    <row r="189" spans="1:15" ht="12.75" customHeight="1">
      <c r="A189" s="33">
        <v>179</v>
      </c>
      <c r="B189" s="53" t="s">
        <v>379</v>
      </c>
      <c r="C189" s="31">
        <v>3897.65</v>
      </c>
      <c r="D189" s="36">
        <v>3904.2166666666667</v>
      </c>
      <c r="E189" s="36">
        <v>3843.4333333333334</v>
      </c>
      <c r="F189" s="36">
        <v>3789.2166666666667</v>
      </c>
      <c r="G189" s="36">
        <v>3728.4333333333334</v>
      </c>
      <c r="H189" s="36">
        <v>3958.4333333333334</v>
      </c>
      <c r="I189" s="36">
        <v>4019.2166666666672</v>
      </c>
      <c r="J189" s="36">
        <v>4073.4333333333334</v>
      </c>
      <c r="K189" s="31">
        <v>3965</v>
      </c>
      <c r="L189" s="31">
        <v>3850</v>
      </c>
      <c r="M189" s="31">
        <v>0.57691000000000003</v>
      </c>
      <c r="N189" s="1"/>
      <c r="O189" s="1"/>
    </row>
    <row r="190" spans="1:15" ht="12.75" customHeight="1">
      <c r="A190" s="33">
        <v>180</v>
      </c>
      <c r="B190" s="53" t="s">
        <v>117</v>
      </c>
      <c r="C190" s="31">
        <v>1423.05</v>
      </c>
      <c r="D190" s="36">
        <v>1426.8</v>
      </c>
      <c r="E190" s="36">
        <v>1405.8</v>
      </c>
      <c r="F190" s="36">
        <v>1388.55</v>
      </c>
      <c r="G190" s="36">
        <v>1367.55</v>
      </c>
      <c r="H190" s="36">
        <v>1444.05</v>
      </c>
      <c r="I190" s="36">
        <v>1465.05</v>
      </c>
      <c r="J190" s="36">
        <v>1482.3</v>
      </c>
      <c r="K190" s="31">
        <v>1447.8</v>
      </c>
      <c r="L190" s="31">
        <v>1409.55</v>
      </c>
      <c r="M190" s="31">
        <v>7.7129099999999999</v>
      </c>
      <c r="N190" s="1"/>
      <c r="O190" s="1"/>
    </row>
    <row r="191" spans="1:15" ht="12.75" customHeight="1">
      <c r="A191" s="33">
        <v>181</v>
      </c>
      <c r="B191" s="53" t="s">
        <v>380</v>
      </c>
      <c r="C191" s="31">
        <v>805.8</v>
      </c>
      <c r="D191" s="36">
        <v>808.93333333333339</v>
      </c>
      <c r="E191" s="36">
        <v>798.86666666666679</v>
      </c>
      <c r="F191" s="36">
        <v>791.93333333333339</v>
      </c>
      <c r="G191" s="36">
        <v>781.86666666666679</v>
      </c>
      <c r="H191" s="36">
        <v>815.86666666666679</v>
      </c>
      <c r="I191" s="36">
        <v>825.93333333333339</v>
      </c>
      <c r="J191" s="36">
        <v>832.86666666666679</v>
      </c>
      <c r="K191" s="31">
        <v>819</v>
      </c>
      <c r="L191" s="31">
        <v>802</v>
      </c>
      <c r="M191" s="31">
        <v>1.7465599999999999</v>
      </c>
      <c r="N191" s="1"/>
      <c r="O191" s="1"/>
    </row>
    <row r="192" spans="1:15" ht="12.75" customHeight="1">
      <c r="A192" s="33">
        <v>182</v>
      </c>
      <c r="B192" s="53" t="s">
        <v>118</v>
      </c>
      <c r="C192" s="31">
        <v>2845.4</v>
      </c>
      <c r="D192" s="36">
        <v>2864.1333333333332</v>
      </c>
      <c r="E192" s="36">
        <v>2793.2666666666664</v>
      </c>
      <c r="F192" s="36">
        <v>2741.1333333333332</v>
      </c>
      <c r="G192" s="36">
        <v>2670.2666666666664</v>
      </c>
      <c r="H192" s="36">
        <v>2916.2666666666664</v>
      </c>
      <c r="I192" s="36">
        <v>2987.1333333333332</v>
      </c>
      <c r="J192" s="36">
        <v>3039.2666666666664</v>
      </c>
      <c r="K192" s="31">
        <v>2935</v>
      </c>
      <c r="L192" s="31">
        <v>2812</v>
      </c>
      <c r="M192" s="31">
        <v>9.8826900000000002</v>
      </c>
      <c r="N192" s="1"/>
      <c r="O192" s="1"/>
    </row>
    <row r="193" spans="1:15" ht="12.75" customHeight="1">
      <c r="A193" s="33">
        <v>183</v>
      </c>
      <c r="B193" s="53" t="s">
        <v>119</v>
      </c>
      <c r="C193" s="31">
        <v>473.35</v>
      </c>
      <c r="D193" s="36">
        <v>476.2</v>
      </c>
      <c r="E193" s="36">
        <v>466.45</v>
      </c>
      <c r="F193" s="36">
        <v>459.55</v>
      </c>
      <c r="G193" s="36">
        <v>449.8</v>
      </c>
      <c r="H193" s="36">
        <v>483.09999999999997</v>
      </c>
      <c r="I193" s="36">
        <v>492.84999999999997</v>
      </c>
      <c r="J193" s="36">
        <v>499.74999999999994</v>
      </c>
      <c r="K193" s="31">
        <v>485.95</v>
      </c>
      <c r="L193" s="31">
        <v>469.3</v>
      </c>
      <c r="M193" s="31">
        <v>19.373380000000001</v>
      </c>
      <c r="N193" s="1"/>
      <c r="O193" s="1"/>
    </row>
    <row r="194" spans="1:15" ht="12.75" customHeight="1">
      <c r="A194" s="33">
        <v>184</v>
      </c>
      <c r="B194" s="53" t="s">
        <v>381</v>
      </c>
      <c r="C194" s="31">
        <v>568.75</v>
      </c>
      <c r="D194" s="36">
        <v>569.93333333333328</v>
      </c>
      <c r="E194" s="36">
        <v>564.81666666666661</v>
      </c>
      <c r="F194" s="36">
        <v>560.88333333333333</v>
      </c>
      <c r="G194" s="36">
        <v>555.76666666666665</v>
      </c>
      <c r="H194" s="36">
        <v>573.86666666666656</v>
      </c>
      <c r="I194" s="36">
        <v>578.98333333333312</v>
      </c>
      <c r="J194" s="36">
        <v>582.91666666666652</v>
      </c>
      <c r="K194" s="31">
        <v>575.04999999999995</v>
      </c>
      <c r="L194" s="31">
        <v>566</v>
      </c>
      <c r="M194" s="31">
        <v>3.0682900000000002</v>
      </c>
      <c r="N194" s="1"/>
      <c r="O194" s="1"/>
    </row>
    <row r="195" spans="1:15" ht="12.75" customHeight="1">
      <c r="A195" s="33">
        <v>185</v>
      </c>
      <c r="B195" s="53" t="s">
        <v>120</v>
      </c>
      <c r="C195" s="31">
        <v>2446.8000000000002</v>
      </c>
      <c r="D195" s="36">
        <v>2431.3666666666668</v>
      </c>
      <c r="E195" s="36">
        <v>2390.7333333333336</v>
      </c>
      <c r="F195" s="36">
        <v>2334.666666666667</v>
      </c>
      <c r="G195" s="36">
        <v>2294.0333333333338</v>
      </c>
      <c r="H195" s="36">
        <v>2487.4333333333334</v>
      </c>
      <c r="I195" s="36">
        <v>2528.0666666666666</v>
      </c>
      <c r="J195" s="36">
        <v>2584.1333333333332</v>
      </c>
      <c r="K195" s="31">
        <v>2472</v>
      </c>
      <c r="L195" s="31">
        <v>2375.3000000000002</v>
      </c>
      <c r="M195" s="31">
        <v>9.8029700000000002</v>
      </c>
      <c r="N195" s="1"/>
      <c r="O195" s="1"/>
    </row>
    <row r="196" spans="1:15" ht="12.75" customHeight="1">
      <c r="A196" s="33">
        <v>186</v>
      </c>
      <c r="B196" s="53" t="s">
        <v>382</v>
      </c>
      <c r="C196" s="31">
        <v>1187.8499999999999</v>
      </c>
      <c r="D196" s="36">
        <v>1184.55</v>
      </c>
      <c r="E196" s="36">
        <v>1159.3</v>
      </c>
      <c r="F196" s="36">
        <v>1130.75</v>
      </c>
      <c r="G196" s="36">
        <v>1105.5</v>
      </c>
      <c r="H196" s="36">
        <v>1213.0999999999999</v>
      </c>
      <c r="I196" s="36">
        <v>1238.3499999999999</v>
      </c>
      <c r="J196" s="36">
        <v>1266.8999999999999</v>
      </c>
      <c r="K196" s="31">
        <v>1209.8</v>
      </c>
      <c r="L196" s="31">
        <v>1156</v>
      </c>
      <c r="M196" s="31">
        <v>21.991779999999999</v>
      </c>
      <c r="N196" s="1"/>
      <c r="O196" s="1"/>
    </row>
    <row r="197" spans="1:15" ht="12.75" customHeight="1">
      <c r="A197" s="33">
        <v>187</v>
      </c>
      <c r="B197" s="53" t="s">
        <v>383</v>
      </c>
      <c r="C197" s="31">
        <v>2652.1</v>
      </c>
      <c r="D197" s="36">
        <v>2644.3833333333337</v>
      </c>
      <c r="E197" s="36">
        <v>2614.7666666666673</v>
      </c>
      <c r="F197" s="36">
        <v>2577.4333333333338</v>
      </c>
      <c r="G197" s="36">
        <v>2547.8166666666675</v>
      </c>
      <c r="H197" s="36">
        <v>2681.7166666666672</v>
      </c>
      <c r="I197" s="36">
        <v>2711.333333333333</v>
      </c>
      <c r="J197" s="36">
        <v>2748.666666666667</v>
      </c>
      <c r="K197" s="31">
        <v>2674</v>
      </c>
      <c r="L197" s="31">
        <v>2607.0500000000002</v>
      </c>
      <c r="M197" s="31">
        <v>0.36997999999999998</v>
      </c>
      <c r="N197" s="1"/>
      <c r="O197" s="1"/>
    </row>
    <row r="198" spans="1:15" ht="12.75" customHeight="1">
      <c r="A198" s="33">
        <v>188</v>
      </c>
      <c r="B198" s="53" t="s">
        <v>384</v>
      </c>
      <c r="C198" s="31">
        <v>153.37</v>
      </c>
      <c r="D198" s="36">
        <v>152.70666666666668</v>
      </c>
      <c r="E198" s="36">
        <v>150.71333333333337</v>
      </c>
      <c r="F198" s="36">
        <v>148.0566666666667</v>
      </c>
      <c r="G198" s="36">
        <v>146.06333333333339</v>
      </c>
      <c r="H198" s="36">
        <v>155.36333333333334</v>
      </c>
      <c r="I198" s="36">
        <v>157.35666666666663</v>
      </c>
      <c r="J198" s="36">
        <v>160.01333333333332</v>
      </c>
      <c r="K198" s="31">
        <v>154.69999999999999</v>
      </c>
      <c r="L198" s="31">
        <v>150.05000000000001</v>
      </c>
      <c r="M198" s="31">
        <v>8.1863499999999991</v>
      </c>
      <c r="N198" s="1"/>
      <c r="O198" s="1"/>
    </row>
    <row r="199" spans="1:15" ht="12.75" customHeight="1">
      <c r="A199" s="33">
        <v>189</v>
      </c>
      <c r="B199" s="53" t="s">
        <v>385</v>
      </c>
      <c r="C199" s="31">
        <v>3080.45</v>
      </c>
      <c r="D199" s="36">
        <v>3061.1333333333332</v>
      </c>
      <c r="E199" s="36">
        <v>3011.2666666666664</v>
      </c>
      <c r="F199" s="36">
        <v>2942.083333333333</v>
      </c>
      <c r="G199" s="36">
        <v>2892.2166666666662</v>
      </c>
      <c r="H199" s="36">
        <v>3130.3166666666666</v>
      </c>
      <c r="I199" s="36">
        <v>3180.1833333333334</v>
      </c>
      <c r="J199" s="36">
        <v>3249.3666666666668</v>
      </c>
      <c r="K199" s="31">
        <v>3111</v>
      </c>
      <c r="L199" s="31">
        <v>2991.95</v>
      </c>
      <c r="M199" s="31">
        <v>0.65071000000000001</v>
      </c>
      <c r="N199" s="1"/>
      <c r="O199" s="1"/>
    </row>
    <row r="200" spans="1:15" ht="12.75" customHeight="1">
      <c r="A200" s="33">
        <v>190</v>
      </c>
      <c r="B200" s="53" t="s">
        <v>121</v>
      </c>
      <c r="C200" s="31">
        <v>590</v>
      </c>
      <c r="D200" s="36">
        <v>588.4666666666667</v>
      </c>
      <c r="E200" s="36">
        <v>578.93333333333339</v>
      </c>
      <c r="F200" s="36">
        <v>567.86666666666667</v>
      </c>
      <c r="G200" s="36">
        <v>558.33333333333337</v>
      </c>
      <c r="H200" s="36">
        <v>599.53333333333342</v>
      </c>
      <c r="I200" s="36">
        <v>609.06666666666672</v>
      </c>
      <c r="J200" s="36">
        <v>620.13333333333344</v>
      </c>
      <c r="K200" s="31">
        <v>598</v>
      </c>
      <c r="L200" s="31">
        <v>577.4</v>
      </c>
      <c r="M200" s="31">
        <v>14.44154</v>
      </c>
      <c r="N200" s="1"/>
      <c r="O200" s="1"/>
    </row>
    <row r="201" spans="1:15" ht="12.75" customHeight="1">
      <c r="A201" s="33">
        <v>191</v>
      </c>
      <c r="B201" s="53" t="s">
        <v>869</v>
      </c>
      <c r="C201" s="31">
        <v>383.25</v>
      </c>
      <c r="D201" s="36">
        <v>383.08333333333331</v>
      </c>
      <c r="E201" s="36">
        <v>380.16666666666663</v>
      </c>
      <c r="F201" s="36">
        <v>377.08333333333331</v>
      </c>
      <c r="G201" s="36">
        <v>374.16666666666663</v>
      </c>
      <c r="H201" s="36">
        <v>386.16666666666663</v>
      </c>
      <c r="I201" s="36">
        <v>389.08333333333326</v>
      </c>
      <c r="J201" s="36">
        <v>392.16666666666663</v>
      </c>
      <c r="K201" s="31">
        <v>386</v>
      </c>
      <c r="L201" s="31">
        <v>380</v>
      </c>
      <c r="M201" s="31">
        <v>9.4295600000000004</v>
      </c>
      <c r="N201" s="1"/>
      <c r="O201" s="1"/>
    </row>
    <row r="202" spans="1:15" ht="12.75" customHeight="1">
      <c r="A202" s="33">
        <v>192</v>
      </c>
      <c r="B202" s="53" t="s">
        <v>116</v>
      </c>
      <c r="C202" s="31">
        <v>667.05</v>
      </c>
      <c r="D202" s="36">
        <v>661.18333333333328</v>
      </c>
      <c r="E202" s="36">
        <v>649.66666666666652</v>
      </c>
      <c r="F202" s="36">
        <v>632.28333333333319</v>
      </c>
      <c r="G202" s="36">
        <v>620.76666666666642</v>
      </c>
      <c r="H202" s="36">
        <v>678.56666666666661</v>
      </c>
      <c r="I202" s="36">
        <v>690.08333333333326</v>
      </c>
      <c r="J202" s="36">
        <v>707.4666666666667</v>
      </c>
      <c r="K202" s="31">
        <v>672.7</v>
      </c>
      <c r="L202" s="31">
        <v>643.79999999999995</v>
      </c>
      <c r="M202" s="31">
        <v>13.33995</v>
      </c>
      <c r="N202" s="1"/>
      <c r="O202" s="1"/>
    </row>
    <row r="203" spans="1:15" ht="12.75" customHeight="1">
      <c r="A203" s="33">
        <v>193</v>
      </c>
      <c r="B203" s="53" t="s">
        <v>386</v>
      </c>
      <c r="C203" s="31">
        <v>193.61</v>
      </c>
      <c r="D203" s="36">
        <v>195.43666666666664</v>
      </c>
      <c r="E203" s="36">
        <v>190.37333333333328</v>
      </c>
      <c r="F203" s="36">
        <v>187.13666666666663</v>
      </c>
      <c r="G203" s="36">
        <v>182.07333333333327</v>
      </c>
      <c r="H203" s="36">
        <v>198.67333333333329</v>
      </c>
      <c r="I203" s="36">
        <v>203.73666666666662</v>
      </c>
      <c r="J203" s="36">
        <v>206.9733333333333</v>
      </c>
      <c r="K203" s="31">
        <v>200.5</v>
      </c>
      <c r="L203" s="31">
        <v>192.2</v>
      </c>
      <c r="M203" s="31">
        <v>61.690539999999999</v>
      </c>
      <c r="N203" s="1"/>
      <c r="O203" s="1"/>
    </row>
    <row r="204" spans="1:15" ht="12.75" customHeight="1">
      <c r="A204" s="33">
        <v>194</v>
      </c>
      <c r="B204" s="53" t="s">
        <v>387</v>
      </c>
      <c r="C204" s="31">
        <v>222.36</v>
      </c>
      <c r="D204" s="36">
        <v>219.05333333333337</v>
      </c>
      <c r="E204" s="36">
        <v>213.75666666666675</v>
      </c>
      <c r="F204" s="36">
        <v>205.15333333333336</v>
      </c>
      <c r="G204" s="36">
        <v>199.85666666666674</v>
      </c>
      <c r="H204" s="36">
        <v>227.65666666666675</v>
      </c>
      <c r="I204" s="36">
        <v>232.95333333333338</v>
      </c>
      <c r="J204" s="36">
        <v>241.55666666666676</v>
      </c>
      <c r="K204" s="31">
        <v>224.35</v>
      </c>
      <c r="L204" s="31">
        <v>210.45</v>
      </c>
      <c r="M204" s="31">
        <v>79.301419999999993</v>
      </c>
      <c r="N204" s="1"/>
      <c r="O204" s="1"/>
    </row>
    <row r="205" spans="1:15" ht="12.75" customHeight="1">
      <c r="A205" s="33">
        <v>195</v>
      </c>
      <c r="B205" s="53" t="s">
        <v>273</v>
      </c>
      <c r="C205" s="31">
        <v>295.60000000000002</v>
      </c>
      <c r="D205" s="36">
        <v>292.5</v>
      </c>
      <c r="E205" s="36">
        <v>286.3</v>
      </c>
      <c r="F205" s="36">
        <v>277</v>
      </c>
      <c r="G205" s="36">
        <v>270.8</v>
      </c>
      <c r="H205" s="36">
        <v>301.8</v>
      </c>
      <c r="I205" s="36">
        <v>308.00000000000006</v>
      </c>
      <c r="J205" s="36">
        <v>317.3</v>
      </c>
      <c r="K205" s="31">
        <v>298.7</v>
      </c>
      <c r="L205" s="31">
        <v>283.2</v>
      </c>
      <c r="M205" s="31">
        <v>38.507350000000002</v>
      </c>
      <c r="N205" s="1"/>
      <c r="O205" s="1"/>
    </row>
    <row r="206" spans="1:15" ht="12.75" customHeight="1">
      <c r="A206" s="33">
        <v>196</v>
      </c>
      <c r="B206" s="53" t="s">
        <v>388</v>
      </c>
      <c r="C206" s="31">
        <v>2191.65</v>
      </c>
      <c r="D206" s="36">
        <v>2192.0666666666666</v>
      </c>
      <c r="E206" s="36">
        <v>2170.1333333333332</v>
      </c>
      <c r="F206" s="36">
        <v>2148.6166666666668</v>
      </c>
      <c r="G206" s="36">
        <v>2126.6833333333334</v>
      </c>
      <c r="H206" s="36">
        <v>2213.583333333333</v>
      </c>
      <c r="I206" s="36">
        <v>2235.5166666666664</v>
      </c>
      <c r="J206" s="36">
        <v>2257.0333333333328</v>
      </c>
      <c r="K206" s="31">
        <v>2214</v>
      </c>
      <c r="L206" s="31">
        <v>2170.5500000000002</v>
      </c>
      <c r="M206" s="31">
        <v>1.0354099999999999</v>
      </c>
      <c r="N206" s="1"/>
      <c r="O206" s="1"/>
    </row>
    <row r="207" spans="1:15" ht="12.75" customHeight="1">
      <c r="A207" s="33">
        <v>197</v>
      </c>
      <c r="B207" s="53" t="s">
        <v>870</v>
      </c>
      <c r="C207" s="31">
        <v>476.4</v>
      </c>
      <c r="D207" s="36">
        <v>478.16666666666669</v>
      </c>
      <c r="E207" s="36">
        <v>472.33333333333337</v>
      </c>
      <c r="F207" s="36">
        <v>468.26666666666671</v>
      </c>
      <c r="G207" s="36">
        <v>462.43333333333339</v>
      </c>
      <c r="H207" s="36">
        <v>482.23333333333335</v>
      </c>
      <c r="I207" s="36">
        <v>488.06666666666672</v>
      </c>
      <c r="J207" s="36">
        <v>492.13333333333333</v>
      </c>
      <c r="K207" s="31">
        <v>484</v>
      </c>
      <c r="L207" s="31">
        <v>474.1</v>
      </c>
      <c r="M207" s="31">
        <v>8.3389399999999991</v>
      </c>
      <c r="N207" s="1"/>
      <c r="O207" s="1"/>
    </row>
    <row r="208" spans="1:15" ht="12.75" customHeight="1">
      <c r="A208" s="33">
        <v>198</v>
      </c>
      <c r="B208" s="53" t="s">
        <v>124</v>
      </c>
      <c r="C208" s="31">
        <v>1418.75</v>
      </c>
      <c r="D208" s="36">
        <v>1419.4166666666667</v>
      </c>
      <c r="E208" s="36">
        <v>1396.8333333333335</v>
      </c>
      <c r="F208" s="36">
        <v>1374.9166666666667</v>
      </c>
      <c r="G208" s="36">
        <v>1352.3333333333335</v>
      </c>
      <c r="H208" s="36">
        <v>1441.3333333333335</v>
      </c>
      <c r="I208" s="36">
        <v>1463.916666666667</v>
      </c>
      <c r="J208" s="36">
        <v>1485.8333333333335</v>
      </c>
      <c r="K208" s="31">
        <v>1442</v>
      </c>
      <c r="L208" s="31">
        <v>1397.5</v>
      </c>
      <c r="M208" s="31">
        <v>32.937390000000001</v>
      </c>
      <c r="N208" s="1"/>
      <c r="O208" s="1"/>
    </row>
    <row r="209" spans="1:15" ht="12.75" customHeight="1">
      <c r="A209" s="33">
        <v>199</v>
      </c>
      <c r="B209" s="53" t="s">
        <v>125</v>
      </c>
      <c r="C209" s="31">
        <v>3790.8</v>
      </c>
      <c r="D209" s="36">
        <v>3808.9833333333336</v>
      </c>
      <c r="E209" s="36">
        <v>3722.9666666666672</v>
      </c>
      <c r="F209" s="36">
        <v>3655.1333333333337</v>
      </c>
      <c r="G209" s="36">
        <v>3569.1166666666672</v>
      </c>
      <c r="H209" s="36">
        <v>3876.8166666666671</v>
      </c>
      <c r="I209" s="36">
        <v>3962.8333333333335</v>
      </c>
      <c r="J209" s="36">
        <v>4030.666666666667</v>
      </c>
      <c r="K209" s="31">
        <v>3895</v>
      </c>
      <c r="L209" s="31">
        <v>3741.15</v>
      </c>
      <c r="M209" s="31">
        <v>9.3305699999999998</v>
      </c>
      <c r="N209" s="1"/>
      <c r="O209" s="1"/>
    </row>
    <row r="210" spans="1:15" ht="12.75" customHeight="1">
      <c r="A210" s="33">
        <v>200</v>
      </c>
      <c r="B210" s="53" t="s">
        <v>126</v>
      </c>
      <c r="C210" s="31">
        <v>1561.3</v>
      </c>
      <c r="D210" s="36">
        <v>1566.5166666666664</v>
      </c>
      <c r="E210" s="36">
        <v>1552.3833333333328</v>
      </c>
      <c r="F210" s="36">
        <v>1543.4666666666662</v>
      </c>
      <c r="G210" s="36">
        <v>1529.3333333333326</v>
      </c>
      <c r="H210" s="36">
        <v>1575.4333333333329</v>
      </c>
      <c r="I210" s="36">
        <v>1589.5666666666666</v>
      </c>
      <c r="J210" s="36">
        <v>1598.4833333333331</v>
      </c>
      <c r="K210" s="31">
        <v>1580.65</v>
      </c>
      <c r="L210" s="31">
        <v>1557.6</v>
      </c>
      <c r="M210" s="31">
        <v>112.27029</v>
      </c>
      <c r="N210" s="1"/>
      <c r="O210" s="1"/>
    </row>
    <row r="211" spans="1:15" ht="12.75" customHeight="1">
      <c r="A211" s="33">
        <v>201</v>
      </c>
      <c r="B211" s="53" t="s">
        <v>127</v>
      </c>
      <c r="C211" s="31">
        <v>569.20000000000005</v>
      </c>
      <c r="D211" s="36">
        <v>568.35</v>
      </c>
      <c r="E211" s="36">
        <v>562.15000000000009</v>
      </c>
      <c r="F211" s="36">
        <v>555.1</v>
      </c>
      <c r="G211" s="36">
        <v>548.90000000000009</v>
      </c>
      <c r="H211" s="36">
        <v>575.40000000000009</v>
      </c>
      <c r="I211" s="36">
        <v>581.60000000000014</v>
      </c>
      <c r="J211" s="36">
        <v>588.65000000000009</v>
      </c>
      <c r="K211" s="31">
        <v>574.54999999999995</v>
      </c>
      <c r="L211" s="31">
        <v>561.29999999999995</v>
      </c>
      <c r="M211" s="31">
        <v>38.632890000000003</v>
      </c>
      <c r="N211" s="1"/>
      <c r="O211" s="1"/>
    </row>
    <row r="212" spans="1:15" ht="12.75" customHeight="1">
      <c r="A212" s="33">
        <v>202</v>
      </c>
      <c r="B212" s="53" t="s">
        <v>389</v>
      </c>
      <c r="C212" s="31">
        <v>98.37</v>
      </c>
      <c r="D212" s="36">
        <v>98.64</v>
      </c>
      <c r="E212" s="36">
        <v>97.18</v>
      </c>
      <c r="F212" s="36">
        <v>95.990000000000009</v>
      </c>
      <c r="G212" s="36">
        <v>94.530000000000015</v>
      </c>
      <c r="H212" s="36">
        <v>99.83</v>
      </c>
      <c r="I212" s="36">
        <v>101.29</v>
      </c>
      <c r="J212" s="36">
        <v>102.47999999999999</v>
      </c>
      <c r="K212" s="31">
        <v>100.1</v>
      </c>
      <c r="L212" s="31">
        <v>97.45</v>
      </c>
      <c r="M212" s="31">
        <v>122.59636999999999</v>
      </c>
      <c r="N212" s="1"/>
      <c r="O212" s="1"/>
    </row>
    <row r="213" spans="1:15" ht="12.75" customHeight="1">
      <c r="A213" s="33">
        <v>203</v>
      </c>
      <c r="B213" s="53" t="s">
        <v>390</v>
      </c>
      <c r="C213" s="31">
        <v>908.4</v>
      </c>
      <c r="D213" s="36">
        <v>890.94999999999993</v>
      </c>
      <c r="E213" s="36">
        <v>863.94999999999982</v>
      </c>
      <c r="F213" s="36">
        <v>819.49999999999989</v>
      </c>
      <c r="G213" s="36">
        <v>792.49999999999977</v>
      </c>
      <c r="H213" s="36">
        <v>935.39999999999986</v>
      </c>
      <c r="I213" s="36">
        <v>962.40000000000009</v>
      </c>
      <c r="J213" s="36">
        <v>1006.8499999999999</v>
      </c>
      <c r="K213" s="31">
        <v>917.95</v>
      </c>
      <c r="L213" s="31">
        <v>846.5</v>
      </c>
      <c r="M213" s="31">
        <v>41.019210000000001</v>
      </c>
      <c r="N213" s="1"/>
      <c r="O213" s="1"/>
    </row>
    <row r="214" spans="1:15" ht="12.75" customHeight="1">
      <c r="A214" s="33">
        <v>204</v>
      </c>
      <c r="B214" s="53" t="s">
        <v>871</v>
      </c>
      <c r="C214" s="31">
        <v>1150.25</v>
      </c>
      <c r="D214" s="36">
        <v>1153.1499999999999</v>
      </c>
      <c r="E214" s="36">
        <v>1137.2999999999997</v>
      </c>
      <c r="F214" s="36">
        <v>1124.3499999999999</v>
      </c>
      <c r="G214" s="36">
        <v>1108.4999999999998</v>
      </c>
      <c r="H214" s="36">
        <v>1166.0999999999997</v>
      </c>
      <c r="I214" s="36">
        <v>1181.9499999999996</v>
      </c>
      <c r="J214" s="36">
        <v>1194.8999999999996</v>
      </c>
      <c r="K214" s="31">
        <v>1169</v>
      </c>
      <c r="L214" s="31">
        <v>1140.2</v>
      </c>
      <c r="M214" s="31">
        <v>0.40747</v>
      </c>
      <c r="N214" s="1"/>
      <c r="O214" s="1"/>
    </row>
    <row r="215" spans="1:15" ht="12.75" customHeight="1">
      <c r="A215" s="33">
        <v>205</v>
      </c>
      <c r="B215" s="53" t="s">
        <v>123</v>
      </c>
      <c r="C215" s="31">
        <v>1856.85</v>
      </c>
      <c r="D215" s="36">
        <v>1863.1000000000001</v>
      </c>
      <c r="E215" s="36">
        <v>1840.3000000000002</v>
      </c>
      <c r="F215" s="36">
        <v>1823.75</v>
      </c>
      <c r="G215" s="36">
        <v>1800.95</v>
      </c>
      <c r="H215" s="36">
        <v>1879.6500000000003</v>
      </c>
      <c r="I215" s="36">
        <v>1902.45</v>
      </c>
      <c r="J215" s="36">
        <v>1919.0000000000005</v>
      </c>
      <c r="K215" s="31">
        <v>1885.9</v>
      </c>
      <c r="L215" s="31">
        <v>1846.55</v>
      </c>
      <c r="M215" s="31">
        <v>7.9052499999999997</v>
      </c>
      <c r="N215" s="1"/>
      <c r="O215" s="1"/>
    </row>
    <row r="216" spans="1:15" ht="12.75" customHeight="1">
      <c r="A216" s="33">
        <v>206</v>
      </c>
      <c r="B216" s="53" t="s">
        <v>128</v>
      </c>
      <c r="C216" s="31">
        <v>5722.2</v>
      </c>
      <c r="D216" s="36">
        <v>5696.083333333333</v>
      </c>
      <c r="E216" s="36">
        <v>5607.1666666666661</v>
      </c>
      <c r="F216" s="36">
        <v>5492.1333333333332</v>
      </c>
      <c r="G216" s="36">
        <v>5403.2166666666662</v>
      </c>
      <c r="H216" s="36">
        <v>5811.1166666666659</v>
      </c>
      <c r="I216" s="36">
        <v>5900.0333333333319</v>
      </c>
      <c r="J216" s="36">
        <v>6015.0666666666657</v>
      </c>
      <c r="K216" s="31">
        <v>5785</v>
      </c>
      <c r="L216" s="31">
        <v>5581.05</v>
      </c>
      <c r="M216" s="31">
        <v>10.181620000000001</v>
      </c>
      <c r="N216" s="1"/>
      <c r="O216" s="1"/>
    </row>
    <row r="217" spans="1:15" ht="12.75" customHeight="1">
      <c r="A217" s="33">
        <v>207</v>
      </c>
      <c r="B217" s="53" t="s">
        <v>872</v>
      </c>
      <c r="C217" s="31">
        <v>359.2</v>
      </c>
      <c r="D217" s="36">
        <v>354.84999999999997</v>
      </c>
      <c r="E217" s="36">
        <v>350.34999999999991</v>
      </c>
      <c r="F217" s="36">
        <v>341.49999999999994</v>
      </c>
      <c r="G217" s="36">
        <v>336.99999999999989</v>
      </c>
      <c r="H217" s="36">
        <v>363.69999999999993</v>
      </c>
      <c r="I217" s="36">
        <v>368.20000000000005</v>
      </c>
      <c r="J217" s="36">
        <v>377.04999999999995</v>
      </c>
      <c r="K217" s="31">
        <v>359.35</v>
      </c>
      <c r="L217" s="31">
        <v>346</v>
      </c>
      <c r="M217" s="31">
        <v>14.65737</v>
      </c>
      <c r="N217" s="1"/>
      <c r="O217" s="1"/>
    </row>
    <row r="218" spans="1:15" ht="12.75" customHeight="1">
      <c r="A218" s="33">
        <v>208</v>
      </c>
      <c r="B218" s="53" t="s">
        <v>130</v>
      </c>
      <c r="C218" s="31">
        <v>676.4</v>
      </c>
      <c r="D218" s="36">
        <v>678.1</v>
      </c>
      <c r="E218" s="36">
        <v>671.35</v>
      </c>
      <c r="F218" s="36">
        <v>666.3</v>
      </c>
      <c r="G218" s="36">
        <v>659.55</v>
      </c>
      <c r="H218" s="36">
        <v>683.15000000000009</v>
      </c>
      <c r="I218" s="36">
        <v>689.90000000000009</v>
      </c>
      <c r="J218" s="36">
        <v>694.95000000000016</v>
      </c>
      <c r="K218" s="31">
        <v>684.85</v>
      </c>
      <c r="L218" s="31">
        <v>673.05</v>
      </c>
      <c r="M218" s="31">
        <v>40.548020000000001</v>
      </c>
      <c r="N218" s="1"/>
      <c r="O218" s="1"/>
    </row>
    <row r="219" spans="1:15" ht="12.75" customHeight="1">
      <c r="A219" s="33">
        <v>209</v>
      </c>
      <c r="B219" s="53" t="s">
        <v>122</v>
      </c>
      <c r="C219" s="31">
        <v>4812.7</v>
      </c>
      <c r="D219" s="36">
        <v>4802.75</v>
      </c>
      <c r="E219" s="36">
        <v>4761.5</v>
      </c>
      <c r="F219" s="36">
        <v>4710.3</v>
      </c>
      <c r="G219" s="36">
        <v>4669.05</v>
      </c>
      <c r="H219" s="36">
        <v>4853.95</v>
      </c>
      <c r="I219" s="36">
        <v>4895.2</v>
      </c>
      <c r="J219" s="36">
        <v>4946.3999999999996</v>
      </c>
      <c r="K219" s="31">
        <v>4844</v>
      </c>
      <c r="L219" s="31">
        <v>4751.55</v>
      </c>
      <c r="M219" s="31">
        <v>28.773209999999999</v>
      </c>
      <c r="N219" s="1"/>
      <c r="O219" s="1"/>
    </row>
    <row r="220" spans="1:15" ht="12.75" customHeight="1">
      <c r="A220" s="33">
        <v>210</v>
      </c>
      <c r="B220" s="53" t="s">
        <v>131</v>
      </c>
      <c r="C220" s="31">
        <v>336.65</v>
      </c>
      <c r="D220" s="36">
        <v>337.58333333333331</v>
      </c>
      <c r="E220" s="36">
        <v>334.16666666666663</v>
      </c>
      <c r="F220" s="36">
        <v>331.68333333333334</v>
      </c>
      <c r="G220" s="36">
        <v>328.26666666666665</v>
      </c>
      <c r="H220" s="36">
        <v>340.06666666666661</v>
      </c>
      <c r="I220" s="36">
        <v>343.48333333333323</v>
      </c>
      <c r="J220" s="36">
        <v>345.96666666666658</v>
      </c>
      <c r="K220" s="31">
        <v>341</v>
      </c>
      <c r="L220" s="31">
        <v>335.1</v>
      </c>
      <c r="M220" s="31">
        <v>54.305810000000001</v>
      </c>
      <c r="N220" s="1"/>
      <c r="O220" s="1"/>
    </row>
    <row r="221" spans="1:15" ht="12.75" customHeight="1">
      <c r="A221" s="33">
        <v>211</v>
      </c>
      <c r="B221" s="53" t="s">
        <v>132</v>
      </c>
      <c r="C221" s="31">
        <v>521.95000000000005</v>
      </c>
      <c r="D221" s="36">
        <v>523.58333333333337</v>
      </c>
      <c r="E221" s="36">
        <v>515.16666666666674</v>
      </c>
      <c r="F221" s="36">
        <v>508.38333333333333</v>
      </c>
      <c r="G221" s="36">
        <v>499.9666666666667</v>
      </c>
      <c r="H221" s="36">
        <v>530.36666666666679</v>
      </c>
      <c r="I221" s="36">
        <v>538.78333333333353</v>
      </c>
      <c r="J221" s="36">
        <v>545.56666666666683</v>
      </c>
      <c r="K221" s="31">
        <v>532</v>
      </c>
      <c r="L221" s="31">
        <v>516.79999999999995</v>
      </c>
      <c r="M221" s="31">
        <v>75.480869999999996</v>
      </c>
      <c r="N221" s="1"/>
      <c r="O221" s="1"/>
    </row>
    <row r="222" spans="1:15" ht="12.75" customHeight="1">
      <c r="A222" s="33">
        <v>212</v>
      </c>
      <c r="B222" s="53" t="s">
        <v>133</v>
      </c>
      <c r="C222" s="31">
        <v>2565.35</v>
      </c>
      <c r="D222" s="36">
        <v>2568.3333333333335</v>
      </c>
      <c r="E222" s="36">
        <v>2543.0166666666669</v>
      </c>
      <c r="F222" s="36">
        <v>2520.6833333333334</v>
      </c>
      <c r="G222" s="36">
        <v>2495.3666666666668</v>
      </c>
      <c r="H222" s="36">
        <v>2590.666666666667</v>
      </c>
      <c r="I222" s="36">
        <v>2615.9833333333336</v>
      </c>
      <c r="J222" s="36">
        <v>2638.3166666666671</v>
      </c>
      <c r="K222" s="31">
        <v>2593.65</v>
      </c>
      <c r="L222" s="31">
        <v>2546</v>
      </c>
      <c r="M222" s="31">
        <v>14.49122</v>
      </c>
      <c r="N222" s="1"/>
      <c r="O222" s="1"/>
    </row>
    <row r="223" spans="1:15" ht="12.75" customHeight="1">
      <c r="A223" s="33">
        <v>213</v>
      </c>
      <c r="B223" s="53" t="s">
        <v>274</v>
      </c>
      <c r="C223" s="31">
        <v>669.65</v>
      </c>
      <c r="D223" s="36">
        <v>673.56666666666661</v>
      </c>
      <c r="E223" s="36">
        <v>661.08333333333326</v>
      </c>
      <c r="F223" s="36">
        <v>652.51666666666665</v>
      </c>
      <c r="G223" s="36">
        <v>640.0333333333333</v>
      </c>
      <c r="H223" s="36">
        <v>682.13333333333321</v>
      </c>
      <c r="I223" s="36">
        <v>694.61666666666656</v>
      </c>
      <c r="J223" s="36">
        <v>703.18333333333317</v>
      </c>
      <c r="K223" s="31">
        <v>686.05</v>
      </c>
      <c r="L223" s="31">
        <v>665</v>
      </c>
      <c r="M223" s="31">
        <v>8.8009299999999993</v>
      </c>
      <c r="N223" s="1"/>
      <c r="O223" s="1"/>
    </row>
    <row r="224" spans="1:15" ht="12.75" customHeight="1">
      <c r="A224" s="33">
        <v>214</v>
      </c>
      <c r="B224" s="53" t="s">
        <v>392</v>
      </c>
      <c r="C224" s="31">
        <v>10477.700000000001</v>
      </c>
      <c r="D224" s="36">
        <v>10575.933333333332</v>
      </c>
      <c r="E224" s="36">
        <v>10309.966666666665</v>
      </c>
      <c r="F224" s="36">
        <v>10142.233333333334</v>
      </c>
      <c r="G224" s="36">
        <v>9876.2666666666664</v>
      </c>
      <c r="H224" s="36">
        <v>10743.666666666664</v>
      </c>
      <c r="I224" s="36">
        <v>11009.633333333331</v>
      </c>
      <c r="J224" s="36">
        <v>11177.366666666663</v>
      </c>
      <c r="K224" s="31">
        <v>10841.9</v>
      </c>
      <c r="L224" s="31">
        <v>10408.200000000001</v>
      </c>
      <c r="M224" s="31">
        <v>0.68894999999999995</v>
      </c>
      <c r="N224" s="1"/>
      <c r="O224" s="1"/>
    </row>
    <row r="225" spans="1:15" ht="12.75" customHeight="1">
      <c r="A225" s="33">
        <v>215</v>
      </c>
      <c r="B225" s="53" t="s">
        <v>393</v>
      </c>
      <c r="C225" s="31">
        <v>864.6</v>
      </c>
      <c r="D225" s="36">
        <v>863.56666666666672</v>
      </c>
      <c r="E225" s="36">
        <v>852.18333333333339</v>
      </c>
      <c r="F225" s="36">
        <v>839.76666666666665</v>
      </c>
      <c r="G225" s="36">
        <v>828.38333333333333</v>
      </c>
      <c r="H225" s="36">
        <v>875.98333333333346</v>
      </c>
      <c r="I225" s="36">
        <v>887.3666666666669</v>
      </c>
      <c r="J225" s="36">
        <v>899.78333333333353</v>
      </c>
      <c r="K225" s="31">
        <v>874.95</v>
      </c>
      <c r="L225" s="31">
        <v>851.15</v>
      </c>
      <c r="M225" s="31">
        <v>2.3233299999999999</v>
      </c>
      <c r="N225" s="1"/>
      <c r="O225" s="1"/>
    </row>
    <row r="226" spans="1:15" ht="12.75" customHeight="1">
      <c r="A226" s="33">
        <v>216</v>
      </c>
      <c r="B226" s="53" t="s">
        <v>873</v>
      </c>
      <c r="C226" s="31">
        <v>457.95</v>
      </c>
      <c r="D226" s="36">
        <v>452.15000000000003</v>
      </c>
      <c r="E226" s="36">
        <v>444.30000000000007</v>
      </c>
      <c r="F226" s="36">
        <v>430.65000000000003</v>
      </c>
      <c r="G226" s="36">
        <v>422.80000000000007</v>
      </c>
      <c r="H226" s="36">
        <v>465.80000000000007</v>
      </c>
      <c r="I226" s="36">
        <v>473.65000000000009</v>
      </c>
      <c r="J226" s="36">
        <v>487.30000000000007</v>
      </c>
      <c r="K226" s="31">
        <v>460</v>
      </c>
      <c r="L226" s="31">
        <v>438.5</v>
      </c>
      <c r="M226" s="31">
        <v>10.98114</v>
      </c>
      <c r="N226" s="1"/>
      <c r="O226" s="1"/>
    </row>
    <row r="227" spans="1:15" ht="12.75" customHeight="1">
      <c r="A227" s="33">
        <v>217</v>
      </c>
      <c r="B227" s="53" t="s">
        <v>275</v>
      </c>
      <c r="C227" s="31">
        <v>53181.95</v>
      </c>
      <c r="D227" s="36">
        <v>53390.5</v>
      </c>
      <c r="E227" s="36">
        <v>52050.05</v>
      </c>
      <c r="F227" s="36">
        <v>50918.15</v>
      </c>
      <c r="G227" s="36">
        <v>49577.700000000004</v>
      </c>
      <c r="H227" s="36">
        <v>54522.400000000001</v>
      </c>
      <c r="I227" s="36">
        <v>55862.85</v>
      </c>
      <c r="J227" s="36">
        <v>56994.75</v>
      </c>
      <c r="K227" s="31">
        <v>54730.95</v>
      </c>
      <c r="L227" s="31">
        <v>52258.6</v>
      </c>
      <c r="M227" s="31">
        <v>6.5320000000000003E-2</v>
      </c>
      <c r="N227" s="1"/>
      <c r="O227" s="1"/>
    </row>
    <row r="228" spans="1:15" ht="12.75" customHeight="1">
      <c r="A228" s="33">
        <v>218</v>
      </c>
      <c r="B228" s="53" t="s">
        <v>394</v>
      </c>
      <c r="C228" s="31">
        <v>267.3</v>
      </c>
      <c r="D228" s="36">
        <v>260.66666666666669</v>
      </c>
      <c r="E228" s="36">
        <v>251.68333333333339</v>
      </c>
      <c r="F228" s="36">
        <v>236.06666666666672</v>
      </c>
      <c r="G228" s="36">
        <v>227.08333333333343</v>
      </c>
      <c r="H228" s="36">
        <v>276.28333333333336</v>
      </c>
      <c r="I228" s="36">
        <v>285.26666666666659</v>
      </c>
      <c r="J228" s="36">
        <v>300.88333333333333</v>
      </c>
      <c r="K228" s="31">
        <v>269.64999999999998</v>
      </c>
      <c r="L228" s="31">
        <v>245.05</v>
      </c>
      <c r="M228" s="31">
        <v>401.62175999999999</v>
      </c>
      <c r="N228" s="1"/>
      <c r="O228" s="1"/>
    </row>
    <row r="229" spans="1:15" ht="12.75" customHeight="1">
      <c r="A229" s="33">
        <v>219</v>
      </c>
      <c r="B229" s="53" t="s">
        <v>135</v>
      </c>
      <c r="C229" s="31">
        <v>1123.8</v>
      </c>
      <c r="D229" s="36">
        <v>1124.0333333333333</v>
      </c>
      <c r="E229" s="36">
        <v>1114.8666666666666</v>
      </c>
      <c r="F229" s="36">
        <v>1105.9333333333332</v>
      </c>
      <c r="G229" s="36">
        <v>1096.7666666666664</v>
      </c>
      <c r="H229" s="36">
        <v>1132.9666666666667</v>
      </c>
      <c r="I229" s="36">
        <v>1142.1333333333337</v>
      </c>
      <c r="J229" s="36">
        <v>1151.0666666666668</v>
      </c>
      <c r="K229" s="31">
        <v>1133.2</v>
      </c>
      <c r="L229" s="31">
        <v>1115.0999999999999</v>
      </c>
      <c r="M229" s="31">
        <v>108.51455</v>
      </c>
      <c r="N229" s="1"/>
      <c r="O229" s="1"/>
    </row>
    <row r="230" spans="1:15" ht="12.75" customHeight="1">
      <c r="A230" s="33">
        <v>220</v>
      </c>
      <c r="B230" s="53" t="s">
        <v>136</v>
      </c>
      <c r="C230" s="31">
        <v>1680.1</v>
      </c>
      <c r="D230" s="36">
        <v>1671.7333333333336</v>
      </c>
      <c r="E230" s="36">
        <v>1653.5166666666671</v>
      </c>
      <c r="F230" s="36">
        <v>1626.9333333333336</v>
      </c>
      <c r="G230" s="36">
        <v>1608.7166666666672</v>
      </c>
      <c r="H230" s="36">
        <v>1698.3166666666671</v>
      </c>
      <c r="I230" s="36">
        <v>1716.5333333333333</v>
      </c>
      <c r="J230" s="36">
        <v>1743.116666666667</v>
      </c>
      <c r="K230" s="31">
        <v>1689.95</v>
      </c>
      <c r="L230" s="31">
        <v>1645.15</v>
      </c>
      <c r="M230" s="31">
        <v>2.7853699999999999</v>
      </c>
      <c r="N230" s="1"/>
      <c r="O230" s="1"/>
    </row>
    <row r="231" spans="1:15" ht="12.75" customHeight="1">
      <c r="A231" s="33">
        <v>221</v>
      </c>
      <c r="B231" s="53" t="s">
        <v>137</v>
      </c>
      <c r="C231" s="31">
        <v>581</v>
      </c>
      <c r="D231" s="36">
        <v>578.0333333333333</v>
      </c>
      <c r="E231" s="36">
        <v>570.06666666666661</v>
      </c>
      <c r="F231" s="36">
        <v>559.13333333333333</v>
      </c>
      <c r="G231" s="36">
        <v>551.16666666666663</v>
      </c>
      <c r="H231" s="36">
        <v>588.96666666666658</v>
      </c>
      <c r="I231" s="36">
        <v>596.93333333333328</v>
      </c>
      <c r="J231" s="36">
        <v>607.86666666666656</v>
      </c>
      <c r="K231" s="31">
        <v>586</v>
      </c>
      <c r="L231" s="31">
        <v>567.1</v>
      </c>
      <c r="M231" s="31">
        <v>17.770379999999999</v>
      </c>
      <c r="N231" s="1"/>
      <c r="O231" s="1"/>
    </row>
    <row r="232" spans="1:15" ht="12.75" customHeight="1">
      <c r="A232" s="33">
        <v>222</v>
      </c>
      <c r="B232" s="53" t="s">
        <v>276</v>
      </c>
      <c r="C232" s="31">
        <v>723.7</v>
      </c>
      <c r="D232" s="36">
        <v>723.56666666666672</v>
      </c>
      <c r="E232" s="36">
        <v>717.28333333333342</v>
      </c>
      <c r="F232" s="36">
        <v>710.86666666666667</v>
      </c>
      <c r="G232" s="36">
        <v>704.58333333333337</v>
      </c>
      <c r="H232" s="36">
        <v>729.98333333333346</v>
      </c>
      <c r="I232" s="36">
        <v>736.26666666666677</v>
      </c>
      <c r="J232" s="36">
        <v>742.68333333333351</v>
      </c>
      <c r="K232" s="31">
        <v>729.85</v>
      </c>
      <c r="L232" s="31">
        <v>717.15</v>
      </c>
      <c r="M232" s="31">
        <v>9.1441400000000002</v>
      </c>
      <c r="N232" s="1"/>
      <c r="O232" s="1"/>
    </row>
    <row r="233" spans="1:15" ht="12.75" customHeight="1">
      <c r="A233" s="33">
        <v>223</v>
      </c>
      <c r="B233" s="53" t="s">
        <v>395</v>
      </c>
      <c r="C233" s="31">
        <v>87.14</v>
      </c>
      <c r="D233" s="36">
        <v>87.913333333333341</v>
      </c>
      <c r="E233" s="36">
        <v>85.826666666666682</v>
      </c>
      <c r="F233" s="36">
        <v>84.513333333333335</v>
      </c>
      <c r="G233" s="36">
        <v>82.426666666666677</v>
      </c>
      <c r="H233" s="36">
        <v>89.226666666666688</v>
      </c>
      <c r="I233" s="36">
        <v>91.313333333333361</v>
      </c>
      <c r="J233" s="36">
        <v>92.626666666666694</v>
      </c>
      <c r="K233" s="31">
        <v>90</v>
      </c>
      <c r="L233" s="31">
        <v>86.6</v>
      </c>
      <c r="M233" s="31">
        <v>192.18034</v>
      </c>
      <c r="N233" s="1"/>
      <c r="O233" s="1"/>
    </row>
    <row r="234" spans="1:15" ht="12.75" customHeight="1">
      <c r="A234" s="33">
        <v>224</v>
      </c>
      <c r="B234" s="53" t="s">
        <v>140</v>
      </c>
      <c r="C234" s="31">
        <v>77.53</v>
      </c>
      <c r="D234" s="36">
        <v>77.709999999999994</v>
      </c>
      <c r="E234" s="36">
        <v>76.839999999999989</v>
      </c>
      <c r="F234" s="36">
        <v>76.149999999999991</v>
      </c>
      <c r="G234" s="36">
        <v>75.279999999999987</v>
      </c>
      <c r="H234" s="36">
        <v>78.399999999999991</v>
      </c>
      <c r="I234" s="36">
        <v>79.27</v>
      </c>
      <c r="J234" s="36">
        <v>79.959999999999994</v>
      </c>
      <c r="K234" s="31">
        <v>78.58</v>
      </c>
      <c r="L234" s="31">
        <v>77.02</v>
      </c>
      <c r="M234" s="31">
        <v>430.33269999999999</v>
      </c>
      <c r="N234" s="1"/>
      <c r="O234" s="1"/>
    </row>
    <row r="235" spans="1:15" ht="12.75" customHeight="1">
      <c r="A235" s="33">
        <v>225</v>
      </c>
      <c r="B235" s="53" t="s">
        <v>139</v>
      </c>
      <c r="C235" s="31">
        <v>114.52</v>
      </c>
      <c r="D235" s="36">
        <v>115.02333333333333</v>
      </c>
      <c r="E235" s="36">
        <v>113.74666666666666</v>
      </c>
      <c r="F235" s="36">
        <v>112.97333333333333</v>
      </c>
      <c r="G235" s="36">
        <v>111.69666666666666</v>
      </c>
      <c r="H235" s="36">
        <v>115.79666666666665</v>
      </c>
      <c r="I235" s="36">
        <v>117.07333333333332</v>
      </c>
      <c r="J235" s="36">
        <v>117.84666666666665</v>
      </c>
      <c r="K235" s="31">
        <v>116.3</v>
      </c>
      <c r="L235" s="31">
        <v>114.25</v>
      </c>
      <c r="M235" s="31">
        <v>38.57573</v>
      </c>
      <c r="N235" s="1"/>
      <c r="O235" s="1"/>
    </row>
    <row r="236" spans="1:15" ht="12.75" customHeight="1">
      <c r="A236" s="33">
        <v>226</v>
      </c>
      <c r="B236" s="53" t="s">
        <v>397</v>
      </c>
      <c r="C236" s="31">
        <v>489.95</v>
      </c>
      <c r="D236" s="36">
        <v>485.98333333333335</v>
      </c>
      <c r="E236" s="36">
        <v>472.9666666666667</v>
      </c>
      <c r="F236" s="36">
        <v>455.98333333333335</v>
      </c>
      <c r="G236" s="36">
        <v>442.9666666666667</v>
      </c>
      <c r="H236" s="36">
        <v>502.9666666666667</v>
      </c>
      <c r="I236" s="36">
        <v>515.98333333333335</v>
      </c>
      <c r="J236" s="36">
        <v>532.9666666666667</v>
      </c>
      <c r="K236" s="31">
        <v>499</v>
      </c>
      <c r="L236" s="31">
        <v>469</v>
      </c>
      <c r="M236" s="31">
        <v>92.799880000000002</v>
      </c>
      <c r="N236" s="1"/>
      <c r="O236" s="1"/>
    </row>
    <row r="237" spans="1:15" ht="12.75" customHeight="1">
      <c r="A237" s="33">
        <v>227</v>
      </c>
      <c r="B237" s="53" t="s">
        <v>398</v>
      </c>
      <c r="C237" s="31">
        <v>70.16</v>
      </c>
      <c r="D237" s="36">
        <v>71.986666666666665</v>
      </c>
      <c r="E237" s="36">
        <v>67.973333333333329</v>
      </c>
      <c r="F237" s="36">
        <v>65.786666666666662</v>
      </c>
      <c r="G237" s="36">
        <v>61.773333333333326</v>
      </c>
      <c r="H237" s="36">
        <v>74.173333333333332</v>
      </c>
      <c r="I237" s="36">
        <v>78.186666666666682</v>
      </c>
      <c r="J237" s="36">
        <v>80.373333333333335</v>
      </c>
      <c r="K237" s="31">
        <v>76</v>
      </c>
      <c r="L237" s="31">
        <v>69.8</v>
      </c>
      <c r="M237" s="31">
        <v>1985.6851999999999</v>
      </c>
      <c r="N237" s="1"/>
      <c r="O237" s="1"/>
    </row>
    <row r="238" spans="1:15" ht="12.75" customHeight="1">
      <c r="A238" s="33">
        <v>228</v>
      </c>
      <c r="B238" s="53" t="s">
        <v>780</v>
      </c>
      <c r="C238" s="31">
        <v>251.65</v>
      </c>
      <c r="D238" s="36">
        <v>252.9</v>
      </c>
      <c r="E238" s="36">
        <v>247.8</v>
      </c>
      <c r="F238" s="36">
        <v>243.95000000000002</v>
      </c>
      <c r="G238" s="36">
        <v>238.85000000000002</v>
      </c>
      <c r="H238" s="36">
        <v>256.75</v>
      </c>
      <c r="I238" s="36">
        <v>261.84999999999997</v>
      </c>
      <c r="J238" s="36">
        <v>265.7</v>
      </c>
      <c r="K238" s="31">
        <v>258</v>
      </c>
      <c r="L238" s="31">
        <v>249.05</v>
      </c>
      <c r="M238" s="31">
        <v>100.52858000000001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436.9</v>
      </c>
      <c r="D239" s="36">
        <v>437.91666666666669</v>
      </c>
      <c r="E239" s="36">
        <v>434.83333333333337</v>
      </c>
      <c r="F239" s="36">
        <v>432.76666666666671</v>
      </c>
      <c r="G239" s="36">
        <v>429.68333333333339</v>
      </c>
      <c r="H239" s="36">
        <v>439.98333333333335</v>
      </c>
      <c r="I239" s="36">
        <v>443.06666666666672</v>
      </c>
      <c r="J239" s="36">
        <v>445.13333333333333</v>
      </c>
      <c r="K239" s="31">
        <v>441</v>
      </c>
      <c r="L239" s="31">
        <v>435.85</v>
      </c>
      <c r="M239" s="31">
        <v>114.32393</v>
      </c>
      <c r="N239" s="1"/>
      <c r="O239" s="1"/>
    </row>
    <row r="240" spans="1:15" ht="12.75" customHeight="1">
      <c r="A240" s="33">
        <v>230</v>
      </c>
      <c r="B240" s="53" t="s">
        <v>399</v>
      </c>
      <c r="C240" s="31">
        <v>295.39999999999998</v>
      </c>
      <c r="D240" s="36">
        <v>296.93333333333334</v>
      </c>
      <c r="E240" s="36">
        <v>292.16666666666669</v>
      </c>
      <c r="F240" s="36">
        <v>288.93333333333334</v>
      </c>
      <c r="G240" s="36">
        <v>284.16666666666669</v>
      </c>
      <c r="H240" s="36">
        <v>300.16666666666669</v>
      </c>
      <c r="I240" s="36">
        <v>304.93333333333334</v>
      </c>
      <c r="J240" s="36">
        <v>308.16666666666669</v>
      </c>
      <c r="K240" s="31">
        <v>301.7</v>
      </c>
      <c r="L240" s="31">
        <v>293.7</v>
      </c>
      <c r="M240" s="31">
        <v>15.83587</v>
      </c>
      <c r="N240" s="1"/>
      <c r="O240" s="1"/>
    </row>
    <row r="241" spans="1:15" ht="12.75" customHeight="1">
      <c r="A241" s="33">
        <v>231</v>
      </c>
      <c r="B241" s="53" t="s">
        <v>144</v>
      </c>
      <c r="C241" s="31">
        <v>218.15</v>
      </c>
      <c r="D241" s="36">
        <v>218.91666666666666</v>
      </c>
      <c r="E241" s="36">
        <v>213.23333333333332</v>
      </c>
      <c r="F241" s="36">
        <v>208.31666666666666</v>
      </c>
      <c r="G241" s="36">
        <v>202.63333333333333</v>
      </c>
      <c r="H241" s="36">
        <v>223.83333333333331</v>
      </c>
      <c r="I241" s="36">
        <v>229.51666666666665</v>
      </c>
      <c r="J241" s="36">
        <v>234.43333333333331</v>
      </c>
      <c r="K241" s="31">
        <v>224.6</v>
      </c>
      <c r="L241" s="31">
        <v>214</v>
      </c>
      <c r="M241" s="31">
        <v>74.219930000000005</v>
      </c>
      <c r="N241" s="1"/>
      <c r="O241" s="1"/>
    </row>
    <row r="242" spans="1:15" ht="12.75" customHeight="1">
      <c r="A242" s="33">
        <v>232</v>
      </c>
      <c r="B242" s="53" t="s">
        <v>134</v>
      </c>
      <c r="C242" s="31">
        <v>161.37</v>
      </c>
      <c r="D242" s="36">
        <v>161.72333333333333</v>
      </c>
      <c r="E242" s="36">
        <v>160.14666666666665</v>
      </c>
      <c r="F242" s="36">
        <v>158.92333333333332</v>
      </c>
      <c r="G242" s="36">
        <v>157.34666666666664</v>
      </c>
      <c r="H242" s="36">
        <v>162.94666666666666</v>
      </c>
      <c r="I242" s="36">
        <v>164.52333333333331</v>
      </c>
      <c r="J242" s="36">
        <v>165.74666666666667</v>
      </c>
      <c r="K242" s="31">
        <v>163.30000000000001</v>
      </c>
      <c r="L242" s="31">
        <v>160.5</v>
      </c>
      <c r="M242" s="31">
        <v>38.392090000000003</v>
      </c>
      <c r="N242" s="1"/>
      <c r="O242" s="1"/>
    </row>
    <row r="243" spans="1:15" ht="12.75" customHeight="1">
      <c r="A243" s="33">
        <v>233</v>
      </c>
      <c r="B243" s="53" t="s">
        <v>145</v>
      </c>
      <c r="C243" s="31">
        <v>2563.0500000000002</v>
      </c>
      <c r="D243" s="36">
        <v>2554.35</v>
      </c>
      <c r="E243" s="36">
        <v>2528.6999999999998</v>
      </c>
      <c r="F243" s="36">
        <v>2494.35</v>
      </c>
      <c r="G243" s="36">
        <v>2468.6999999999998</v>
      </c>
      <c r="H243" s="36">
        <v>2588.6999999999998</v>
      </c>
      <c r="I243" s="36">
        <v>2614.3500000000004</v>
      </c>
      <c r="J243" s="36">
        <v>2648.7</v>
      </c>
      <c r="K243" s="31">
        <v>2580</v>
      </c>
      <c r="L243" s="31">
        <v>2520</v>
      </c>
      <c r="M243" s="31">
        <v>1.1078600000000001</v>
      </c>
      <c r="N243" s="1"/>
      <c r="O243" s="1"/>
    </row>
    <row r="244" spans="1:15" ht="12.75" customHeight="1">
      <c r="A244" s="33">
        <v>234</v>
      </c>
      <c r="B244" s="53" t="s">
        <v>277</v>
      </c>
      <c r="C244" s="31">
        <v>532.20000000000005</v>
      </c>
      <c r="D244" s="36">
        <v>534.73333333333335</v>
      </c>
      <c r="E244" s="36">
        <v>527.4666666666667</v>
      </c>
      <c r="F244" s="36">
        <v>522.73333333333335</v>
      </c>
      <c r="G244" s="36">
        <v>515.4666666666667</v>
      </c>
      <c r="H244" s="36">
        <v>539.4666666666667</v>
      </c>
      <c r="I244" s="36">
        <v>546.73333333333335</v>
      </c>
      <c r="J244" s="36">
        <v>551.4666666666667</v>
      </c>
      <c r="K244" s="31">
        <v>542</v>
      </c>
      <c r="L244" s="31">
        <v>530</v>
      </c>
      <c r="M244" s="31">
        <v>18.49483</v>
      </c>
      <c r="N244" s="1"/>
      <c r="O244" s="1"/>
    </row>
    <row r="245" spans="1:15" ht="12.75" customHeight="1">
      <c r="A245" s="33">
        <v>235</v>
      </c>
      <c r="B245" s="53" t="s">
        <v>141</v>
      </c>
      <c r="C245" s="31">
        <v>165.43</v>
      </c>
      <c r="D245" s="36">
        <v>165.37666666666667</v>
      </c>
      <c r="E245" s="36">
        <v>163.25333333333333</v>
      </c>
      <c r="F245" s="36">
        <v>161.07666666666665</v>
      </c>
      <c r="G245" s="36">
        <v>158.95333333333332</v>
      </c>
      <c r="H245" s="36">
        <v>167.55333333333334</v>
      </c>
      <c r="I245" s="36">
        <v>169.67666666666668</v>
      </c>
      <c r="J245" s="36">
        <v>171.85333333333335</v>
      </c>
      <c r="K245" s="31">
        <v>167.5</v>
      </c>
      <c r="L245" s="31">
        <v>163.19999999999999</v>
      </c>
      <c r="M245" s="31">
        <v>137.00747999999999</v>
      </c>
      <c r="N245" s="1"/>
      <c r="O245" s="1"/>
    </row>
    <row r="246" spans="1:15" ht="12.75" customHeight="1">
      <c r="A246" s="33">
        <v>236</v>
      </c>
      <c r="B246" s="53" t="s">
        <v>143</v>
      </c>
      <c r="C246" s="31">
        <v>582.29999999999995</v>
      </c>
      <c r="D246" s="36">
        <v>583.18333333333328</v>
      </c>
      <c r="E246" s="36">
        <v>575.36666666666656</v>
      </c>
      <c r="F246" s="36">
        <v>568.43333333333328</v>
      </c>
      <c r="G246" s="36">
        <v>560.61666666666656</v>
      </c>
      <c r="H246" s="36">
        <v>590.11666666666656</v>
      </c>
      <c r="I246" s="36">
        <v>597.93333333333339</v>
      </c>
      <c r="J246" s="36">
        <v>604.86666666666656</v>
      </c>
      <c r="K246" s="31">
        <v>591</v>
      </c>
      <c r="L246" s="31">
        <v>576.25</v>
      </c>
      <c r="M246" s="31">
        <v>74.506249999999994</v>
      </c>
      <c r="N246" s="1"/>
      <c r="O246" s="1"/>
    </row>
    <row r="247" spans="1:15" ht="12.75" customHeight="1">
      <c r="A247" s="33">
        <v>237</v>
      </c>
      <c r="B247" s="53" t="s">
        <v>151</v>
      </c>
      <c r="C247" s="31">
        <v>165.21</v>
      </c>
      <c r="D247" s="36">
        <v>165.23666666666668</v>
      </c>
      <c r="E247" s="36">
        <v>164.07333333333335</v>
      </c>
      <c r="F247" s="36">
        <v>162.93666666666667</v>
      </c>
      <c r="G247" s="36">
        <v>161.77333333333334</v>
      </c>
      <c r="H247" s="36">
        <v>166.37333333333336</v>
      </c>
      <c r="I247" s="36">
        <v>167.53666666666666</v>
      </c>
      <c r="J247" s="36">
        <v>168.67333333333337</v>
      </c>
      <c r="K247" s="31">
        <v>166.4</v>
      </c>
      <c r="L247" s="31">
        <v>164.1</v>
      </c>
      <c r="M247" s="31">
        <v>198.25323</v>
      </c>
      <c r="N247" s="1"/>
      <c r="O247" s="1"/>
    </row>
    <row r="248" spans="1:15" ht="12.75" customHeight="1">
      <c r="A248" s="33">
        <v>238</v>
      </c>
      <c r="B248" s="53" t="s">
        <v>400</v>
      </c>
      <c r="C248" s="31">
        <v>66.849999999999994</v>
      </c>
      <c r="D248" s="36">
        <v>67.099999999999994</v>
      </c>
      <c r="E248" s="36">
        <v>66.099999999999994</v>
      </c>
      <c r="F248" s="36">
        <v>65.349999999999994</v>
      </c>
      <c r="G248" s="36">
        <v>64.349999999999994</v>
      </c>
      <c r="H248" s="36">
        <v>67.849999999999994</v>
      </c>
      <c r="I248" s="36">
        <v>68.849999999999994</v>
      </c>
      <c r="J248" s="36">
        <v>69.599999999999994</v>
      </c>
      <c r="K248" s="31">
        <v>68.099999999999994</v>
      </c>
      <c r="L248" s="31">
        <v>66.349999999999994</v>
      </c>
      <c r="M248" s="31">
        <v>132.13257999999999</v>
      </c>
      <c r="N248" s="1"/>
      <c r="O248" s="1"/>
    </row>
    <row r="249" spans="1:15" ht="12.75" customHeight="1">
      <c r="A249" s="33">
        <v>239</v>
      </c>
      <c r="B249" s="53" t="s">
        <v>153</v>
      </c>
      <c r="C249" s="31">
        <v>977.9</v>
      </c>
      <c r="D249" s="36">
        <v>980.44999999999993</v>
      </c>
      <c r="E249" s="36">
        <v>970.04999999999984</v>
      </c>
      <c r="F249" s="36">
        <v>962.19999999999993</v>
      </c>
      <c r="G249" s="36">
        <v>951.79999999999984</v>
      </c>
      <c r="H249" s="36">
        <v>988.29999999999984</v>
      </c>
      <c r="I249" s="36">
        <v>998.69999999999993</v>
      </c>
      <c r="J249" s="36">
        <v>1006.5499999999998</v>
      </c>
      <c r="K249" s="31">
        <v>990.85</v>
      </c>
      <c r="L249" s="31">
        <v>972.6</v>
      </c>
      <c r="M249" s="31">
        <v>22.420739999999999</v>
      </c>
      <c r="N249" s="1"/>
      <c r="O249" s="1"/>
    </row>
    <row r="250" spans="1:15" ht="12.75" customHeight="1">
      <c r="A250" s="33">
        <v>240</v>
      </c>
      <c r="B250" s="53" t="s">
        <v>401</v>
      </c>
      <c r="C250" s="31">
        <v>173.01</v>
      </c>
      <c r="D250" s="36">
        <v>174.76999999999998</v>
      </c>
      <c r="E250" s="36">
        <v>170.23999999999995</v>
      </c>
      <c r="F250" s="36">
        <v>167.46999999999997</v>
      </c>
      <c r="G250" s="36">
        <v>162.93999999999994</v>
      </c>
      <c r="H250" s="36">
        <v>177.53999999999996</v>
      </c>
      <c r="I250" s="36">
        <v>182.07</v>
      </c>
      <c r="J250" s="36">
        <v>184.83999999999997</v>
      </c>
      <c r="K250" s="31">
        <v>179.3</v>
      </c>
      <c r="L250" s="31">
        <v>172</v>
      </c>
      <c r="M250" s="31">
        <v>476.47958</v>
      </c>
      <c r="N250" s="1"/>
      <c r="O250" s="1"/>
    </row>
    <row r="251" spans="1:15" ht="12.75" customHeight="1">
      <c r="A251" s="33">
        <v>241</v>
      </c>
      <c r="B251" s="53" t="s">
        <v>402</v>
      </c>
      <c r="C251" s="31">
        <v>1368.2</v>
      </c>
      <c r="D251" s="36">
        <v>1369.7166666666665</v>
      </c>
      <c r="E251" s="36">
        <v>1360.1833333333329</v>
      </c>
      <c r="F251" s="36">
        <v>1352.1666666666665</v>
      </c>
      <c r="G251" s="36">
        <v>1342.633333333333</v>
      </c>
      <c r="H251" s="36">
        <v>1377.7333333333329</v>
      </c>
      <c r="I251" s="36">
        <v>1387.2666666666662</v>
      </c>
      <c r="J251" s="36">
        <v>1395.2833333333328</v>
      </c>
      <c r="K251" s="31">
        <v>1379.25</v>
      </c>
      <c r="L251" s="31">
        <v>1361.7</v>
      </c>
      <c r="M251" s="31">
        <v>0.38777</v>
      </c>
      <c r="N251" s="1"/>
      <c r="O251" s="1"/>
    </row>
    <row r="252" spans="1:15" ht="12.75" customHeight="1">
      <c r="A252" s="33">
        <v>242</v>
      </c>
      <c r="B252" s="53" t="s">
        <v>142</v>
      </c>
      <c r="C252" s="31">
        <v>470</v>
      </c>
      <c r="D252" s="36">
        <v>474.2</v>
      </c>
      <c r="E252" s="36">
        <v>463.79999999999995</v>
      </c>
      <c r="F252" s="36">
        <v>457.59999999999997</v>
      </c>
      <c r="G252" s="36">
        <v>447.19999999999993</v>
      </c>
      <c r="H252" s="36">
        <v>480.4</v>
      </c>
      <c r="I252" s="36">
        <v>490.79999999999995</v>
      </c>
      <c r="J252" s="36">
        <v>497</v>
      </c>
      <c r="K252" s="31">
        <v>484.6</v>
      </c>
      <c r="L252" s="31">
        <v>468</v>
      </c>
      <c r="M252" s="31">
        <v>54.734389999999998</v>
      </c>
      <c r="N252" s="1"/>
      <c r="O252" s="1"/>
    </row>
    <row r="253" spans="1:15" ht="12.75" customHeight="1">
      <c r="A253" s="33">
        <v>243</v>
      </c>
      <c r="B253" s="53" t="s">
        <v>148</v>
      </c>
      <c r="C253" s="31">
        <v>348.15</v>
      </c>
      <c r="D253" s="36">
        <v>348.36666666666662</v>
      </c>
      <c r="E253" s="36">
        <v>344.23333333333323</v>
      </c>
      <c r="F253" s="36">
        <v>340.31666666666661</v>
      </c>
      <c r="G253" s="36">
        <v>336.18333333333322</v>
      </c>
      <c r="H253" s="36">
        <v>352.28333333333325</v>
      </c>
      <c r="I253" s="36">
        <v>356.41666666666657</v>
      </c>
      <c r="J253" s="36">
        <v>360.33333333333326</v>
      </c>
      <c r="K253" s="31">
        <v>352.5</v>
      </c>
      <c r="L253" s="31">
        <v>344.45</v>
      </c>
      <c r="M253" s="31">
        <v>54.503239999999998</v>
      </c>
      <c r="N253" s="1"/>
      <c r="O253" s="1"/>
    </row>
    <row r="254" spans="1:15" ht="12.75" customHeight="1">
      <c r="A254" s="33">
        <v>244</v>
      </c>
      <c r="B254" s="53" t="s">
        <v>147</v>
      </c>
      <c r="C254" s="31">
        <v>1485.85</v>
      </c>
      <c r="D254" s="36">
        <v>1490.5833333333333</v>
      </c>
      <c r="E254" s="36">
        <v>1475.3666666666666</v>
      </c>
      <c r="F254" s="36">
        <v>1464.8833333333332</v>
      </c>
      <c r="G254" s="36">
        <v>1449.6666666666665</v>
      </c>
      <c r="H254" s="36">
        <v>1501.0666666666666</v>
      </c>
      <c r="I254" s="36">
        <v>1516.2833333333333</v>
      </c>
      <c r="J254" s="36">
        <v>1526.7666666666667</v>
      </c>
      <c r="K254" s="31">
        <v>1505.8</v>
      </c>
      <c r="L254" s="31">
        <v>1480.1</v>
      </c>
      <c r="M254" s="31">
        <v>24.160219999999999</v>
      </c>
      <c r="N254" s="1"/>
      <c r="O254" s="1"/>
    </row>
    <row r="255" spans="1:15" ht="12.75" customHeight="1">
      <c r="A255" s="33">
        <v>245</v>
      </c>
      <c r="B255" s="53" t="s">
        <v>182</v>
      </c>
      <c r="C255" s="31">
        <v>6226.95</v>
      </c>
      <c r="D255" s="36">
        <v>6218.9333333333343</v>
      </c>
      <c r="E255" s="36">
        <v>6156.1166666666686</v>
      </c>
      <c r="F255" s="36">
        <v>6085.2833333333347</v>
      </c>
      <c r="G255" s="36">
        <v>6022.466666666669</v>
      </c>
      <c r="H255" s="36">
        <v>6289.7666666666682</v>
      </c>
      <c r="I255" s="36">
        <v>6352.5833333333339</v>
      </c>
      <c r="J255" s="36">
        <v>6423.4166666666679</v>
      </c>
      <c r="K255" s="31">
        <v>6281.75</v>
      </c>
      <c r="L255" s="31">
        <v>6148.1</v>
      </c>
      <c r="M255" s="31">
        <v>2.9782899999999999</v>
      </c>
      <c r="N255" s="1"/>
      <c r="O255" s="1"/>
    </row>
    <row r="256" spans="1:15" ht="12.75" customHeight="1">
      <c r="A256" s="33">
        <v>246</v>
      </c>
      <c r="B256" s="53" t="s">
        <v>149</v>
      </c>
      <c r="C256" s="31">
        <v>1499.75</v>
      </c>
      <c r="D256" s="36">
        <v>1508.95</v>
      </c>
      <c r="E256" s="36">
        <v>1488.1000000000001</v>
      </c>
      <c r="F256" s="36">
        <v>1476.45</v>
      </c>
      <c r="G256" s="36">
        <v>1455.6000000000001</v>
      </c>
      <c r="H256" s="36">
        <v>1520.6000000000001</v>
      </c>
      <c r="I256" s="36">
        <v>1541.45</v>
      </c>
      <c r="J256" s="36">
        <v>1553.1000000000001</v>
      </c>
      <c r="K256" s="31">
        <v>1529.8</v>
      </c>
      <c r="L256" s="31">
        <v>1497.3</v>
      </c>
      <c r="M256" s="31">
        <v>68.106059999999999</v>
      </c>
      <c r="N256" s="1"/>
      <c r="O256" s="1"/>
    </row>
    <row r="257" spans="1:15" ht="12.75" customHeight="1">
      <c r="A257" s="33">
        <v>247</v>
      </c>
      <c r="B257" s="53" t="s">
        <v>874</v>
      </c>
      <c r="C257" s="31">
        <v>149.63999999999999</v>
      </c>
      <c r="D257" s="36">
        <v>150.42666666666665</v>
      </c>
      <c r="E257" s="36">
        <v>146.8133333333333</v>
      </c>
      <c r="F257" s="36">
        <v>143.98666666666665</v>
      </c>
      <c r="G257" s="36">
        <v>140.37333333333331</v>
      </c>
      <c r="H257" s="36">
        <v>153.2533333333333</v>
      </c>
      <c r="I257" s="36">
        <v>156.86666666666665</v>
      </c>
      <c r="J257" s="36">
        <v>159.6933333333333</v>
      </c>
      <c r="K257" s="31">
        <v>154.04</v>
      </c>
      <c r="L257" s="31">
        <v>147.6</v>
      </c>
      <c r="M257" s="31">
        <v>37.709960000000002</v>
      </c>
      <c r="N257" s="1"/>
      <c r="O257" s="1"/>
    </row>
    <row r="258" spans="1:15" ht="12.75" customHeight="1">
      <c r="A258" s="33">
        <v>248</v>
      </c>
      <c r="B258" s="53" t="s">
        <v>150</v>
      </c>
      <c r="C258" s="31">
        <v>1004.7</v>
      </c>
      <c r="D258" s="36">
        <v>999.13333333333333</v>
      </c>
      <c r="E258" s="36">
        <v>958.56666666666661</v>
      </c>
      <c r="F258" s="36">
        <v>912.43333333333328</v>
      </c>
      <c r="G258" s="36">
        <v>871.86666666666656</v>
      </c>
      <c r="H258" s="36">
        <v>1045.2666666666667</v>
      </c>
      <c r="I258" s="36">
        <v>1085.8333333333335</v>
      </c>
      <c r="J258" s="36">
        <v>1131.9666666666667</v>
      </c>
      <c r="K258" s="31">
        <v>1039.7</v>
      </c>
      <c r="L258" s="31">
        <v>953</v>
      </c>
      <c r="M258" s="31">
        <v>13.79523</v>
      </c>
      <c r="N258" s="1"/>
      <c r="O258" s="1"/>
    </row>
    <row r="259" spans="1:15" ht="12.75" customHeight="1">
      <c r="A259" s="33">
        <v>249</v>
      </c>
      <c r="B259" s="53" t="s">
        <v>146</v>
      </c>
      <c r="C259" s="31">
        <v>4566.6000000000004</v>
      </c>
      <c r="D259" s="36">
        <v>4520.6333333333341</v>
      </c>
      <c r="E259" s="36">
        <v>4431.4666666666681</v>
      </c>
      <c r="F259" s="36">
        <v>4296.3333333333339</v>
      </c>
      <c r="G259" s="36">
        <v>4207.1666666666679</v>
      </c>
      <c r="H259" s="36">
        <v>4655.7666666666682</v>
      </c>
      <c r="I259" s="36">
        <v>4744.9333333333343</v>
      </c>
      <c r="J259" s="36">
        <v>4880.0666666666684</v>
      </c>
      <c r="K259" s="31">
        <v>4609.8</v>
      </c>
      <c r="L259" s="31">
        <v>4385.5</v>
      </c>
      <c r="M259" s="31">
        <v>20.22024</v>
      </c>
      <c r="N259" s="1"/>
      <c r="O259" s="1"/>
    </row>
    <row r="260" spans="1:15" ht="12.75" customHeight="1">
      <c r="A260" s="33">
        <v>250</v>
      </c>
      <c r="B260" s="53" t="s">
        <v>152</v>
      </c>
      <c r="C260" s="31">
        <v>1176.7</v>
      </c>
      <c r="D260" s="36">
        <v>1177.5333333333335</v>
      </c>
      <c r="E260" s="36">
        <v>1168.866666666667</v>
      </c>
      <c r="F260" s="36">
        <v>1161.0333333333335</v>
      </c>
      <c r="G260" s="36">
        <v>1152.366666666667</v>
      </c>
      <c r="H260" s="36">
        <v>1185.366666666667</v>
      </c>
      <c r="I260" s="36">
        <v>1194.0333333333335</v>
      </c>
      <c r="J260" s="36">
        <v>1201.866666666667</v>
      </c>
      <c r="K260" s="31">
        <v>1186.2</v>
      </c>
      <c r="L260" s="31">
        <v>1169.7</v>
      </c>
      <c r="M260" s="31">
        <v>1.62598</v>
      </c>
      <c r="N260" s="1"/>
      <c r="O260" s="1"/>
    </row>
    <row r="261" spans="1:15" ht="12.75" customHeight="1">
      <c r="A261" s="33">
        <v>251</v>
      </c>
      <c r="B261" s="53" t="s">
        <v>403</v>
      </c>
      <c r="C261" s="31">
        <v>1881.3</v>
      </c>
      <c r="D261" s="36">
        <v>1872.05</v>
      </c>
      <c r="E261" s="36">
        <v>1817.25</v>
      </c>
      <c r="F261" s="36">
        <v>1753.2</v>
      </c>
      <c r="G261" s="36">
        <v>1698.4</v>
      </c>
      <c r="H261" s="36">
        <v>1936.1</v>
      </c>
      <c r="I261" s="36">
        <v>1990.8999999999996</v>
      </c>
      <c r="J261" s="36">
        <v>2054.9499999999998</v>
      </c>
      <c r="K261" s="31">
        <v>1926.85</v>
      </c>
      <c r="L261" s="31">
        <v>1808</v>
      </c>
      <c r="M261" s="31">
        <v>5.2800700000000003</v>
      </c>
      <c r="N261" s="1"/>
      <c r="O261" s="1"/>
    </row>
    <row r="262" spans="1:15" ht="12.75" customHeight="1">
      <c r="A262" s="33">
        <v>252</v>
      </c>
      <c r="B262" s="53" t="s">
        <v>156</v>
      </c>
      <c r="C262" s="31">
        <v>4229.6499999999996</v>
      </c>
      <c r="D262" s="36">
        <v>4232.2666666666664</v>
      </c>
      <c r="E262" s="36">
        <v>4154.5333333333328</v>
      </c>
      <c r="F262" s="36">
        <v>4079.4166666666661</v>
      </c>
      <c r="G262" s="36">
        <v>4001.6833333333325</v>
      </c>
      <c r="H262" s="36">
        <v>4307.3833333333332</v>
      </c>
      <c r="I262" s="36">
        <v>4385.1166666666668</v>
      </c>
      <c r="J262" s="36">
        <v>4460.2333333333336</v>
      </c>
      <c r="K262" s="31">
        <v>4310</v>
      </c>
      <c r="L262" s="31">
        <v>4157.1499999999996</v>
      </c>
      <c r="M262" s="31">
        <v>1.72085</v>
      </c>
      <c r="N262" s="1"/>
      <c r="O262" s="1"/>
    </row>
    <row r="263" spans="1:15" ht="12.75" customHeight="1">
      <c r="A263" s="33">
        <v>253</v>
      </c>
      <c r="B263" s="53" t="s">
        <v>404</v>
      </c>
      <c r="C263" s="31">
        <v>2043.65</v>
      </c>
      <c r="D263" s="36">
        <v>2038.2166666666665</v>
      </c>
      <c r="E263" s="36">
        <v>1978.4333333333329</v>
      </c>
      <c r="F263" s="36">
        <v>1913.2166666666665</v>
      </c>
      <c r="G263" s="36">
        <v>1853.4333333333329</v>
      </c>
      <c r="H263" s="36">
        <v>2103.4333333333329</v>
      </c>
      <c r="I263" s="36">
        <v>2163.2166666666662</v>
      </c>
      <c r="J263" s="36">
        <v>2228.4333333333329</v>
      </c>
      <c r="K263" s="31">
        <v>2098</v>
      </c>
      <c r="L263" s="31">
        <v>1973</v>
      </c>
      <c r="M263" s="31">
        <v>6.4370200000000004</v>
      </c>
      <c r="N263" s="1"/>
      <c r="O263" s="1"/>
    </row>
    <row r="264" spans="1:15" ht="12.75" customHeight="1">
      <c r="A264" s="33">
        <v>254</v>
      </c>
      <c r="B264" s="53" t="s">
        <v>405</v>
      </c>
      <c r="C264" s="31">
        <v>821.8</v>
      </c>
      <c r="D264" s="36">
        <v>814.1</v>
      </c>
      <c r="E264" s="36">
        <v>800.7</v>
      </c>
      <c r="F264" s="36">
        <v>779.6</v>
      </c>
      <c r="G264" s="36">
        <v>766.2</v>
      </c>
      <c r="H264" s="36">
        <v>835.2</v>
      </c>
      <c r="I264" s="36">
        <v>848.59999999999991</v>
      </c>
      <c r="J264" s="36">
        <v>869.7</v>
      </c>
      <c r="K264" s="31">
        <v>827.5</v>
      </c>
      <c r="L264" s="31">
        <v>793</v>
      </c>
      <c r="M264" s="31">
        <v>10.099489999999999</v>
      </c>
      <c r="N264" s="1"/>
      <c r="O264" s="1"/>
    </row>
    <row r="265" spans="1:15" ht="12.75" customHeight="1">
      <c r="A265" s="33">
        <v>255</v>
      </c>
      <c r="B265" s="53" t="s">
        <v>406</v>
      </c>
      <c r="C265" s="31">
        <v>419.4</v>
      </c>
      <c r="D265" s="36">
        <v>418.8</v>
      </c>
      <c r="E265" s="36">
        <v>408.6</v>
      </c>
      <c r="F265" s="36">
        <v>397.8</v>
      </c>
      <c r="G265" s="36">
        <v>387.6</v>
      </c>
      <c r="H265" s="36">
        <v>429.6</v>
      </c>
      <c r="I265" s="36">
        <v>439.79999999999995</v>
      </c>
      <c r="J265" s="36">
        <v>450.6</v>
      </c>
      <c r="K265" s="31">
        <v>429</v>
      </c>
      <c r="L265" s="31">
        <v>408</v>
      </c>
      <c r="M265" s="31">
        <v>30.033840000000001</v>
      </c>
      <c r="N265" s="1"/>
      <c r="O265" s="1"/>
    </row>
    <row r="266" spans="1:15" ht="12.75" customHeight="1">
      <c r="A266" s="33">
        <v>256</v>
      </c>
      <c r="B266" s="53" t="s">
        <v>407</v>
      </c>
      <c r="C266" s="31">
        <v>77.97</v>
      </c>
      <c r="D266" s="36">
        <v>78.763333333333335</v>
      </c>
      <c r="E266" s="36">
        <v>77.026666666666671</v>
      </c>
      <c r="F266" s="36">
        <v>76.083333333333329</v>
      </c>
      <c r="G266" s="36">
        <v>74.346666666666664</v>
      </c>
      <c r="H266" s="36">
        <v>79.706666666666678</v>
      </c>
      <c r="I266" s="36">
        <v>81.443333333333328</v>
      </c>
      <c r="J266" s="36">
        <v>82.386666666666684</v>
      </c>
      <c r="K266" s="31">
        <v>80.5</v>
      </c>
      <c r="L266" s="31">
        <v>77.819999999999993</v>
      </c>
      <c r="M266" s="31">
        <v>41.344679999999997</v>
      </c>
      <c r="N266" s="1"/>
      <c r="O266" s="1"/>
    </row>
    <row r="267" spans="1:15" ht="12.75" customHeight="1">
      <c r="A267" s="33">
        <v>257</v>
      </c>
      <c r="B267" s="53" t="s">
        <v>278</v>
      </c>
      <c r="C267" s="31">
        <v>629.65</v>
      </c>
      <c r="D267" s="36">
        <v>630.75</v>
      </c>
      <c r="E267" s="36">
        <v>621.04999999999995</v>
      </c>
      <c r="F267" s="36">
        <v>612.44999999999993</v>
      </c>
      <c r="G267" s="36">
        <v>602.74999999999989</v>
      </c>
      <c r="H267" s="36">
        <v>639.35</v>
      </c>
      <c r="I267" s="36">
        <v>649.05000000000007</v>
      </c>
      <c r="J267" s="36">
        <v>657.65000000000009</v>
      </c>
      <c r="K267" s="31">
        <v>640.45000000000005</v>
      </c>
      <c r="L267" s="31">
        <v>622.15</v>
      </c>
      <c r="M267" s="31">
        <v>19.89705</v>
      </c>
      <c r="N267" s="1"/>
      <c r="O267" s="1"/>
    </row>
    <row r="268" spans="1:15" ht="12.75" customHeight="1">
      <c r="A268" s="33">
        <v>258</v>
      </c>
      <c r="B268" s="53" t="s">
        <v>875</v>
      </c>
      <c r="C268" s="31">
        <v>283.8</v>
      </c>
      <c r="D268" s="36">
        <v>285.43333333333334</v>
      </c>
      <c r="E268" s="36">
        <v>280.51666666666665</v>
      </c>
      <c r="F268" s="36">
        <v>277.23333333333329</v>
      </c>
      <c r="G268" s="36">
        <v>272.31666666666661</v>
      </c>
      <c r="H268" s="36">
        <v>288.7166666666667</v>
      </c>
      <c r="I268" s="36">
        <v>293.63333333333333</v>
      </c>
      <c r="J268" s="36">
        <v>296.91666666666674</v>
      </c>
      <c r="K268" s="31">
        <v>290.35000000000002</v>
      </c>
      <c r="L268" s="31">
        <v>282.14999999999998</v>
      </c>
      <c r="M268" s="31">
        <v>22.985119999999998</v>
      </c>
      <c r="N268" s="1"/>
      <c r="O268" s="1"/>
    </row>
    <row r="269" spans="1:15" ht="12.75" customHeight="1">
      <c r="A269" s="33">
        <v>259</v>
      </c>
      <c r="B269" s="53" t="s">
        <v>157</v>
      </c>
      <c r="C269" s="31">
        <v>915.9</v>
      </c>
      <c r="D269" s="36">
        <v>912.2166666666667</v>
      </c>
      <c r="E269" s="36">
        <v>904.43333333333339</v>
      </c>
      <c r="F269" s="36">
        <v>892.9666666666667</v>
      </c>
      <c r="G269" s="36">
        <v>885.18333333333339</v>
      </c>
      <c r="H269" s="36">
        <v>923.68333333333339</v>
      </c>
      <c r="I269" s="36">
        <v>931.4666666666667</v>
      </c>
      <c r="J269" s="36">
        <v>942.93333333333339</v>
      </c>
      <c r="K269" s="31">
        <v>920</v>
      </c>
      <c r="L269" s="31">
        <v>900.75</v>
      </c>
      <c r="M269" s="31">
        <v>17.657150000000001</v>
      </c>
      <c r="N269" s="1"/>
      <c r="O269" s="1"/>
    </row>
    <row r="270" spans="1:15" ht="12.75" customHeight="1">
      <c r="A270" s="33">
        <v>260</v>
      </c>
      <c r="B270" s="53" t="s">
        <v>876</v>
      </c>
      <c r="C270" s="31">
        <v>860.8</v>
      </c>
      <c r="D270" s="36">
        <v>870.26666666666677</v>
      </c>
      <c r="E270" s="36">
        <v>840.53333333333353</v>
      </c>
      <c r="F270" s="36">
        <v>820.26666666666677</v>
      </c>
      <c r="G270" s="36">
        <v>790.53333333333353</v>
      </c>
      <c r="H270" s="36">
        <v>890.53333333333353</v>
      </c>
      <c r="I270" s="36">
        <v>920.26666666666688</v>
      </c>
      <c r="J270" s="36">
        <v>940.53333333333353</v>
      </c>
      <c r="K270" s="31">
        <v>900</v>
      </c>
      <c r="L270" s="31">
        <v>850</v>
      </c>
      <c r="M270" s="31">
        <v>0.33950000000000002</v>
      </c>
      <c r="N270" s="1"/>
      <c r="O270" s="1"/>
    </row>
    <row r="271" spans="1:15" ht="12.75" customHeight="1">
      <c r="A271" s="33">
        <v>261</v>
      </c>
      <c r="B271" s="53" t="s">
        <v>877</v>
      </c>
      <c r="C271" s="31">
        <v>121.73</v>
      </c>
      <c r="D271" s="36">
        <v>122.31333333333333</v>
      </c>
      <c r="E271" s="36">
        <v>120.62666666666667</v>
      </c>
      <c r="F271" s="36">
        <v>119.52333333333333</v>
      </c>
      <c r="G271" s="36">
        <v>117.83666666666666</v>
      </c>
      <c r="H271" s="36">
        <v>123.41666666666667</v>
      </c>
      <c r="I271" s="36">
        <v>125.10333333333334</v>
      </c>
      <c r="J271" s="36">
        <v>126.20666666666668</v>
      </c>
      <c r="K271" s="31">
        <v>124</v>
      </c>
      <c r="L271" s="31">
        <v>121.21</v>
      </c>
      <c r="M271" s="31">
        <v>27.963730000000002</v>
      </c>
      <c r="N271" s="1"/>
      <c r="O271" s="1"/>
    </row>
    <row r="272" spans="1:15" ht="12.75" customHeight="1">
      <c r="A272" s="33">
        <v>262</v>
      </c>
      <c r="B272" s="53" t="s">
        <v>832</v>
      </c>
      <c r="C272" s="31">
        <v>558.15</v>
      </c>
      <c r="D272" s="36">
        <v>565.44999999999993</v>
      </c>
      <c r="E272" s="36">
        <v>547.94999999999982</v>
      </c>
      <c r="F272" s="36">
        <v>537.74999999999989</v>
      </c>
      <c r="G272" s="36">
        <v>520.24999999999977</v>
      </c>
      <c r="H272" s="36">
        <v>575.64999999999986</v>
      </c>
      <c r="I272" s="36">
        <v>593.15000000000009</v>
      </c>
      <c r="J272" s="36">
        <v>603.34999999999991</v>
      </c>
      <c r="K272" s="31">
        <v>582.95000000000005</v>
      </c>
      <c r="L272" s="31">
        <v>555.25</v>
      </c>
      <c r="M272" s="31">
        <v>13.580299999999999</v>
      </c>
      <c r="N272" s="1"/>
      <c r="O272" s="1"/>
    </row>
    <row r="273" spans="1:15" ht="12.75" customHeight="1">
      <c r="A273" s="33">
        <v>263</v>
      </c>
      <c r="B273" s="53" t="s">
        <v>408</v>
      </c>
      <c r="C273" s="31">
        <v>813.9</v>
      </c>
      <c r="D273" s="36">
        <v>811.2833333333333</v>
      </c>
      <c r="E273" s="36">
        <v>797.61666666666656</v>
      </c>
      <c r="F273" s="36">
        <v>781.33333333333326</v>
      </c>
      <c r="G273" s="36">
        <v>767.66666666666652</v>
      </c>
      <c r="H273" s="36">
        <v>827.56666666666661</v>
      </c>
      <c r="I273" s="36">
        <v>841.23333333333335</v>
      </c>
      <c r="J273" s="36">
        <v>857.51666666666665</v>
      </c>
      <c r="K273" s="31">
        <v>824.95</v>
      </c>
      <c r="L273" s="31">
        <v>795</v>
      </c>
      <c r="M273" s="31">
        <v>11.756169999999999</v>
      </c>
      <c r="N273" s="1"/>
      <c r="O273" s="1"/>
    </row>
    <row r="274" spans="1:15" ht="12.75" customHeight="1">
      <c r="A274" s="33">
        <v>264</v>
      </c>
      <c r="B274" s="53" t="s">
        <v>155</v>
      </c>
      <c r="C274" s="31">
        <v>1012.15</v>
      </c>
      <c r="D274" s="36">
        <v>1016.8499999999999</v>
      </c>
      <c r="E274" s="36">
        <v>999.89999999999986</v>
      </c>
      <c r="F274" s="36">
        <v>987.65</v>
      </c>
      <c r="G274" s="36">
        <v>970.69999999999993</v>
      </c>
      <c r="H274" s="36">
        <v>1029.0999999999999</v>
      </c>
      <c r="I274" s="36">
        <v>1046.0499999999997</v>
      </c>
      <c r="J274" s="36">
        <v>1058.2999999999997</v>
      </c>
      <c r="K274" s="31">
        <v>1033.8</v>
      </c>
      <c r="L274" s="31">
        <v>1004.6</v>
      </c>
      <c r="M274" s="31">
        <v>24.12594</v>
      </c>
      <c r="N274" s="1"/>
      <c r="O274" s="1"/>
    </row>
    <row r="275" spans="1:15" ht="12.75" customHeight="1">
      <c r="A275" s="33">
        <v>265</v>
      </c>
      <c r="B275" s="53" t="s">
        <v>878</v>
      </c>
      <c r="C275" s="31">
        <v>350.35</v>
      </c>
      <c r="D275" s="36">
        <v>352.13333333333338</v>
      </c>
      <c r="E275" s="36">
        <v>346.91666666666674</v>
      </c>
      <c r="F275" s="36">
        <v>343.48333333333335</v>
      </c>
      <c r="G275" s="36">
        <v>338.26666666666671</v>
      </c>
      <c r="H275" s="36">
        <v>355.56666666666678</v>
      </c>
      <c r="I275" s="36">
        <v>360.78333333333336</v>
      </c>
      <c r="J275" s="36">
        <v>364.21666666666681</v>
      </c>
      <c r="K275" s="31">
        <v>357.35</v>
      </c>
      <c r="L275" s="31">
        <v>348.7</v>
      </c>
      <c r="M275" s="31">
        <v>156.70416</v>
      </c>
      <c r="N275" s="1"/>
      <c r="O275" s="1"/>
    </row>
    <row r="276" spans="1:15" ht="12.75" customHeight="1">
      <c r="A276" s="33">
        <v>266</v>
      </c>
      <c r="B276" s="53" t="s">
        <v>158</v>
      </c>
      <c r="C276" s="31">
        <v>523</v>
      </c>
      <c r="D276" s="36">
        <v>521.13333333333333</v>
      </c>
      <c r="E276" s="36">
        <v>516.86666666666667</v>
      </c>
      <c r="F276" s="36">
        <v>510.73333333333335</v>
      </c>
      <c r="G276" s="36">
        <v>506.4666666666667</v>
      </c>
      <c r="H276" s="36">
        <v>527.26666666666665</v>
      </c>
      <c r="I276" s="36">
        <v>531.5333333333333</v>
      </c>
      <c r="J276" s="36">
        <v>537.66666666666663</v>
      </c>
      <c r="K276" s="31">
        <v>525.4</v>
      </c>
      <c r="L276" s="31">
        <v>515</v>
      </c>
      <c r="M276" s="31">
        <v>38.850850000000001</v>
      </c>
      <c r="N276" s="1"/>
      <c r="O276" s="1"/>
    </row>
    <row r="277" spans="1:15" ht="12.75" customHeight="1">
      <c r="A277" s="33">
        <v>267</v>
      </c>
      <c r="B277" s="53" t="s">
        <v>409</v>
      </c>
      <c r="C277" s="31">
        <v>512.45000000000005</v>
      </c>
      <c r="D277" s="36">
        <v>511.23333333333335</v>
      </c>
      <c r="E277" s="36">
        <v>503.2166666666667</v>
      </c>
      <c r="F277" s="36">
        <v>493.98333333333335</v>
      </c>
      <c r="G277" s="36">
        <v>485.9666666666667</v>
      </c>
      <c r="H277" s="36">
        <v>520.4666666666667</v>
      </c>
      <c r="I277" s="36">
        <v>528.48333333333335</v>
      </c>
      <c r="J277" s="36">
        <v>537.7166666666667</v>
      </c>
      <c r="K277" s="31">
        <v>519.25</v>
      </c>
      <c r="L277" s="31">
        <v>502</v>
      </c>
      <c r="M277" s="31">
        <v>2.42869</v>
      </c>
      <c r="N277" s="1"/>
      <c r="O277" s="1"/>
    </row>
    <row r="278" spans="1:15" ht="12.75" customHeight="1">
      <c r="A278" s="33">
        <v>268</v>
      </c>
      <c r="B278" s="53" t="s">
        <v>410</v>
      </c>
      <c r="C278" s="31">
        <v>743.45</v>
      </c>
      <c r="D278" s="36">
        <v>750.26666666666677</v>
      </c>
      <c r="E278" s="36">
        <v>725.53333333333353</v>
      </c>
      <c r="F278" s="36">
        <v>707.61666666666679</v>
      </c>
      <c r="G278" s="36">
        <v>682.88333333333355</v>
      </c>
      <c r="H278" s="36">
        <v>768.18333333333351</v>
      </c>
      <c r="I278" s="36">
        <v>792.91666666666686</v>
      </c>
      <c r="J278" s="36">
        <v>810.83333333333348</v>
      </c>
      <c r="K278" s="31">
        <v>775</v>
      </c>
      <c r="L278" s="31">
        <v>732.35</v>
      </c>
      <c r="M278" s="31">
        <v>3.18282</v>
      </c>
      <c r="N278" s="1"/>
      <c r="O278" s="1"/>
    </row>
    <row r="279" spans="1:15" ht="12.75" customHeight="1">
      <c r="A279" s="33">
        <v>269</v>
      </c>
      <c r="B279" s="53" t="s">
        <v>879</v>
      </c>
      <c r="C279" s="31">
        <v>621.54999999999995</v>
      </c>
      <c r="D279" s="36">
        <v>613.56666666666661</v>
      </c>
      <c r="E279" s="36">
        <v>601.13333333333321</v>
      </c>
      <c r="F279" s="36">
        <v>580.71666666666658</v>
      </c>
      <c r="G279" s="36">
        <v>568.28333333333319</v>
      </c>
      <c r="H279" s="36">
        <v>633.98333333333323</v>
      </c>
      <c r="I279" s="36">
        <v>646.41666666666663</v>
      </c>
      <c r="J279" s="36">
        <v>666.83333333333326</v>
      </c>
      <c r="K279" s="31">
        <v>626</v>
      </c>
      <c r="L279" s="31">
        <v>593.15</v>
      </c>
      <c r="M279" s="31">
        <v>37.746490000000001</v>
      </c>
      <c r="N279" s="1"/>
      <c r="O279" s="1"/>
    </row>
    <row r="280" spans="1:15" ht="12.75" customHeight="1">
      <c r="A280" s="33">
        <v>270</v>
      </c>
      <c r="B280" s="53" t="s">
        <v>411</v>
      </c>
      <c r="C280" s="31">
        <v>973.25</v>
      </c>
      <c r="D280" s="36">
        <v>972.25</v>
      </c>
      <c r="E280" s="36">
        <v>961.75</v>
      </c>
      <c r="F280" s="36">
        <v>950.25</v>
      </c>
      <c r="G280" s="36">
        <v>939.75</v>
      </c>
      <c r="H280" s="36">
        <v>983.75</v>
      </c>
      <c r="I280" s="36">
        <v>994.25</v>
      </c>
      <c r="J280" s="36">
        <v>1005.75</v>
      </c>
      <c r="K280" s="31">
        <v>982.75</v>
      </c>
      <c r="L280" s="31">
        <v>960.75</v>
      </c>
      <c r="M280" s="31">
        <v>1.97184</v>
      </c>
      <c r="N280" s="1"/>
      <c r="O280" s="1"/>
    </row>
    <row r="281" spans="1:15" ht="12.75" customHeight="1">
      <c r="A281" s="33">
        <v>271</v>
      </c>
      <c r="B281" s="53" t="s">
        <v>412</v>
      </c>
      <c r="C281" s="31">
        <v>453.2</v>
      </c>
      <c r="D281" s="36">
        <v>451.2</v>
      </c>
      <c r="E281" s="36">
        <v>444.2</v>
      </c>
      <c r="F281" s="36">
        <v>435.2</v>
      </c>
      <c r="G281" s="36">
        <v>428.2</v>
      </c>
      <c r="H281" s="36">
        <v>460.2</v>
      </c>
      <c r="I281" s="36">
        <v>467.2</v>
      </c>
      <c r="J281" s="36">
        <v>476.2</v>
      </c>
      <c r="K281" s="31">
        <v>458.2</v>
      </c>
      <c r="L281" s="31">
        <v>442.2</v>
      </c>
      <c r="M281" s="31">
        <v>5.3745399999999997</v>
      </c>
      <c r="N281" s="1"/>
      <c r="O281" s="1"/>
    </row>
    <row r="282" spans="1:15" ht="12.75" customHeight="1">
      <c r="A282" s="33">
        <v>272</v>
      </c>
      <c r="B282" s="53" t="s">
        <v>413</v>
      </c>
      <c r="C282" s="31">
        <v>846.45</v>
      </c>
      <c r="D282" s="36">
        <v>844.33333333333337</v>
      </c>
      <c r="E282" s="36">
        <v>838.66666666666674</v>
      </c>
      <c r="F282" s="36">
        <v>830.88333333333333</v>
      </c>
      <c r="G282" s="36">
        <v>825.2166666666667</v>
      </c>
      <c r="H282" s="36">
        <v>852.11666666666679</v>
      </c>
      <c r="I282" s="36">
        <v>857.78333333333353</v>
      </c>
      <c r="J282" s="36">
        <v>865.56666666666683</v>
      </c>
      <c r="K282" s="31">
        <v>850</v>
      </c>
      <c r="L282" s="31">
        <v>836.55</v>
      </c>
      <c r="M282" s="31">
        <v>1.0869599999999999</v>
      </c>
      <c r="N282" s="1"/>
      <c r="O282" s="1"/>
    </row>
    <row r="283" spans="1:15" ht="12.75" customHeight="1">
      <c r="A283" s="33">
        <v>273</v>
      </c>
      <c r="B283" s="53" t="s">
        <v>414</v>
      </c>
      <c r="C283" s="31">
        <v>4565.7</v>
      </c>
      <c r="D283" s="36">
        <v>4484.7</v>
      </c>
      <c r="E283" s="36">
        <v>4351</v>
      </c>
      <c r="F283" s="36">
        <v>4136.3</v>
      </c>
      <c r="G283" s="36">
        <v>4002.6000000000004</v>
      </c>
      <c r="H283" s="36">
        <v>4699.3999999999996</v>
      </c>
      <c r="I283" s="36">
        <v>4833.0999999999985</v>
      </c>
      <c r="J283" s="36">
        <v>5047.7999999999993</v>
      </c>
      <c r="K283" s="31">
        <v>4618.3999999999996</v>
      </c>
      <c r="L283" s="31">
        <v>4270</v>
      </c>
      <c r="M283" s="31">
        <v>6.3869899999999999</v>
      </c>
      <c r="N283" s="1"/>
      <c r="O283" s="1"/>
    </row>
    <row r="284" spans="1:15" ht="12.75" customHeight="1">
      <c r="A284" s="33">
        <v>274</v>
      </c>
      <c r="B284" s="53" t="s">
        <v>415</v>
      </c>
      <c r="C284" s="31">
        <v>377.55</v>
      </c>
      <c r="D284" s="36">
        <v>374.86666666666662</v>
      </c>
      <c r="E284" s="36">
        <v>367.78333333333325</v>
      </c>
      <c r="F284" s="36">
        <v>358.01666666666665</v>
      </c>
      <c r="G284" s="36">
        <v>350.93333333333328</v>
      </c>
      <c r="H284" s="36">
        <v>384.63333333333321</v>
      </c>
      <c r="I284" s="36">
        <v>391.71666666666658</v>
      </c>
      <c r="J284" s="36">
        <v>401.48333333333318</v>
      </c>
      <c r="K284" s="31">
        <v>381.95</v>
      </c>
      <c r="L284" s="31">
        <v>365.1</v>
      </c>
      <c r="M284" s="31">
        <v>23.60679</v>
      </c>
      <c r="N284" s="1"/>
      <c r="O284" s="1"/>
    </row>
    <row r="285" spans="1:15" ht="12.75" customHeight="1">
      <c r="A285" s="33">
        <v>275</v>
      </c>
      <c r="B285" s="53" t="s">
        <v>416</v>
      </c>
      <c r="C285" s="31">
        <v>1482.05</v>
      </c>
      <c r="D285" s="36">
        <v>1492.25</v>
      </c>
      <c r="E285" s="36">
        <v>1459.8</v>
      </c>
      <c r="F285" s="36">
        <v>1437.55</v>
      </c>
      <c r="G285" s="36">
        <v>1405.1</v>
      </c>
      <c r="H285" s="36">
        <v>1514.5</v>
      </c>
      <c r="I285" s="36">
        <v>1546.9499999999998</v>
      </c>
      <c r="J285" s="36">
        <v>1569.2</v>
      </c>
      <c r="K285" s="31">
        <v>1524.7</v>
      </c>
      <c r="L285" s="31">
        <v>1470</v>
      </c>
      <c r="M285" s="31">
        <v>21.639019999999999</v>
      </c>
      <c r="N285" s="1"/>
      <c r="O285" s="1"/>
    </row>
    <row r="286" spans="1:15" ht="12.75" customHeight="1">
      <c r="A286" s="33">
        <v>276</v>
      </c>
      <c r="B286" s="53" t="s">
        <v>417</v>
      </c>
      <c r="C286" s="31">
        <v>283.75</v>
      </c>
      <c r="D286" s="36">
        <v>286.5</v>
      </c>
      <c r="E286" s="36">
        <v>280.3</v>
      </c>
      <c r="F286" s="36">
        <v>276.85000000000002</v>
      </c>
      <c r="G286" s="36">
        <v>270.65000000000003</v>
      </c>
      <c r="H286" s="36">
        <v>289.95</v>
      </c>
      <c r="I286" s="36">
        <v>296.15000000000003</v>
      </c>
      <c r="J286" s="36">
        <v>299.59999999999997</v>
      </c>
      <c r="K286" s="31">
        <v>292.7</v>
      </c>
      <c r="L286" s="31">
        <v>283.05</v>
      </c>
      <c r="M286" s="31">
        <v>13.26149</v>
      </c>
      <c r="N286" s="1"/>
      <c r="O286" s="1"/>
    </row>
    <row r="287" spans="1:15" ht="12.75" customHeight="1">
      <c r="A287" s="33">
        <v>277</v>
      </c>
      <c r="B287" s="53" t="s">
        <v>799</v>
      </c>
      <c r="C287" s="31">
        <v>4627.8500000000004</v>
      </c>
      <c r="D287" s="36">
        <v>4640.083333333333</v>
      </c>
      <c r="E287" s="36">
        <v>4562.8166666666657</v>
      </c>
      <c r="F287" s="36">
        <v>4497.7833333333328</v>
      </c>
      <c r="G287" s="36">
        <v>4420.5166666666655</v>
      </c>
      <c r="H287" s="36">
        <v>4705.1166666666659</v>
      </c>
      <c r="I287" s="36">
        <v>4782.3833333333341</v>
      </c>
      <c r="J287" s="36">
        <v>4847.4166666666661</v>
      </c>
      <c r="K287" s="31">
        <v>4717.3500000000004</v>
      </c>
      <c r="L287" s="31">
        <v>4575.05</v>
      </c>
      <c r="M287" s="31">
        <v>0.23713999999999999</v>
      </c>
      <c r="N287" s="1"/>
      <c r="O287" s="1"/>
    </row>
    <row r="288" spans="1:15" ht="12.75" customHeight="1">
      <c r="A288" s="33">
        <v>278</v>
      </c>
      <c r="B288" s="53" t="s">
        <v>418</v>
      </c>
      <c r="C288" s="31">
        <v>1238.55</v>
      </c>
      <c r="D288" s="36">
        <v>1241.6500000000001</v>
      </c>
      <c r="E288" s="36">
        <v>1221.3000000000002</v>
      </c>
      <c r="F288" s="36">
        <v>1204.0500000000002</v>
      </c>
      <c r="G288" s="36">
        <v>1183.7000000000003</v>
      </c>
      <c r="H288" s="36">
        <v>1258.9000000000001</v>
      </c>
      <c r="I288" s="36">
        <v>1279.25</v>
      </c>
      <c r="J288" s="36">
        <v>1296.5</v>
      </c>
      <c r="K288" s="31">
        <v>1262</v>
      </c>
      <c r="L288" s="31">
        <v>1224.4000000000001</v>
      </c>
      <c r="M288" s="31">
        <v>5.5039400000000001</v>
      </c>
      <c r="N288" s="1"/>
      <c r="O288" s="1"/>
    </row>
    <row r="289" spans="1:15" ht="12.75" customHeight="1">
      <c r="A289" s="33">
        <v>279</v>
      </c>
      <c r="B289" s="53" t="s">
        <v>787</v>
      </c>
      <c r="C289" s="31">
        <v>1278.0999999999999</v>
      </c>
      <c r="D289" s="36">
        <v>1279.1666666666667</v>
      </c>
      <c r="E289" s="36">
        <v>1249.1833333333334</v>
      </c>
      <c r="F289" s="36">
        <v>1220.2666666666667</v>
      </c>
      <c r="G289" s="36">
        <v>1190.2833333333333</v>
      </c>
      <c r="H289" s="36">
        <v>1308.0833333333335</v>
      </c>
      <c r="I289" s="36">
        <v>1338.0666666666666</v>
      </c>
      <c r="J289" s="36">
        <v>1366.9833333333336</v>
      </c>
      <c r="K289" s="31">
        <v>1309.1500000000001</v>
      </c>
      <c r="L289" s="31">
        <v>1250.25</v>
      </c>
      <c r="M289" s="31">
        <v>3.13883</v>
      </c>
      <c r="N289" s="1"/>
      <c r="O289" s="1"/>
    </row>
    <row r="290" spans="1:15" ht="12.75" customHeight="1">
      <c r="A290" s="33">
        <v>280</v>
      </c>
      <c r="B290" s="53" t="s">
        <v>419</v>
      </c>
      <c r="C290" s="31">
        <v>409.25</v>
      </c>
      <c r="D290" s="36">
        <v>410.41666666666669</v>
      </c>
      <c r="E290" s="36">
        <v>404.83333333333337</v>
      </c>
      <c r="F290" s="36">
        <v>400.41666666666669</v>
      </c>
      <c r="G290" s="36">
        <v>394.83333333333337</v>
      </c>
      <c r="H290" s="36">
        <v>414.83333333333337</v>
      </c>
      <c r="I290" s="36">
        <v>420.41666666666674</v>
      </c>
      <c r="J290" s="36">
        <v>424.83333333333337</v>
      </c>
      <c r="K290" s="31">
        <v>416</v>
      </c>
      <c r="L290" s="31">
        <v>406</v>
      </c>
      <c r="M290" s="31">
        <v>18.08548</v>
      </c>
      <c r="N290" s="1"/>
      <c r="O290" s="1"/>
    </row>
    <row r="291" spans="1:15" ht="12.75" customHeight="1">
      <c r="A291" s="33">
        <v>281</v>
      </c>
      <c r="B291" s="53" t="s">
        <v>420</v>
      </c>
      <c r="C291" s="31">
        <v>284.7</v>
      </c>
      <c r="D291" s="36">
        <v>284.95</v>
      </c>
      <c r="E291" s="36">
        <v>280.25</v>
      </c>
      <c r="F291" s="36">
        <v>275.8</v>
      </c>
      <c r="G291" s="36">
        <v>271.10000000000002</v>
      </c>
      <c r="H291" s="36">
        <v>289.39999999999998</v>
      </c>
      <c r="I291" s="36">
        <v>294.09999999999991</v>
      </c>
      <c r="J291" s="36">
        <v>298.54999999999995</v>
      </c>
      <c r="K291" s="31">
        <v>289.64999999999998</v>
      </c>
      <c r="L291" s="31">
        <v>280.5</v>
      </c>
      <c r="M291" s="31">
        <v>19.263639999999999</v>
      </c>
      <c r="N291" s="1"/>
      <c r="O291" s="1"/>
    </row>
    <row r="292" spans="1:15" ht="12.75" customHeight="1">
      <c r="A292" s="33">
        <v>282</v>
      </c>
      <c r="B292" s="53" t="s">
        <v>421</v>
      </c>
      <c r="C292" s="31">
        <v>215.1</v>
      </c>
      <c r="D292" s="36">
        <v>211.36666666666667</v>
      </c>
      <c r="E292" s="36">
        <v>204.73333333333335</v>
      </c>
      <c r="F292" s="36">
        <v>194.36666666666667</v>
      </c>
      <c r="G292" s="36">
        <v>187.73333333333335</v>
      </c>
      <c r="H292" s="36">
        <v>221.73333333333335</v>
      </c>
      <c r="I292" s="36">
        <v>228.36666666666667</v>
      </c>
      <c r="J292" s="36">
        <v>238.73333333333335</v>
      </c>
      <c r="K292" s="31">
        <v>218</v>
      </c>
      <c r="L292" s="31">
        <v>201</v>
      </c>
      <c r="M292" s="31">
        <v>165.04470000000001</v>
      </c>
      <c r="N292" s="1"/>
      <c r="O292" s="1"/>
    </row>
    <row r="293" spans="1:15" ht="12.75" customHeight="1">
      <c r="A293" s="33">
        <v>283</v>
      </c>
      <c r="B293" s="53" t="s">
        <v>833</v>
      </c>
      <c r="C293" s="31">
        <v>3379.3</v>
      </c>
      <c r="D293" s="36">
        <v>3380.0166666666664</v>
      </c>
      <c r="E293" s="36">
        <v>3311.333333333333</v>
      </c>
      <c r="F293" s="36">
        <v>3243.3666666666668</v>
      </c>
      <c r="G293" s="36">
        <v>3174.6833333333334</v>
      </c>
      <c r="H293" s="36">
        <v>3447.9833333333327</v>
      </c>
      <c r="I293" s="36">
        <v>3516.6666666666661</v>
      </c>
      <c r="J293" s="36">
        <v>3584.6333333333323</v>
      </c>
      <c r="K293" s="31">
        <v>3448.7</v>
      </c>
      <c r="L293" s="31">
        <v>3312.05</v>
      </c>
      <c r="M293" s="31">
        <v>3.0119600000000002</v>
      </c>
      <c r="N293" s="1"/>
      <c r="O293" s="1"/>
    </row>
    <row r="294" spans="1:15" ht="12.75" customHeight="1">
      <c r="A294" s="33">
        <v>284</v>
      </c>
      <c r="B294" s="53" t="s">
        <v>422</v>
      </c>
      <c r="C294" s="31">
        <v>809.05</v>
      </c>
      <c r="D294" s="36">
        <v>809.68333333333339</v>
      </c>
      <c r="E294" s="36">
        <v>790.36666666666679</v>
      </c>
      <c r="F294" s="36">
        <v>771.68333333333339</v>
      </c>
      <c r="G294" s="36">
        <v>752.36666666666679</v>
      </c>
      <c r="H294" s="36">
        <v>828.36666666666679</v>
      </c>
      <c r="I294" s="36">
        <v>847.68333333333339</v>
      </c>
      <c r="J294" s="36">
        <v>866.36666666666679</v>
      </c>
      <c r="K294" s="31">
        <v>829</v>
      </c>
      <c r="L294" s="31">
        <v>791</v>
      </c>
      <c r="M294" s="31">
        <v>33.217660000000002</v>
      </c>
      <c r="N294" s="1"/>
      <c r="O294" s="1"/>
    </row>
    <row r="295" spans="1:15" ht="12.75" customHeight="1">
      <c r="A295" s="33">
        <v>285</v>
      </c>
      <c r="B295" s="53" t="s">
        <v>798</v>
      </c>
      <c r="C295" s="31">
        <v>712.95</v>
      </c>
      <c r="D295" s="36">
        <v>717.1</v>
      </c>
      <c r="E295" s="36">
        <v>704.2</v>
      </c>
      <c r="F295" s="36">
        <v>695.45</v>
      </c>
      <c r="G295" s="36">
        <v>682.55000000000007</v>
      </c>
      <c r="H295" s="36">
        <v>725.85</v>
      </c>
      <c r="I295" s="36">
        <v>738.74999999999989</v>
      </c>
      <c r="J295" s="36">
        <v>747.5</v>
      </c>
      <c r="K295" s="31">
        <v>730</v>
      </c>
      <c r="L295" s="31">
        <v>708.35</v>
      </c>
      <c r="M295" s="31">
        <v>2.9098700000000002</v>
      </c>
      <c r="N295" s="1"/>
      <c r="O295" s="1"/>
    </row>
    <row r="296" spans="1:15" ht="12.75" customHeight="1">
      <c r="A296" s="33">
        <v>286</v>
      </c>
      <c r="B296" s="53" t="s">
        <v>159</v>
      </c>
      <c r="C296" s="31">
        <v>1745.65</v>
      </c>
      <c r="D296" s="36">
        <v>1751.75</v>
      </c>
      <c r="E296" s="36">
        <v>1730.05</v>
      </c>
      <c r="F296" s="36">
        <v>1714.45</v>
      </c>
      <c r="G296" s="36">
        <v>1692.75</v>
      </c>
      <c r="H296" s="36">
        <v>1767.35</v>
      </c>
      <c r="I296" s="36">
        <v>1789.0499999999997</v>
      </c>
      <c r="J296" s="36">
        <v>1804.6499999999999</v>
      </c>
      <c r="K296" s="31">
        <v>1773.45</v>
      </c>
      <c r="L296" s="31">
        <v>1736.15</v>
      </c>
      <c r="M296" s="31">
        <v>48.480440000000002</v>
      </c>
      <c r="N296" s="1"/>
      <c r="O296" s="1"/>
    </row>
    <row r="297" spans="1:15" ht="12.75" customHeight="1">
      <c r="A297" s="33">
        <v>287</v>
      </c>
      <c r="B297" s="53" t="s">
        <v>423</v>
      </c>
      <c r="C297" s="31">
        <v>1862.25</v>
      </c>
      <c r="D297" s="36">
        <v>1877.5166666666667</v>
      </c>
      <c r="E297" s="36">
        <v>1836.7333333333333</v>
      </c>
      <c r="F297" s="36">
        <v>1811.2166666666667</v>
      </c>
      <c r="G297" s="36">
        <v>1770.4333333333334</v>
      </c>
      <c r="H297" s="36">
        <v>1903.0333333333333</v>
      </c>
      <c r="I297" s="36">
        <v>1943.8166666666666</v>
      </c>
      <c r="J297" s="36">
        <v>1969.3333333333333</v>
      </c>
      <c r="K297" s="31">
        <v>1918.3</v>
      </c>
      <c r="L297" s="31">
        <v>1852</v>
      </c>
      <c r="M297" s="31">
        <v>0.58333000000000002</v>
      </c>
      <c r="N297" s="1"/>
      <c r="O297" s="1"/>
    </row>
    <row r="298" spans="1:15" ht="12.75" customHeight="1">
      <c r="A298" s="33">
        <v>288</v>
      </c>
      <c r="B298" s="53" t="s">
        <v>846</v>
      </c>
      <c r="C298" s="31">
        <v>165.35</v>
      </c>
      <c r="D298" s="36">
        <v>167.18333333333331</v>
      </c>
      <c r="E298" s="36">
        <v>162.66666666666663</v>
      </c>
      <c r="F298" s="36">
        <v>159.98333333333332</v>
      </c>
      <c r="G298" s="36">
        <v>155.46666666666664</v>
      </c>
      <c r="H298" s="36">
        <v>169.86666666666662</v>
      </c>
      <c r="I298" s="36">
        <v>174.38333333333333</v>
      </c>
      <c r="J298" s="36">
        <v>177.06666666666661</v>
      </c>
      <c r="K298" s="31">
        <v>171.7</v>
      </c>
      <c r="L298" s="31">
        <v>164.5</v>
      </c>
      <c r="M298" s="31">
        <v>85.961190000000002</v>
      </c>
      <c r="N298" s="1"/>
      <c r="O298" s="1"/>
    </row>
    <row r="299" spans="1:15" ht="12.75" customHeight="1">
      <c r="A299" s="33">
        <v>289</v>
      </c>
      <c r="B299" s="53" t="s">
        <v>165</v>
      </c>
      <c r="C299" s="31">
        <v>4799.1499999999996</v>
      </c>
      <c r="D299" s="36">
        <v>4792.4000000000005</v>
      </c>
      <c r="E299" s="36">
        <v>4718.8000000000011</v>
      </c>
      <c r="F299" s="36">
        <v>4638.4500000000007</v>
      </c>
      <c r="G299" s="36">
        <v>4564.8500000000013</v>
      </c>
      <c r="H299" s="36">
        <v>4872.7500000000009</v>
      </c>
      <c r="I299" s="36">
        <v>4946.3500000000013</v>
      </c>
      <c r="J299" s="36">
        <v>5026.7000000000007</v>
      </c>
      <c r="K299" s="31">
        <v>4866</v>
      </c>
      <c r="L299" s="31">
        <v>4712.05</v>
      </c>
      <c r="M299" s="31">
        <v>4.2237900000000002</v>
      </c>
      <c r="N299" s="1"/>
      <c r="O299" s="1"/>
    </row>
    <row r="300" spans="1:15" ht="12.75" customHeight="1">
      <c r="A300" s="33">
        <v>290</v>
      </c>
      <c r="B300" s="53" t="s">
        <v>162</v>
      </c>
      <c r="C300" s="31">
        <v>674.4</v>
      </c>
      <c r="D300" s="36">
        <v>671.80000000000007</v>
      </c>
      <c r="E300" s="36">
        <v>665.60000000000014</v>
      </c>
      <c r="F300" s="36">
        <v>656.80000000000007</v>
      </c>
      <c r="G300" s="36">
        <v>650.60000000000014</v>
      </c>
      <c r="H300" s="36">
        <v>680.60000000000014</v>
      </c>
      <c r="I300" s="36">
        <v>686.80000000000018</v>
      </c>
      <c r="J300" s="36">
        <v>695.60000000000014</v>
      </c>
      <c r="K300" s="31">
        <v>678</v>
      </c>
      <c r="L300" s="31">
        <v>663</v>
      </c>
      <c r="M300" s="31">
        <v>31.211819999999999</v>
      </c>
      <c r="N300" s="1"/>
      <c r="O300" s="1"/>
    </row>
    <row r="301" spans="1:15" ht="12.75" customHeight="1">
      <c r="A301" s="33">
        <v>291</v>
      </c>
      <c r="B301" s="53" t="s">
        <v>164</v>
      </c>
      <c r="C301" s="31">
        <v>4903.45</v>
      </c>
      <c r="D301" s="36">
        <v>4915.75</v>
      </c>
      <c r="E301" s="36">
        <v>4852.7</v>
      </c>
      <c r="F301" s="36">
        <v>4801.95</v>
      </c>
      <c r="G301" s="36">
        <v>4738.8999999999996</v>
      </c>
      <c r="H301" s="36">
        <v>4966.5</v>
      </c>
      <c r="I301" s="36">
        <v>5029.5499999999993</v>
      </c>
      <c r="J301" s="36">
        <v>5080.3</v>
      </c>
      <c r="K301" s="31">
        <v>4978.8</v>
      </c>
      <c r="L301" s="31">
        <v>4865</v>
      </c>
      <c r="M301" s="31">
        <v>4.2851999999999997</v>
      </c>
      <c r="N301" s="1"/>
      <c r="O301" s="1"/>
    </row>
    <row r="302" spans="1:15" ht="12.75" customHeight="1">
      <c r="A302" s="33">
        <v>292</v>
      </c>
      <c r="B302" s="53" t="s">
        <v>163</v>
      </c>
      <c r="C302" s="31">
        <v>3543.75</v>
      </c>
      <c r="D302" s="36">
        <v>3549.9333333333329</v>
      </c>
      <c r="E302" s="36">
        <v>3514.8666666666659</v>
      </c>
      <c r="F302" s="36">
        <v>3485.9833333333331</v>
      </c>
      <c r="G302" s="36">
        <v>3450.9166666666661</v>
      </c>
      <c r="H302" s="36">
        <v>3578.8166666666657</v>
      </c>
      <c r="I302" s="36">
        <v>3613.8833333333323</v>
      </c>
      <c r="J302" s="36">
        <v>3642.7666666666655</v>
      </c>
      <c r="K302" s="31">
        <v>3585</v>
      </c>
      <c r="L302" s="31">
        <v>3521.05</v>
      </c>
      <c r="M302" s="31">
        <v>31.51257</v>
      </c>
      <c r="N302" s="1"/>
      <c r="O302" s="1"/>
    </row>
    <row r="303" spans="1:15" ht="12.75" customHeight="1">
      <c r="A303" s="33">
        <v>293</v>
      </c>
      <c r="B303" s="53" t="s">
        <v>424</v>
      </c>
      <c r="C303" s="31">
        <v>512.1</v>
      </c>
      <c r="D303" s="36">
        <v>512.69999999999993</v>
      </c>
      <c r="E303" s="36">
        <v>504.39999999999986</v>
      </c>
      <c r="F303" s="36">
        <v>496.69999999999993</v>
      </c>
      <c r="G303" s="36">
        <v>488.39999999999986</v>
      </c>
      <c r="H303" s="36">
        <v>520.39999999999986</v>
      </c>
      <c r="I303" s="36">
        <v>528.69999999999982</v>
      </c>
      <c r="J303" s="36">
        <v>536.39999999999986</v>
      </c>
      <c r="K303" s="31">
        <v>521</v>
      </c>
      <c r="L303" s="31">
        <v>505</v>
      </c>
      <c r="M303" s="31">
        <v>2.4748100000000002</v>
      </c>
      <c r="N303" s="1"/>
      <c r="O303" s="1"/>
    </row>
    <row r="304" spans="1:15" ht="12.75" customHeight="1">
      <c r="A304" s="33">
        <v>294</v>
      </c>
      <c r="B304" s="53" t="s">
        <v>161</v>
      </c>
      <c r="C304" s="31">
        <v>443.65</v>
      </c>
      <c r="D304" s="36">
        <v>442.36666666666662</v>
      </c>
      <c r="E304" s="36">
        <v>437.38333333333321</v>
      </c>
      <c r="F304" s="36">
        <v>431.11666666666662</v>
      </c>
      <c r="G304" s="36">
        <v>426.13333333333321</v>
      </c>
      <c r="H304" s="36">
        <v>448.63333333333321</v>
      </c>
      <c r="I304" s="36">
        <v>453.61666666666667</v>
      </c>
      <c r="J304" s="36">
        <v>459.88333333333321</v>
      </c>
      <c r="K304" s="31">
        <v>447.35</v>
      </c>
      <c r="L304" s="31">
        <v>436.1</v>
      </c>
      <c r="M304" s="31">
        <v>12.06982</v>
      </c>
      <c r="N304" s="1"/>
      <c r="O304" s="1"/>
    </row>
    <row r="305" spans="1:15" ht="12.75" customHeight="1">
      <c r="A305" s="33">
        <v>295</v>
      </c>
      <c r="B305" s="53" t="s">
        <v>425</v>
      </c>
      <c r="C305" s="31">
        <v>246.48</v>
      </c>
      <c r="D305" s="36">
        <v>246.25666666666666</v>
      </c>
      <c r="E305" s="36">
        <v>241.23333333333332</v>
      </c>
      <c r="F305" s="36">
        <v>235.98666666666665</v>
      </c>
      <c r="G305" s="36">
        <v>230.96333333333331</v>
      </c>
      <c r="H305" s="36">
        <v>251.50333333333333</v>
      </c>
      <c r="I305" s="36">
        <v>256.52666666666664</v>
      </c>
      <c r="J305" s="36">
        <v>261.77333333333331</v>
      </c>
      <c r="K305" s="31">
        <v>251.28</v>
      </c>
      <c r="L305" s="31">
        <v>241.01</v>
      </c>
      <c r="M305" s="31">
        <v>10.464969999999999</v>
      </c>
      <c r="N305" s="1"/>
      <c r="O305" s="1"/>
    </row>
    <row r="306" spans="1:15" ht="12.75" customHeight="1">
      <c r="A306" s="33">
        <v>296</v>
      </c>
      <c r="B306" s="53" t="s">
        <v>426</v>
      </c>
      <c r="C306" s="31">
        <v>143.33000000000001</v>
      </c>
      <c r="D306" s="36">
        <v>143.28</v>
      </c>
      <c r="E306" s="36">
        <v>142.22</v>
      </c>
      <c r="F306" s="36">
        <v>141.10999999999999</v>
      </c>
      <c r="G306" s="36">
        <v>140.04999999999998</v>
      </c>
      <c r="H306" s="36">
        <v>144.39000000000001</v>
      </c>
      <c r="I306" s="36">
        <v>145.45000000000002</v>
      </c>
      <c r="J306" s="36">
        <v>146.56000000000003</v>
      </c>
      <c r="K306" s="31">
        <v>144.34</v>
      </c>
      <c r="L306" s="31">
        <v>142.16999999999999</v>
      </c>
      <c r="M306" s="31">
        <v>18.735199999999999</v>
      </c>
      <c r="N306" s="1"/>
      <c r="O306" s="1"/>
    </row>
    <row r="307" spans="1:15" ht="12.75" customHeight="1">
      <c r="A307" s="33">
        <v>297</v>
      </c>
      <c r="B307" s="53" t="s">
        <v>279</v>
      </c>
      <c r="C307" s="31">
        <v>997.4</v>
      </c>
      <c r="D307" s="36">
        <v>999.11666666666667</v>
      </c>
      <c r="E307" s="36">
        <v>990.2833333333333</v>
      </c>
      <c r="F307" s="36">
        <v>983.16666666666663</v>
      </c>
      <c r="G307" s="36">
        <v>974.33333333333326</v>
      </c>
      <c r="H307" s="36">
        <v>1006.2333333333333</v>
      </c>
      <c r="I307" s="36">
        <v>1015.0666666666666</v>
      </c>
      <c r="J307" s="36">
        <v>1022.1833333333334</v>
      </c>
      <c r="K307" s="31">
        <v>1007.95</v>
      </c>
      <c r="L307" s="31">
        <v>992</v>
      </c>
      <c r="M307" s="31">
        <v>22.114999999999998</v>
      </c>
      <c r="N307" s="1"/>
      <c r="O307" s="1"/>
    </row>
    <row r="308" spans="1:15" ht="12.75" customHeight="1">
      <c r="A308" s="33">
        <v>298</v>
      </c>
      <c r="B308" s="53" t="s">
        <v>280</v>
      </c>
      <c r="C308" s="31">
        <v>8440.5</v>
      </c>
      <c r="D308" s="36">
        <v>8501.5333333333328</v>
      </c>
      <c r="E308" s="36">
        <v>8324.616666666665</v>
      </c>
      <c r="F308" s="36">
        <v>8208.7333333333318</v>
      </c>
      <c r="G308" s="36">
        <v>8031.8166666666639</v>
      </c>
      <c r="H308" s="36">
        <v>8617.4166666666661</v>
      </c>
      <c r="I308" s="36">
        <v>8794.3333333333339</v>
      </c>
      <c r="J308" s="36">
        <v>8910.2166666666672</v>
      </c>
      <c r="K308" s="31">
        <v>8678.4500000000007</v>
      </c>
      <c r="L308" s="31">
        <v>8385.65</v>
      </c>
      <c r="M308" s="31">
        <v>0.48670000000000002</v>
      </c>
      <c r="N308" s="1"/>
      <c r="O308" s="1"/>
    </row>
    <row r="309" spans="1:15" ht="12.75" customHeight="1">
      <c r="A309" s="33">
        <v>299</v>
      </c>
      <c r="B309" s="53" t="s">
        <v>880</v>
      </c>
      <c r="C309" s="31">
        <v>718.65</v>
      </c>
      <c r="D309" s="36">
        <v>725.81666666666661</v>
      </c>
      <c r="E309" s="36">
        <v>702.63333333333321</v>
      </c>
      <c r="F309" s="36">
        <v>686.61666666666656</v>
      </c>
      <c r="G309" s="36">
        <v>663.43333333333317</v>
      </c>
      <c r="H309" s="36">
        <v>741.83333333333326</v>
      </c>
      <c r="I309" s="36">
        <v>765.01666666666665</v>
      </c>
      <c r="J309" s="36">
        <v>781.0333333333333</v>
      </c>
      <c r="K309" s="31">
        <v>749</v>
      </c>
      <c r="L309" s="31">
        <v>709.8</v>
      </c>
      <c r="M309" s="31">
        <v>6.0758799999999997</v>
      </c>
      <c r="N309" s="1"/>
      <c r="O309" s="1"/>
    </row>
    <row r="310" spans="1:15" ht="12.75" customHeight="1">
      <c r="A310" s="33">
        <v>300</v>
      </c>
      <c r="B310" s="53" t="s">
        <v>166</v>
      </c>
      <c r="C310" s="31">
        <v>1634.15</v>
      </c>
      <c r="D310" s="36">
        <v>1634.4666666666665</v>
      </c>
      <c r="E310" s="36">
        <v>1608.9333333333329</v>
      </c>
      <c r="F310" s="36">
        <v>1583.7166666666665</v>
      </c>
      <c r="G310" s="36">
        <v>1558.1833333333329</v>
      </c>
      <c r="H310" s="36">
        <v>1659.6833333333329</v>
      </c>
      <c r="I310" s="36">
        <v>1685.2166666666662</v>
      </c>
      <c r="J310" s="36">
        <v>1710.4333333333329</v>
      </c>
      <c r="K310" s="31">
        <v>1660</v>
      </c>
      <c r="L310" s="31">
        <v>1609.25</v>
      </c>
      <c r="M310" s="31">
        <v>20.275300000000001</v>
      </c>
      <c r="N310" s="1"/>
      <c r="O310" s="1"/>
    </row>
    <row r="311" spans="1:15" ht="12.75" customHeight="1">
      <c r="A311" s="33">
        <v>301</v>
      </c>
      <c r="B311" s="53" t="s">
        <v>427</v>
      </c>
      <c r="C311" s="31">
        <v>71.459999999999994</v>
      </c>
      <c r="D311" s="36">
        <v>71.603333333333339</v>
      </c>
      <c r="E311" s="36">
        <v>69.856666666666683</v>
      </c>
      <c r="F311" s="36">
        <v>68.253333333333345</v>
      </c>
      <c r="G311" s="36">
        <v>66.506666666666689</v>
      </c>
      <c r="H311" s="36">
        <v>73.206666666666678</v>
      </c>
      <c r="I311" s="36">
        <v>74.953333333333319</v>
      </c>
      <c r="J311" s="36">
        <v>76.556666666666672</v>
      </c>
      <c r="K311" s="31">
        <v>73.349999999999994</v>
      </c>
      <c r="L311" s="31">
        <v>70</v>
      </c>
      <c r="M311" s="31">
        <v>32.231940000000002</v>
      </c>
      <c r="N311" s="1"/>
      <c r="O311" s="1"/>
    </row>
    <row r="312" spans="1:15" ht="12.75" customHeight="1">
      <c r="A312" s="33">
        <v>302</v>
      </c>
      <c r="B312" s="53" t="s">
        <v>179</v>
      </c>
      <c r="C312" s="31">
        <v>126963.3</v>
      </c>
      <c r="D312" s="36">
        <v>127070.89999999998</v>
      </c>
      <c r="E312" s="36">
        <v>125941.79999999996</v>
      </c>
      <c r="F312" s="36">
        <v>124920.29999999997</v>
      </c>
      <c r="G312" s="36">
        <v>123791.19999999995</v>
      </c>
      <c r="H312" s="36">
        <v>128092.39999999997</v>
      </c>
      <c r="I312" s="36">
        <v>129221.49999999997</v>
      </c>
      <c r="J312" s="36">
        <v>130242.99999999997</v>
      </c>
      <c r="K312" s="31">
        <v>128200</v>
      </c>
      <c r="L312" s="31">
        <v>126049.4</v>
      </c>
      <c r="M312" s="31">
        <v>0.14249999999999999</v>
      </c>
      <c r="N312" s="1"/>
      <c r="O312" s="1"/>
    </row>
    <row r="313" spans="1:15" ht="12.75" customHeight="1">
      <c r="A313" s="33">
        <v>303</v>
      </c>
      <c r="B313" s="53" t="s">
        <v>428</v>
      </c>
      <c r="C313" s="31">
        <v>1721</v>
      </c>
      <c r="D313" s="36">
        <v>1720.6666666666667</v>
      </c>
      <c r="E313" s="36">
        <v>1711.3333333333335</v>
      </c>
      <c r="F313" s="36">
        <v>1701.6666666666667</v>
      </c>
      <c r="G313" s="36">
        <v>1692.3333333333335</v>
      </c>
      <c r="H313" s="36">
        <v>1730.3333333333335</v>
      </c>
      <c r="I313" s="36">
        <v>1739.666666666667</v>
      </c>
      <c r="J313" s="36">
        <v>1749.3333333333335</v>
      </c>
      <c r="K313" s="31">
        <v>1730</v>
      </c>
      <c r="L313" s="31">
        <v>1711</v>
      </c>
      <c r="M313" s="31">
        <v>1.41788</v>
      </c>
      <c r="N313" s="1"/>
      <c r="O313" s="1"/>
    </row>
    <row r="314" spans="1:15" ht="12.75" customHeight="1">
      <c r="A314" s="33">
        <v>304</v>
      </c>
      <c r="B314" s="53" t="s">
        <v>429</v>
      </c>
      <c r="C314" s="31">
        <v>1474.9</v>
      </c>
      <c r="D314" s="36">
        <v>1474.3333333333333</v>
      </c>
      <c r="E314" s="36">
        <v>1443.9166666666665</v>
      </c>
      <c r="F314" s="36">
        <v>1412.9333333333332</v>
      </c>
      <c r="G314" s="36">
        <v>1382.5166666666664</v>
      </c>
      <c r="H314" s="36">
        <v>1505.3166666666666</v>
      </c>
      <c r="I314" s="36">
        <v>1535.7333333333331</v>
      </c>
      <c r="J314" s="36">
        <v>1566.7166666666667</v>
      </c>
      <c r="K314" s="31">
        <v>1504.75</v>
      </c>
      <c r="L314" s="31">
        <v>1443.35</v>
      </c>
      <c r="M314" s="31">
        <v>7.9105699999999999</v>
      </c>
      <c r="N314" s="1"/>
      <c r="O314" s="1"/>
    </row>
    <row r="315" spans="1:15" ht="12.75" customHeight="1">
      <c r="A315" s="33">
        <v>305</v>
      </c>
      <c r="B315" s="53" t="s">
        <v>176</v>
      </c>
      <c r="C315" s="31">
        <v>1412.15</v>
      </c>
      <c r="D315" s="36">
        <v>1427.7166666666665</v>
      </c>
      <c r="E315" s="36">
        <v>1384.4333333333329</v>
      </c>
      <c r="F315" s="36">
        <v>1356.7166666666665</v>
      </c>
      <c r="G315" s="36">
        <v>1313.4333333333329</v>
      </c>
      <c r="H315" s="36">
        <v>1455.4333333333329</v>
      </c>
      <c r="I315" s="36">
        <v>1498.7166666666662</v>
      </c>
      <c r="J315" s="36">
        <v>1526.4333333333329</v>
      </c>
      <c r="K315" s="31">
        <v>1471</v>
      </c>
      <c r="L315" s="31">
        <v>1400</v>
      </c>
      <c r="M315" s="31">
        <v>18.00666</v>
      </c>
      <c r="N315" s="1"/>
      <c r="O315" s="1"/>
    </row>
    <row r="316" spans="1:15" ht="12.75" customHeight="1">
      <c r="A316" s="33">
        <v>306</v>
      </c>
      <c r="B316" s="53" t="s">
        <v>881</v>
      </c>
      <c r="C316" s="31">
        <v>690.2</v>
      </c>
      <c r="D316" s="36">
        <v>684.4</v>
      </c>
      <c r="E316" s="36">
        <v>660.8</v>
      </c>
      <c r="F316" s="36">
        <v>631.4</v>
      </c>
      <c r="G316" s="36">
        <v>607.79999999999995</v>
      </c>
      <c r="H316" s="36">
        <v>713.8</v>
      </c>
      <c r="I316" s="36">
        <v>737.40000000000009</v>
      </c>
      <c r="J316" s="36">
        <v>766.8</v>
      </c>
      <c r="K316" s="31">
        <v>708</v>
      </c>
      <c r="L316" s="31">
        <v>655</v>
      </c>
      <c r="M316" s="31">
        <v>13.58595</v>
      </c>
      <c r="N316" s="1"/>
      <c r="O316" s="1"/>
    </row>
    <row r="317" spans="1:15" ht="12.75" customHeight="1">
      <c r="A317" s="33">
        <v>307</v>
      </c>
      <c r="B317" s="53" t="s">
        <v>168</v>
      </c>
      <c r="C317" s="31">
        <v>284.05</v>
      </c>
      <c r="D317" s="36">
        <v>285.15000000000003</v>
      </c>
      <c r="E317" s="36">
        <v>282.40000000000009</v>
      </c>
      <c r="F317" s="36">
        <v>280.75000000000006</v>
      </c>
      <c r="G317" s="36">
        <v>278.00000000000011</v>
      </c>
      <c r="H317" s="36">
        <v>286.80000000000007</v>
      </c>
      <c r="I317" s="36">
        <v>289.54999999999995</v>
      </c>
      <c r="J317" s="36">
        <v>291.20000000000005</v>
      </c>
      <c r="K317" s="31">
        <v>287.89999999999998</v>
      </c>
      <c r="L317" s="31">
        <v>283.5</v>
      </c>
      <c r="M317" s="31">
        <v>27.871449999999999</v>
      </c>
      <c r="N317" s="1"/>
      <c r="O317" s="1"/>
    </row>
    <row r="318" spans="1:15" ht="12.75" customHeight="1">
      <c r="A318" s="33">
        <v>308</v>
      </c>
      <c r="B318" s="53" t="s">
        <v>167</v>
      </c>
      <c r="C318" s="31">
        <v>2807.55</v>
      </c>
      <c r="D318" s="36">
        <v>2831.1833333333329</v>
      </c>
      <c r="E318" s="36">
        <v>2776.3666666666659</v>
      </c>
      <c r="F318" s="36">
        <v>2745.1833333333329</v>
      </c>
      <c r="G318" s="36">
        <v>2690.3666666666659</v>
      </c>
      <c r="H318" s="36">
        <v>2862.3666666666659</v>
      </c>
      <c r="I318" s="36">
        <v>2917.1833333333325</v>
      </c>
      <c r="J318" s="36">
        <v>2948.3666666666659</v>
      </c>
      <c r="K318" s="31">
        <v>2886</v>
      </c>
      <c r="L318" s="31">
        <v>2800</v>
      </c>
      <c r="M318" s="31">
        <v>20.21106</v>
      </c>
      <c r="N318" s="1"/>
      <c r="O318" s="1"/>
    </row>
    <row r="319" spans="1:15" ht="12.75" customHeight="1">
      <c r="A319" s="33">
        <v>309</v>
      </c>
      <c r="B319" s="53" t="s">
        <v>430</v>
      </c>
      <c r="C319" s="31">
        <v>402.55</v>
      </c>
      <c r="D319" s="36">
        <v>404.0333333333333</v>
      </c>
      <c r="E319" s="36">
        <v>399.66666666666663</v>
      </c>
      <c r="F319" s="36">
        <v>396.7833333333333</v>
      </c>
      <c r="G319" s="36">
        <v>392.41666666666663</v>
      </c>
      <c r="H319" s="36">
        <v>406.91666666666663</v>
      </c>
      <c r="I319" s="36">
        <v>411.2833333333333</v>
      </c>
      <c r="J319" s="36">
        <v>414.16666666666663</v>
      </c>
      <c r="K319" s="31">
        <v>408.4</v>
      </c>
      <c r="L319" s="31">
        <v>401.15</v>
      </c>
      <c r="M319" s="31">
        <v>0.61421999999999999</v>
      </c>
      <c r="N319" s="1"/>
      <c r="O319" s="1"/>
    </row>
    <row r="320" spans="1:15" ht="12.75" customHeight="1">
      <c r="A320" s="33">
        <v>310</v>
      </c>
      <c r="B320" s="53" t="s">
        <v>431</v>
      </c>
      <c r="C320" s="31">
        <v>589.65</v>
      </c>
      <c r="D320" s="36">
        <v>590.51666666666665</v>
      </c>
      <c r="E320" s="36">
        <v>578.88333333333333</v>
      </c>
      <c r="F320" s="36">
        <v>568.11666666666667</v>
      </c>
      <c r="G320" s="36">
        <v>556.48333333333335</v>
      </c>
      <c r="H320" s="36">
        <v>601.2833333333333</v>
      </c>
      <c r="I320" s="36">
        <v>612.91666666666652</v>
      </c>
      <c r="J320" s="36">
        <v>623.68333333333328</v>
      </c>
      <c r="K320" s="31">
        <v>602.15</v>
      </c>
      <c r="L320" s="31">
        <v>579.75</v>
      </c>
      <c r="M320" s="31">
        <v>2.0471400000000002</v>
      </c>
      <c r="N320" s="1"/>
      <c r="O320" s="1"/>
    </row>
    <row r="321" spans="1:15" ht="12.75" customHeight="1">
      <c r="A321" s="33">
        <v>311</v>
      </c>
      <c r="B321" s="53" t="s">
        <v>169</v>
      </c>
      <c r="C321" s="31">
        <v>177.62</v>
      </c>
      <c r="D321" s="36">
        <v>178.21333333333334</v>
      </c>
      <c r="E321" s="36">
        <v>176.40666666666667</v>
      </c>
      <c r="F321" s="36">
        <v>175.19333333333333</v>
      </c>
      <c r="G321" s="36">
        <v>173.38666666666666</v>
      </c>
      <c r="H321" s="36">
        <v>179.42666666666668</v>
      </c>
      <c r="I321" s="36">
        <v>181.23333333333335</v>
      </c>
      <c r="J321" s="36">
        <v>182.44666666666669</v>
      </c>
      <c r="K321" s="31">
        <v>180.02</v>
      </c>
      <c r="L321" s="31">
        <v>177</v>
      </c>
      <c r="M321" s="31">
        <v>106.39530999999999</v>
      </c>
      <c r="N321" s="1"/>
      <c r="O321" s="1"/>
    </row>
    <row r="322" spans="1:15" ht="12.75" customHeight="1">
      <c r="A322" s="33">
        <v>312</v>
      </c>
      <c r="B322" s="53" t="s">
        <v>432</v>
      </c>
      <c r="C322" s="31">
        <v>205.41</v>
      </c>
      <c r="D322" s="36">
        <v>206.38333333333333</v>
      </c>
      <c r="E322" s="36">
        <v>203.52666666666664</v>
      </c>
      <c r="F322" s="36">
        <v>201.64333333333332</v>
      </c>
      <c r="G322" s="36">
        <v>198.78666666666663</v>
      </c>
      <c r="H322" s="36">
        <v>208.26666666666665</v>
      </c>
      <c r="I322" s="36">
        <v>211.12333333333333</v>
      </c>
      <c r="J322" s="36">
        <v>213.00666666666666</v>
      </c>
      <c r="K322" s="31">
        <v>209.24</v>
      </c>
      <c r="L322" s="31">
        <v>204.5</v>
      </c>
      <c r="M322" s="31">
        <v>16.123529999999999</v>
      </c>
      <c r="N322" s="1"/>
      <c r="O322" s="1"/>
    </row>
    <row r="323" spans="1:15" ht="12.75" customHeight="1">
      <c r="A323" s="33">
        <v>313</v>
      </c>
      <c r="B323" s="53" t="s">
        <v>804</v>
      </c>
      <c r="C323" s="31">
        <v>2173.5500000000002</v>
      </c>
      <c r="D323" s="36">
        <v>2169.2166666666667</v>
      </c>
      <c r="E323" s="36">
        <v>2140.4333333333334</v>
      </c>
      <c r="F323" s="36">
        <v>2107.3166666666666</v>
      </c>
      <c r="G323" s="36">
        <v>2078.5333333333333</v>
      </c>
      <c r="H323" s="36">
        <v>2202.3333333333335</v>
      </c>
      <c r="I323" s="36">
        <v>2231.1166666666672</v>
      </c>
      <c r="J323" s="36">
        <v>2264.2333333333336</v>
      </c>
      <c r="K323" s="31">
        <v>2198</v>
      </c>
      <c r="L323" s="31">
        <v>2136.1</v>
      </c>
      <c r="M323" s="31">
        <v>5.4477000000000002</v>
      </c>
      <c r="N323" s="1"/>
      <c r="O323" s="1"/>
    </row>
    <row r="324" spans="1:15" ht="12.75" customHeight="1">
      <c r="A324" s="33">
        <v>314</v>
      </c>
      <c r="B324" s="53" t="s">
        <v>170</v>
      </c>
      <c r="C324" s="31">
        <v>651.65</v>
      </c>
      <c r="D324" s="36">
        <v>652.55000000000007</v>
      </c>
      <c r="E324" s="36">
        <v>645.60000000000014</v>
      </c>
      <c r="F324" s="36">
        <v>639.55000000000007</v>
      </c>
      <c r="G324" s="36">
        <v>632.60000000000014</v>
      </c>
      <c r="H324" s="36">
        <v>658.60000000000014</v>
      </c>
      <c r="I324" s="36">
        <v>665.55000000000018</v>
      </c>
      <c r="J324" s="36">
        <v>671.60000000000014</v>
      </c>
      <c r="K324" s="31">
        <v>659.5</v>
      </c>
      <c r="L324" s="31">
        <v>646.5</v>
      </c>
      <c r="M324" s="31">
        <v>14.318390000000001</v>
      </c>
      <c r="N324" s="1"/>
      <c r="O324" s="1"/>
    </row>
    <row r="325" spans="1:15" ht="12.75" customHeight="1">
      <c r="A325" s="33">
        <v>315</v>
      </c>
      <c r="B325" s="53" t="s">
        <v>171</v>
      </c>
      <c r="C325" s="31">
        <v>12717.55</v>
      </c>
      <c r="D325" s="36">
        <v>12755.15</v>
      </c>
      <c r="E325" s="36">
        <v>12590.3</v>
      </c>
      <c r="F325" s="36">
        <v>12463.05</v>
      </c>
      <c r="G325" s="36">
        <v>12298.199999999999</v>
      </c>
      <c r="H325" s="36">
        <v>12882.4</v>
      </c>
      <c r="I325" s="36">
        <v>13047.250000000002</v>
      </c>
      <c r="J325" s="36">
        <v>13174.5</v>
      </c>
      <c r="K325" s="31">
        <v>12920</v>
      </c>
      <c r="L325" s="31">
        <v>12627.9</v>
      </c>
      <c r="M325" s="31">
        <v>2.9347099999999999</v>
      </c>
      <c r="N325" s="1"/>
      <c r="O325" s="1"/>
    </row>
    <row r="326" spans="1:15" ht="12.75" customHeight="1">
      <c r="A326" s="33">
        <v>316</v>
      </c>
      <c r="B326" s="53" t="s">
        <v>433</v>
      </c>
      <c r="C326" s="31">
        <v>2788.8</v>
      </c>
      <c r="D326" s="36">
        <v>2795.6</v>
      </c>
      <c r="E326" s="36">
        <v>2747.2</v>
      </c>
      <c r="F326" s="36">
        <v>2705.6</v>
      </c>
      <c r="G326" s="36">
        <v>2657.2</v>
      </c>
      <c r="H326" s="36">
        <v>2837.2</v>
      </c>
      <c r="I326" s="36">
        <v>2885.6000000000004</v>
      </c>
      <c r="J326" s="36">
        <v>2927.2</v>
      </c>
      <c r="K326" s="31">
        <v>2844</v>
      </c>
      <c r="L326" s="31">
        <v>2754</v>
      </c>
      <c r="M326" s="31">
        <v>1.56111</v>
      </c>
      <c r="N326" s="1"/>
      <c r="O326" s="1"/>
    </row>
    <row r="327" spans="1:15" ht="12.75" customHeight="1">
      <c r="A327" s="33">
        <v>317</v>
      </c>
      <c r="B327" s="53" t="s">
        <v>175</v>
      </c>
      <c r="C327" s="31">
        <v>954</v>
      </c>
      <c r="D327" s="36">
        <v>948.86666666666667</v>
      </c>
      <c r="E327" s="36">
        <v>938.13333333333333</v>
      </c>
      <c r="F327" s="36">
        <v>922.26666666666665</v>
      </c>
      <c r="G327" s="36">
        <v>911.5333333333333</v>
      </c>
      <c r="H327" s="36">
        <v>964.73333333333335</v>
      </c>
      <c r="I327" s="36">
        <v>975.4666666666667</v>
      </c>
      <c r="J327" s="36">
        <v>991.33333333333337</v>
      </c>
      <c r="K327" s="31">
        <v>959.6</v>
      </c>
      <c r="L327" s="31">
        <v>933</v>
      </c>
      <c r="M327" s="31">
        <v>12.05869</v>
      </c>
      <c r="N327" s="1"/>
      <c r="O327" s="1"/>
    </row>
    <row r="328" spans="1:15" ht="12.75" customHeight="1">
      <c r="A328" s="33">
        <v>318</v>
      </c>
      <c r="B328" s="53" t="s">
        <v>281</v>
      </c>
      <c r="C328" s="31">
        <v>811.75</v>
      </c>
      <c r="D328" s="36">
        <v>822.85</v>
      </c>
      <c r="E328" s="36">
        <v>797</v>
      </c>
      <c r="F328" s="36">
        <v>782.25</v>
      </c>
      <c r="G328" s="36">
        <v>756.4</v>
      </c>
      <c r="H328" s="36">
        <v>837.6</v>
      </c>
      <c r="I328" s="36">
        <v>863.45000000000016</v>
      </c>
      <c r="J328" s="36">
        <v>878.2</v>
      </c>
      <c r="K328" s="31">
        <v>848.7</v>
      </c>
      <c r="L328" s="31">
        <v>808.1</v>
      </c>
      <c r="M328" s="31">
        <v>18.132650000000002</v>
      </c>
      <c r="N328" s="1"/>
      <c r="O328" s="1"/>
    </row>
    <row r="329" spans="1:15" ht="12.75" customHeight="1">
      <c r="A329" s="33">
        <v>319</v>
      </c>
      <c r="B329" s="53" t="s">
        <v>434</v>
      </c>
      <c r="C329" s="31">
        <v>3124</v>
      </c>
      <c r="D329" s="36">
        <v>3138.1666666666665</v>
      </c>
      <c r="E329" s="36">
        <v>3092.333333333333</v>
      </c>
      <c r="F329" s="36">
        <v>3060.6666666666665</v>
      </c>
      <c r="G329" s="36">
        <v>3014.833333333333</v>
      </c>
      <c r="H329" s="36">
        <v>3169.833333333333</v>
      </c>
      <c r="I329" s="36">
        <v>3215.6666666666661</v>
      </c>
      <c r="J329" s="36">
        <v>3247.333333333333</v>
      </c>
      <c r="K329" s="31">
        <v>3184</v>
      </c>
      <c r="L329" s="31">
        <v>3106.5</v>
      </c>
      <c r="M329" s="31">
        <v>13.72527</v>
      </c>
      <c r="N329" s="1"/>
      <c r="O329" s="1"/>
    </row>
    <row r="330" spans="1:15" ht="12.75" customHeight="1">
      <c r="A330" s="33">
        <v>320</v>
      </c>
      <c r="B330" s="53" t="s">
        <v>435</v>
      </c>
      <c r="C330" s="31">
        <v>705.3</v>
      </c>
      <c r="D330" s="36">
        <v>704.08333333333337</v>
      </c>
      <c r="E330" s="36">
        <v>696.26666666666677</v>
      </c>
      <c r="F330" s="36">
        <v>687.23333333333335</v>
      </c>
      <c r="G330" s="36">
        <v>679.41666666666674</v>
      </c>
      <c r="H330" s="36">
        <v>713.11666666666679</v>
      </c>
      <c r="I330" s="36">
        <v>720.93333333333339</v>
      </c>
      <c r="J330" s="36">
        <v>729.96666666666681</v>
      </c>
      <c r="K330" s="31">
        <v>711.9</v>
      </c>
      <c r="L330" s="31">
        <v>695.05</v>
      </c>
      <c r="M330" s="31">
        <v>0.64898</v>
      </c>
      <c r="N330" s="1"/>
      <c r="O330" s="1"/>
    </row>
    <row r="331" spans="1:15" ht="12.75" customHeight="1">
      <c r="A331" s="33">
        <v>321</v>
      </c>
      <c r="B331" s="53" t="s">
        <v>436</v>
      </c>
      <c r="C331" s="31">
        <v>1141.2</v>
      </c>
      <c r="D331" s="36">
        <v>1149.2166666666665</v>
      </c>
      <c r="E331" s="36">
        <v>1124.4333333333329</v>
      </c>
      <c r="F331" s="36">
        <v>1107.6666666666665</v>
      </c>
      <c r="G331" s="36">
        <v>1082.883333333333</v>
      </c>
      <c r="H331" s="36">
        <v>1165.9833333333329</v>
      </c>
      <c r="I331" s="36">
        <v>1190.7666666666662</v>
      </c>
      <c r="J331" s="36">
        <v>1207.5333333333328</v>
      </c>
      <c r="K331" s="31">
        <v>1174</v>
      </c>
      <c r="L331" s="31">
        <v>1132.45</v>
      </c>
      <c r="M331" s="31">
        <v>0.91883999999999999</v>
      </c>
      <c r="N331" s="1"/>
      <c r="O331" s="1"/>
    </row>
    <row r="332" spans="1:15" ht="12.75" customHeight="1">
      <c r="A332" s="33">
        <v>322</v>
      </c>
      <c r="B332" s="53" t="s">
        <v>174</v>
      </c>
      <c r="C332" s="31">
        <v>2007.2</v>
      </c>
      <c r="D332" s="36">
        <v>2013.0333333333335</v>
      </c>
      <c r="E332" s="36">
        <v>1990.366666666667</v>
      </c>
      <c r="F332" s="36">
        <v>1973.5333333333335</v>
      </c>
      <c r="G332" s="36">
        <v>1950.866666666667</v>
      </c>
      <c r="H332" s="36">
        <v>2029.866666666667</v>
      </c>
      <c r="I332" s="36">
        <v>2052.5333333333338</v>
      </c>
      <c r="J332" s="36">
        <v>2069.3666666666668</v>
      </c>
      <c r="K332" s="31">
        <v>2035.7</v>
      </c>
      <c r="L332" s="31">
        <v>1996.2</v>
      </c>
      <c r="M332" s="31">
        <v>1.6980500000000001</v>
      </c>
      <c r="N332" s="1"/>
      <c r="O332" s="1"/>
    </row>
    <row r="333" spans="1:15" ht="12.75" customHeight="1">
      <c r="A333" s="33">
        <v>323</v>
      </c>
      <c r="B333" s="53" t="s">
        <v>803</v>
      </c>
      <c r="C333" s="31">
        <v>449.85</v>
      </c>
      <c r="D333" s="36">
        <v>450.93333333333334</v>
      </c>
      <c r="E333" s="36">
        <v>442.91666666666669</v>
      </c>
      <c r="F333" s="36">
        <v>435.98333333333335</v>
      </c>
      <c r="G333" s="36">
        <v>427.9666666666667</v>
      </c>
      <c r="H333" s="36">
        <v>457.86666666666667</v>
      </c>
      <c r="I333" s="36">
        <v>465.88333333333333</v>
      </c>
      <c r="J333" s="36">
        <v>472.81666666666666</v>
      </c>
      <c r="K333" s="31">
        <v>458.95</v>
      </c>
      <c r="L333" s="31">
        <v>444</v>
      </c>
      <c r="M333" s="31">
        <v>2.9917099999999999</v>
      </c>
      <c r="N333" s="1"/>
      <c r="O333" s="1"/>
    </row>
    <row r="334" spans="1:15" ht="12.75" customHeight="1">
      <c r="A334" s="33">
        <v>324</v>
      </c>
      <c r="B334" s="53" t="s">
        <v>282</v>
      </c>
      <c r="C334" s="31">
        <v>68.59</v>
      </c>
      <c r="D334" s="36">
        <v>68.373333333333335</v>
      </c>
      <c r="E334" s="36">
        <v>67.846666666666664</v>
      </c>
      <c r="F334" s="36">
        <v>67.103333333333325</v>
      </c>
      <c r="G334" s="36">
        <v>66.576666666666654</v>
      </c>
      <c r="H334" s="36">
        <v>69.116666666666674</v>
      </c>
      <c r="I334" s="36">
        <v>69.643333333333345</v>
      </c>
      <c r="J334" s="36">
        <v>70.386666666666684</v>
      </c>
      <c r="K334" s="31">
        <v>68.900000000000006</v>
      </c>
      <c r="L334" s="31">
        <v>67.63</v>
      </c>
      <c r="M334" s="31">
        <v>87.734089999999995</v>
      </c>
      <c r="N334" s="1"/>
      <c r="O334" s="1"/>
    </row>
    <row r="335" spans="1:15" ht="12.75" customHeight="1">
      <c r="A335" s="33">
        <v>325</v>
      </c>
      <c r="B335" s="53" t="s">
        <v>437</v>
      </c>
      <c r="C335" s="31">
        <v>656.1</v>
      </c>
      <c r="D335" s="36">
        <v>672.36666666666667</v>
      </c>
      <c r="E335" s="36">
        <v>622.73333333333335</v>
      </c>
      <c r="F335" s="36">
        <v>589.36666666666667</v>
      </c>
      <c r="G335" s="36">
        <v>539.73333333333335</v>
      </c>
      <c r="H335" s="36">
        <v>705.73333333333335</v>
      </c>
      <c r="I335" s="36">
        <v>755.36666666666679</v>
      </c>
      <c r="J335" s="36">
        <v>788.73333333333335</v>
      </c>
      <c r="K335" s="31">
        <v>722</v>
      </c>
      <c r="L335" s="31">
        <v>639</v>
      </c>
      <c r="M335" s="31">
        <v>36.198189999999997</v>
      </c>
      <c r="N335" s="1"/>
      <c r="O335" s="1"/>
    </row>
    <row r="336" spans="1:15" ht="12.75" customHeight="1">
      <c r="A336" s="33">
        <v>326</v>
      </c>
      <c r="B336" s="53" t="s">
        <v>178</v>
      </c>
      <c r="C336" s="31">
        <v>2394.6</v>
      </c>
      <c r="D336" s="36">
        <v>2398.0666666666671</v>
      </c>
      <c r="E336" s="36">
        <v>2349.1333333333341</v>
      </c>
      <c r="F336" s="36">
        <v>2303.666666666667</v>
      </c>
      <c r="G336" s="36">
        <v>2254.733333333334</v>
      </c>
      <c r="H336" s="36">
        <v>2443.5333333333342</v>
      </c>
      <c r="I336" s="36">
        <v>2492.4666666666676</v>
      </c>
      <c r="J336" s="36">
        <v>2537.9333333333343</v>
      </c>
      <c r="K336" s="31">
        <v>2447</v>
      </c>
      <c r="L336" s="31">
        <v>2352.6</v>
      </c>
      <c r="M336" s="31">
        <v>339.51028000000002</v>
      </c>
      <c r="N336" s="1"/>
      <c r="O336" s="1"/>
    </row>
    <row r="337" spans="1:15" ht="12.75" customHeight="1">
      <c r="A337" s="33">
        <v>327</v>
      </c>
      <c r="B337" s="53" t="s">
        <v>173</v>
      </c>
      <c r="C337" s="31">
        <v>3645.5</v>
      </c>
      <c r="D337" s="36">
        <v>3651.25</v>
      </c>
      <c r="E337" s="36">
        <v>3606.4</v>
      </c>
      <c r="F337" s="36">
        <v>3567.3</v>
      </c>
      <c r="G337" s="36">
        <v>3522.4500000000003</v>
      </c>
      <c r="H337" s="36">
        <v>3690.35</v>
      </c>
      <c r="I337" s="36">
        <v>3735.2000000000003</v>
      </c>
      <c r="J337" s="36">
        <v>3774.2999999999997</v>
      </c>
      <c r="K337" s="31">
        <v>3696.1</v>
      </c>
      <c r="L337" s="31">
        <v>3612.15</v>
      </c>
      <c r="M337" s="31">
        <v>2.5627</v>
      </c>
      <c r="N337" s="1"/>
      <c r="O337" s="1"/>
    </row>
    <row r="338" spans="1:15" ht="12.75" customHeight="1">
      <c r="A338" s="33">
        <v>328</v>
      </c>
      <c r="B338" s="53" t="s">
        <v>180</v>
      </c>
      <c r="C338" s="31">
        <v>1759.4</v>
      </c>
      <c r="D338" s="36">
        <v>1763.8666666666668</v>
      </c>
      <c r="E338" s="36">
        <v>1738.3333333333335</v>
      </c>
      <c r="F338" s="36">
        <v>1717.2666666666667</v>
      </c>
      <c r="G338" s="36">
        <v>1691.7333333333333</v>
      </c>
      <c r="H338" s="36">
        <v>1784.9333333333336</v>
      </c>
      <c r="I338" s="36">
        <v>1810.4666666666669</v>
      </c>
      <c r="J338" s="36">
        <v>1831.5333333333338</v>
      </c>
      <c r="K338" s="31">
        <v>1789.4</v>
      </c>
      <c r="L338" s="31">
        <v>1742.8</v>
      </c>
      <c r="M338" s="31">
        <v>6.0585199999999997</v>
      </c>
      <c r="N338" s="1"/>
      <c r="O338" s="1"/>
    </row>
    <row r="339" spans="1:15" ht="12.75" customHeight="1">
      <c r="A339" s="33">
        <v>329</v>
      </c>
      <c r="B339" s="53" t="s">
        <v>438</v>
      </c>
      <c r="C339" s="31">
        <v>1097.75</v>
      </c>
      <c r="D339" s="36">
        <v>1108.0666666666666</v>
      </c>
      <c r="E339" s="36">
        <v>1082.1333333333332</v>
      </c>
      <c r="F339" s="36">
        <v>1066.5166666666667</v>
      </c>
      <c r="G339" s="36">
        <v>1040.5833333333333</v>
      </c>
      <c r="H339" s="36">
        <v>1123.6833333333332</v>
      </c>
      <c r="I339" s="36">
        <v>1149.6166666666666</v>
      </c>
      <c r="J339" s="36">
        <v>1165.2333333333331</v>
      </c>
      <c r="K339" s="31">
        <v>1134</v>
      </c>
      <c r="L339" s="31">
        <v>1092.45</v>
      </c>
      <c r="M339" s="31">
        <v>16.79308</v>
      </c>
      <c r="N339" s="1"/>
      <c r="O339" s="1"/>
    </row>
    <row r="340" spans="1:15" ht="12.75" customHeight="1">
      <c r="A340" s="33">
        <v>330</v>
      </c>
      <c r="B340" s="53" t="s">
        <v>439</v>
      </c>
      <c r="C340" s="31">
        <v>142.96</v>
      </c>
      <c r="D340" s="36">
        <v>143.32000000000002</v>
      </c>
      <c r="E340" s="36">
        <v>141.14000000000004</v>
      </c>
      <c r="F340" s="36">
        <v>139.32000000000002</v>
      </c>
      <c r="G340" s="36">
        <v>137.14000000000004</v>
      </c>
      <c r="H340" s="36">
        <v>145.14000000000004</v>
      </c>
      <c r="I340" s="36">
        <v>147.32000000000005</v>
      </c>
      <c r="J340" s="36">
        <v>149.14000000000004</v>
      </c>
      <c r="K340" s="31">
        <v>145.5</v>
      </c>
      <c r="L340" s="31">
        <v>141.5</v>
      </c>
      <c r="M340" s="31">
        <v>161.70876000000001</v>
      </c>
      <c r="N340" s="1"/>
      <c r="O340" s="1"/>
    </row>
    <row r="341" spans="1:15" ht="12.75" customHeight="1">
      <c r="A341" s="33">
        <v>331</v>
      </c>
      <c r="B341" s="53" t="s">
        <v>440</v>
      </c>
      <c r="C341" s="31">
        <v>332.35</v>
      </c>
      <c r="D341" s="36">
        <v>328.2</v>
      </c>
      <c r="E341" s="36">
        <v>319.7</v>
      </c>
      <c r="F341" s="36">
        <v>307.05</v>
      </c>
      <c r="G341" s="36">
        <v>298.55</v>
      </c>
      <c r="H341" s="36">
        <v>340.84999999999997</v>
      </c>
      <c r="I341" s="36">
        <v>349.34999999999997</v>
      </c>
      <c r="J341" s="36">
        <v>361.99999999999994</v>
      </c>
      <c r="K341" s="31">
        <v>336.7</v>
      </c>
      <c r="L341" s="31">
        <v>315.55</v>
      </c>
      <c r="M341" s="31">
        <v>133.4761</v>
      </c>
      <c r="N341" s="1"/>
      <c r="O341" s="1"/>
    </row>
    <row r="342" spans="1:15" ht="12.75" customHeight="1">
      <c r="A342" s="33">
        <v>332</v>
      </c>
      <c r="B342" s="53" t="s">
        <v>441</v>
      </c>
      <c r="C342" s="31">
        <v>101.98</v>
      </c>
      <c r="D342" s="36">
        <v>102.95333333333333</v>
      </c>
      <c r="E342" s="36">
        <v>100.42666666666666</v>
      </c>
      <c r="F342" s="36">
        <v>98.873333333333335</v>
      </c>
      <c r="G342" s="36">
        <v>96.346666666666664</v>
      </c>
      <c r="H342" s="36">
        <v>104.50666666666666</v>
      </c>
      <c r="I342" s="36">
        <v>107.03333333333333</v>
      </c>
      <c r="J342" s="36">
        <v>108.58666666666666</v>
      </c>
      <c r="K342" s="31">
        <v>105.48</v>
      </c>
      <c r="L342" s="31">
        <v>101.4</v>
      </c>
      <c r="M342" s="31">
        <v>667.59073999999998</v>
      </c>
      <c r="N342" s="1"/>
      <c r="O342" s="1"/>
    </row>
    <row r="343" spans="1:15" ht="12.75" customHeight="1">
      <c r="A343" s="33">
        <v>333</v>
      </c>
      <c r="B343" s="53" t="s">
        <v>442</v>
      </c>
      <c r="C343" s="31">
        <v>229.79</v>
      </c>
      <c r="D343" s="36">
        <v>226.92999999999998</v>
      </c>
      <c r="E343" s="36">
        <v>222.85999999999996</v>
      </c>
      <c r="F343" s="36">
        <v>215.92999999999998</v>
      </c>
      <c r="G343" s="36">
        <v>211.85999999999996</v>
      </c>
      <c r="H343" s="36">
        <v>233.85999999999996</v>
      </c>
      <c r="I343" s="36">
        <v>237.92999999999995</v>
      </c>
      <c r="J343" s="36">
        <v>244.85999999999996</v>
      </c>
      <c r="K343" s="31">
        <v>231</v>
      </c>
      <c r="L343" s="31">
        <v>220</v>
      </c>
      <c r="M343" s="31">
        <v>53.79054</v>
      </c>
      <c r="N343" s="1"/>
      <c r="O343" s="1"/>
    </row>
    <row r="344" spans="1:15" ht="12.75" customHeight="1">
      <c r="A344" s="33">
        <v>334</v>
      </c>
      <c r="B344" s="53" t="s">
        <v>185</v>
      </c>
      <c r="C344" s="31">
        <v>254.7</v>
      </c>
      <c r="D344" s="36">
        <v>255.85000000000002</v>
      </c>
      <c r="E344" s="36">
        <v>252.70000000000005</v>
      </c>
      <c r="F344" s="36">
        <v>250.70000000000002</v>
      </c>
      <c r="G344" s="36">
        <v>247.55000000000004</v>
      </c>
      <c r="H344" s="36">
        <v>257.85000000000002</v>
      </c>
      <c r="I344" s="36">
        <v>261</v>
      </c>
      <c r="J344" s="36">
        <v>263.00000000000006</v>
      </c>
      <c r="K344" s="31">
        <v>259</v>
      </c>
      <c r="L344" s="31">
        <v>253.85</v>
      </c>
      <c r="M344" s="31">
        <v>51.918109999999999</v>
      </c>
      <c r="N344" s="1"/>
      <c r="O344" s="1"/>
    </row>
    <row r="345" spans="1:15" ht="12.75" customHeight="1">
      <c r="A345" s="33">
        <v>335</v>
      </c>
      <c r="B345" s="53" t="s">
        <v>801</v>
      </c>
      <c r="C345" s="31">
        <v>59.39</v>
      </c>
      <c r="D345" s="36">
        <v>59.803333333333335</v>
      </c>
      <c r="E345" s="36">
        <v>58.706666666666671</v>
      </c>
      <c r="F345" s="36">
        <v>58.023333333333333</v>
      </c>
      <c r="G345" s="36">
        <v>56.926666666666669</v>
      </c>
      <c r="H345" s="36">
        <v>60.486666666666672</v>
      </c>
      <c r="I345" s="36">
        <v>61.583333333333336</v>
      </c>
      <c r="J345" s="36">
        <v>62.266666666666673</v>
      </c>
      <c r="K345" s="31">
        <v>60.9</v>
      </c>
      <c r="L345" s="31">
        <v>59.12</v>
      </c>
      <c r="M345" s="31">
        <v>71.715369999999993</v>
      </c>
      <c r="N345" s="1"/>
      <c r="O345" s="1"/>
    </row>
    <row r="346" spans="1:15" ht="12.75" customHeight="1">
      <c r="A346" s="33">
        <v>336</v>
      </c>
      <c r="B346" s="53" t="s">
        <v>187</v>
      </c>
      <c r="C346" s="31">
        <v>364.9</v>
      </c>
      <c r="D346" s="36">
        <v>365.59999999999997</v>
      </c>
      <c r="E346" s="36">
        <v>361.09999999999991</v>
      </c>
      <c r="F346" s="36">
        <v>357.29999999999995</v>
      </c>
      <c r="G346" s="36">
        <v>352.7999999999999</v>
      </c>
      <c r="H346" s="36">
        <v>369.39999999999992</v>
      </c>
      <c r="I346" s="36">
        <v>373.90000000000003</v>
      </c>
      <c r="J346" s="36">
        <v>377.69999999999993</v>
      </c>
      <c r="K346" s="31">
        <v>370.1</v>
      </c>
      <c r="L346" s="31">
        <v>361.8</v>
      </c>
      <c r="M346" s="31">
        <v>160.72587999999999</v>
      </c>
      <c r="N346" s="1"/>
      <c r="O346" s="1"/>
    </row>
    <row r="347" spans="1:15" ht="12.75" customHeight="1">
      <c r="A347" s="33">
        <v>337</v>
      </c>
      <c r="B347" s="53" t="s">
        <v>444</v>
      </c>
      <c r="C347" s="31">
        <v>1304.95</v>
      </c>
      <c r="D347" s="36">
        <v>1299.9166666666667</v>
      </c>
      <c r="E347" s="36">
        <v>1280.0333333333335</v>
      </c>
      <c r="F347" s="36">
        <v>1255.1166666666668</v>
      </c>
      <c r="G347" s="36">
        <v>1235.2333333333336</v>
      </c>
      <c r="H347" s="36">
        <v>1324.8333333333335</v>
      </c>
      <c r="I347" s="36">
        <v>1344.7166666666667</v>
      </c>
      <c r="J347" s="36">
        <v>1369.6333333333334</v>
      </c>
      <c r="K347" s="31">
        <v>1319.8</v>
      </c>
      <c r="L347" s="31">
        <v>1275</v>
      </c>
      <c r="M347" s="31">
        <v>4.9160899999999996</v>
      </c>
      <c r="N347" s="1"/>
      <c r="O347" s="1"/>
    </row>
    <row r="348" spans="1:15" ht="12.75" customHeight="1">
      <c r="A348" s="33">
        <v>338</v>
      </c>
      <c r="B348" s="53" t="s">
        <v>181</v>
      </c>
      <c r="C348" s="31">
        <v>183.41</v>
      </c>
      <c r="D348" s="36">
        <v>183.55000000000004</v>
      </c>
      <c r="E348" s="36">
        <v>182.05000000000007</v>
      </c>
      <c r="F348" s="36">
        <v>180.69000000000003</v>
      </c>
      <c r="G348" s="36">
        <v>179.19000000000005</v>
      </c>
      <c r="H348" s="36">
        <v>184.91000000000008</v>
      </c>
      <c r="I348" s="36">
        <v>186.41000000000003</v>
      </c>
      <c r="J348" s="36">
        <v>187.7700000000001</v>
      </c>
      <c r="K348" s="31">
        <v>185.05</v>
      </c>
      <c r="L348" s="31">
        <v>182.19</v>
      </c>
      <c r="M348" s="31">
        <v>145.75331</v>
      </c>
      <c r="N348" s="1"/>
      <c r="O348" s="1"/>
    </row>
    <row r="349" spans="1:15" ht="12.75" customHeight="1">
      <c r="A349" s="33">
        <v>339</v>
      </c>
      <c r="B349" s="53" t="s">
        <v>183</v>
      </c>
      <c r="C349" s="31">
        <v>3435.7</v>
      </c>
      <c r="D349" s="36">
        <v>3399.5833333333335</v>
      </c>
      <c r="E349" s="36">
        <v>3351.166666666667</v>
      </c>
      <c r="F349" s="36">
        <v>3266.6333333333337</v>
      </c>
      <c r="G349" s="36">
        <v>3218.2166666666672</v>
      </c>
      <c r="H349" s="36">
        <v>3484.1166666666668</v>
      </c>
      <c r="I349" s="36">
        <v>3532.5333333333338</v>
      </c>
      <c r="J349" s="36">
        <v>3617.0666666666666</v>
      </c>
      <c r="K349" s="31">
        <v>3448</v>
      </c>
      <c r="L349" s="31">
        <v>3315.05</v>
      </c>
      <c r="M349" s="31">
        <v>2.6141800000000002</v>
      </c>
      <c r="N349" s="1"/>
      <c r="O349" s="1"/>
    </row>
    <row r="350" spans="1:15" ht="12.75" customHeight="1">
      <c r="A350" s="33">
        <v>340</v>
      </c>
      <c r="B350" s="53" t="s">
        <v>184</v>
      </c>
      <c r="C350" s="31">
        <v>2548.1999999999998</v>
      </c>
      <c r="D350" s="36">
        <v>2540.0833333333335</v>
      </c>
      <c r="E350" s="36">
        <v>2515.166666666667</v>
      </c>
      <c r="F350" s="36">
        <v>2482.1333333333337</v>
      </c>
      <c r="G350" s="36">
        <v>2457.2166666666672</v>
      </c>
      <c r="H350" s="36">
        <v>2573.1166666666668</v>
      </c>
      <c r="I350" s="36">
        <v>2598.0333333333338</v>
      </c>
      <c r="J350" s="36">
        <v>2631.0666666666666</v>
      </c>
      <c r="K350" s="31">
        <v>2565</v>
      </c>
      <c r="L350" s="31">
        <v>2507.0500000000002</v>
      </c>
      <c r="M350" s="31">
        <v>7.95174</v>
      </c>
      <c r="N350" s="1"/>
      <c r="O350" s="1"/>
    </row>
    <row r="351" spans="1:15" ht="12.75" customHeight="1">
      <c r="A351" s="33">
        <v>341</v>
      </c>
      <c r="B351" s="53" t="s">
        <v>445</v>
      </c>
      <c r="C351" s="31">
        <v>79.77</v>
      </c>
      <c r="D351" s="36">
        <v>80.636666666666656</v>
      </c>
      <c r="E351" s="36">
        <v>78.583333333333314</v>
      </c>
      <c r="F351" s="36">
        <v>77.396666666666661</v>
      </c>
      <c r="G351" s="36">
        <v>75.34333333333332</v>
      </c>
      <c r="H351" s="36">
        <v>81.823333333333309</v>
      </c>
      <c r="I351" s="36">
        <v>83.876666666666651</v>
      </c>
      <c r="J351" s="36">
        <v>85.063333333333304</v>
      </c>
      <c r="K351" s="31">
        <v>82.69</v>
      </c>
      <c r="L351" s="31">
        <v>79.45</v>
      </c>
      <c r="M351" s="31">
        <v>15.74103</v>
      </c>
      <c r="N351" s="1"/>
      <c r="O351" s="1"/>
    </row>
    <row r="352" spans="1:15" ht="12.75" customHeight="1">
      <c r="A352" s="33">
        <v>342</v>
      </c>
      <c r="B352" s="53" t="s">
        <v>283</v>
      </c>
      <c r="C352" s="31">
        <v>599.35</v>
      </c>
      <c r="D352" s="36">
        <v>602.94999999999993</v>
      </c>
      <c r="E352" s="36">
        <v>591.39999999999986</v>
      </c>
      <c r="F352" s="36">
        <v>583.44999999999993</v>
      </c>
      <c r="G352" s="36">
        <v>571.89999999999986</v>
      </c>
      <c r="H352" s="36">
        <v>610.89999999999986</v>
      </c>
      <c r="I352" s="36">
        <v>622.44999999999982</v>
      </c>
      <c r="J352" s="36">
        <v>630.39999999999986</v>
      </c>
      <c r="K352" s="31">
        <v>614.5</v>
      </c>
      <c r="L352" s="31">
        <v>595</v>
      </c>
      <c r="M352" s="31">
        <v>4.5585100000000001</v>
      </c>
      <c r="N352" s="1"/>
      <c r="O352" s="1"/>
    </row>
    <row r="353" spans="1:15" ht="12.75" customHeight="1">
      <c r="A353" s="33">
        <v>343</v>
      </c>
      <c r="B353" s="53" t="s">
        <v>882</v>
      </c>
      <c r="C353" s="31">
        <v>5065.75</v>
      </c>
      <c r="D353" s="36">
        <v>5103.9000000000005</v>
      </c>
      <c r="E353" s="36">
        <v>4988.1500000000015</v>
      </c>
      <c r="F353" s="36">
        <v>4910.5500000000011</v>
      </c>
      <c r="G353" s="36">
        <v>4794.800000000002</v>
      </c>
      <c r="H353" s="36">
        <v>5181.5000000000009</v>
      </c>
      <c r="I353" s="36">
        <v>5297.2499999999991</v>
      </c>
      <c r="J353" s="36">
        <v>5374.85</v>
      </c>
      <c r="K353" s="31">
        <v>5219.6499999999996</v>
      </c>
      <c r="L353" s="31">
        <v>5026.3</v>
      </c>
      <c r="M353" s="31">
        <v>0.40850999999999998</v>
      </c>
      <c r="N353" s="1"/>
      <c r="O353" s="1"/>
    </row>
    <row r="354" spans="1:15" ht="12.75" customHeight="1">
      <c r="A354" s="33">
        <v>344</v>
      </c>
      <c r="B354" s="53" t="s">
        <v>446</v>
      </c>
      <c r="C354" s="31">
        <v>342.55</v>
      </c>
      <c r="D354" s="36">
        <v>340.58333333333331</v>
      </c>
      <c r="E354" s="36">
        <v>337.01666666666665</v>
      </c>
      <c r="F354" s="36">
        <v>331.48333333333335</v>
      </c>
      <c r="G354" s="36">
        <v>327.91666666666669</v>
      </c>
      <c r="H354" s="36">
        <v>346.11666666666662</v>
      </c>
      <c r="I354" s="36">
        <v>349.68333333333334</v>
      </c>
      <c r="J354" s="36">
        <v>355.21666666666658</v>
      </c>
      <c r="K354" s="31">
        <v>344.15</v>
      </c>
      <c r="L354" s="31">
        <v>335.05</v>
      </c>
      <c r="M354" s="31">
        <v>5.3308900000000001</v>
      </c>
      <c r="N354" s="1"/>
      <c r="O354" s="1"/>
    </row>
    <row r="355" spans="1:15" ht="12.75" customHeight="1">
      <c r="A355" s="33">
        <v>345</v>
      </c>
      <c r="B355" s="53" t="s">
        <v>188</v>
      </c>
      <c r="C355" s="31">
        <v>1899.3</v>
      </c>
      <c r="D355" s="36">
        <v>1888.6000000000001</v>
      </c>
      <c r="E355" s="36">
        <v>1852.2000000000003</v>
      </c>
      <c r="F355" s="36">
        <v>1805.1000000000001</v>
      </c>
      <c r="G355" s="36">
        <v>1768.7000000000003</v>
      </c>
      <c r="H355" s="36">
        <v>1935.7000000000003</v>
      </c>
      <c r="I355" s="36">
        <v>1972.1000000000004</v>
      </c>
      <c r="J355" s="36">
        <v>2019.2000000000003</v>
      </c>
      <c r="K355" s="31">
        <v>1925</v>
      </c>
      <c r="L355" s="31">
        <v>1841.5</v>
      </c>
      <c r="M355" s="31">
        <v>11.14143</v>
      </c>
      <c r="N355" s="1"/>
      <c r="O355" s="1"/>
    </row>
    <row r="356" spans="1:15" ht="12.75" customHeight="1">
      <c r="A356" s="33">
        <v>346</v>
      </c>
      <c r="B356" s="53" t="s">
        <v>190</v>
      </c>
      <c r="C356" s="31">
        <v>259.14999999999998</v>
      </c>
      <c r="D356" s="36">
        <v>260.40000000000003</v>
      </c>
      <c r="E356" s="36">
        <v>256.80000000000007</v>
      </c>
      <c r="F356" s="36">
        <v>254.45000000000005</v>
      </c>
      <c r="G356" s="36">
        <v>250.85000000000008</v>
      </c>
      <c r="H356" s="36">
        <v>262.75000000000006</v>
      </c>
      <c r="I356" s="36">
        <v>266.35000000000008</v>
      </c>
      <c r="J356" s="36">
        <v>268.70000000000005</v>
      </c>
      <c r="K356" s="31">
        <v>264</v>
      </c>
      <c r="L356" s="31">
        <v>258.05</v>
      </c>
      <c r="M356" s="31">
        <v>141.38524000000001</v>
      </c>
      <c r="N356" s="1"/>
      <c r="O356" s="1"/>
    </row>
    <row r="357" spans="1:15" ht="12.75" customHeight="1">
      <c r="A357" s="33">
        <v>347</v>
      </c>
      <c r="B357" s="53" t="s">
        <v>284</v>
      </c>
      <c r="C357" s="31">
        <v>607.25</v>
      </c>
      <c r="D357" s="36">
        <v>612.65</v>
      </c>
      <c r="E357" s="36">
        <v>599.59999999999991</v>
      </c>
      <c r="F357" s="36">
        <v>591.94999999999993</v>
      </c>
      <c r="G357" s="36">
        <v>578.89999999999986</v>
      </c>
      <c r="H357" s="36">
        <v>620.29999999999995</v>
      </c>
      <c r="I357" s="36">
        <v>633.34999999999991</v>
      </c>
      <c r="J357" s="36">
        <v>641</v>
      </c>
      <c r="K357" s="31">
        <v>625.70000000000005</v>
      </c>
      <c r="L357" s="31">
        <v>605</v>
      </c>
      <c r="M357" s="31">
        <v>20.30594</v>
      </c>
      <c r="N357" s="1"/>
      <c r="O357" s="1"/>
    </row>
    <row r="358" spans="1:15" ht="12.75" customHeight="1">
      <c r="A358" s="33">
        <v>348</v>
      </c>
      <c r="B358" s="53" t="s">
        <v>447</v>
      </c>
      <c r="C358" s="31">
        <v>1749.1</v>
      </c>
      <c r="D358" s="36">
        <v>1758.0333333333335</v>
      </c>
      <c r="E358" s="36">
        <v>1732.0666666666671</v>
      </c>
      <c r="F358" s="36">
        <v>1715.0333333333335</v>
      </c>
      <c r="G358" s="36">
        <v>1689.0666666666671</v>
      </c>
      <c r="H358" s="36">
        <v>1775.0666666666671</v>
      </c>
      <c r="I358" s="36">
        <v>1801.0333333333338</v>
      </c>
      <c r="J358" s="36">
        <v>1818.0666666666671</v>
      </c>
      <c r="K358" s="31">
        <v>1784</v>
      </c>
      <c r="L358" s="31">
        <v>1741</v>
      </c>
      <c r="M358" s="31">
        <v>4.5172299999999996</v>
      </c>
      <c r="N358" s="1"/>
      <c r="O358" s="1"/>
    </row>
    <row r="359" spans="1:15" ht="12.75" customHeight="1">
      <c r="A359" s="33">
        <v>349</v>
      </c>
      <c r="B359" s="53" t="s">
        <v>285</v>
      </c>
      <c r="C359" s="31">
        <v>389.05</v>
      </c>
      <c r="D359" s="36">
        <v>394.84999999999997</v>
      </c>
      <c r="E359" s="36">
        <v>375.69999999999993</v>
      </c>
      <c r="F359" s="36">
        <v>362.34999999999997</v>
      </c>
      <c r="G359" s="36">
        <v>343.19999999999993</v>
      </c>
      <c r="H359" s="36">
        <v>408.19999999999993</v>
      </c>
      <c r="I359" s="36">
        <v>427.34999999999991</v>
      </c>
      <c r="J359" s="36">
        <v>440.69999999999993</v>
      </c>
      <c r="K359" s="31">
        <v>414</v>
      </c>
      <c r="L359" s="31">
        <v>381.5</v>
      </c>
      <c r="M359" s="31">
        <v>77.146140000000003</v>
      </c>
      <c r="N359" s="1"/>
      <c r="O359" s="1"/>
    </row>
    <row r="360" spans="1:15" ht="12.75" customHeight="1">
      <c r="A360" s="33">
        <v>350</v>
      </c>
      <c r="B360" s="53" t="s">
        <v>189</v>
      </c>
      <c r="C360" s="31">
        <v>8406.25</v>
      </c>
      <c r="D360" s="36">
        <v>8339.2166666666672</v>
      </c>
      <c r="E360" s="36">
        <v>8204.0333333333347</v>
      </c>
      <c r="F360" s="36">
        <v>8001.8166666666675</v>
      </c>
      <c r="G360" s="36">
        <v>7866.633333333335</v>
      </c>
      <c r="H360" s="36">
        <v>8541.4333333333343</v>
      </c>
      <c r="I360" s="36">
        <v>8676.6166666666686</v>
      </c>
      <c r="J360" s="36">
        <v>8878.8333333333339</v>
      </c>
      <c r="K360" s="31">
        <v>8474.4</v>
      </c>
      <c r="L360" s="31">
        <v>8137</v>
      </c>
      <c r="M360" s="31">
        <v>1.8434200000000001</v>
      </c>
      <c r="N360" s="1"/>
      <c r="O360" s="1"/>
    </row>
    <row r="361" spans="1:15" ht="12.75" customHeight="1">
      <c r="A361" s="33">
        <v>351</v>
      </c>
      <c r="B361" s="53" t="s">
        <v>286</v>
      </c>
      <c r="C361" s="31">
        <v>1293.75</v>
      </c>
      <c r="D361" s="36">
        <v>1302.7666666666667</v>
      </c>
      <c r="E361" s="36">
        <v>1273.4333333333334</v>
      </c>
      <c r="F361" s="36">
        <v>1253.1166666666668</v>
      </c>
      <c r="G361" s="36">
        <v>1223.7833333333335</v>
      </c>
      <c r="H361" s="36">
        <v>1323.0833333333333</v>
      </c>
      <c r="I361" s="36">
        <v>1352.4166666666667</v>
      </c>
      <c r="J361" s="36">
        <v>1372.7333333333331</v>
      </c>
      <c r="K361" s="31">
        <v>1332.1</v>
      </c>
      <c r="L361" s="31">
        <v>1282.45</v>
      </c>
      <c r="M361" s="31">
        <v>11.5915</v>
      </c>
      <c r="N361" s="1"/>
      <c r="O361" s="1"/>
    </row>
    <row r="362" spans="1:15" ht="12.75" customHeight="1">
      <c r="A362" s="33">
        <v>352</v>
      </c>
      <c r="B362" s="53" t="s">
        <v>448</v>
      </c>
      <c r="C362" s="31">
        <v>244.28</v>
      </c>
      <c r="D362" s="36">
        <v>243.67666666666665</v>
      </c>
      <c r="E362" s="36">
        <v>237.6033333333333</v>
      </c>
      <c r="F362" s="36">
        <v>230.92666666666665</v>
      </c>
      <c r="G362" s="36">
        <v>224.8533333333333</v>
      </c>
      <c r="H362" s="36">
        <v>250.3533333333333</v>
      </c>
      <c r="I362" s="36">
        <v>256.42666666666662</v>
      </c>
      <c r="J362" s="36">
        <v>263.1033333333333</v>
      </c>
      <c r="K362" s="31">
        <v>249.75</v>
      </c>
      <c r="L362" s="31">
        <v>237</v>
      </c>
      <c r="M362" s="31">
        <v>27.942979999999999</v>
      </c>
      <c r="N362" s="1"/>
      <c r="O362" s="1"/>
    </row>
    <row r="363" spans="1:15" ht="12.75" customHeight="1">
      <c r="A363" s="33">
        <v>353</v>
      </c>
      <c r="B363" s="53" t="s">
        <v>197</v>
      </c>
      <c r="C363" s="31">
        <v>3640.5</v>
      </c>
      <c r="D363" s="36">
        <v>3617.8666666666668</v>
      </c>
      <c r="E363" s="36">
        <v>3572.6333333333337</v>
      </c>
      <c r="F363" s="36">
        <v>3504.7666666666669</v>
      </c>
      <c r="G363" s="36">
        <v>3459.5333333333338</v>
      </c>
      <c r="H363" s="36">
        <v>3685.7333333333336</v>
      </c>
      <c r="I363" s="36">
        <v>3730.9666666666672</v>
      </c>
      <c r="J363" s="36">
        <v>3798.8333333333335</v>
      </c>
      <c r="K363" s="31">
        <v>3663.1</v>
      </c>
      <c r="L363" s="31">
        <v>3550</v>
      </c>
      <c r="M363" s="31">
        <v>8.2315799999999992</v>
      </c>
      <c r="N363" s="1"/>
      <c r="O363" s="1"/>
    </row>
    <row r="364" spans="1:15" ht="12.75" customHeight="1">
      <c r="A364" s="33">
        <v>354</v>
      </c>
      <c r="B364" s="53" t="s">
        <v>449</v>
      </c>
      <c r="C364" s="31">
        <v>764.1</v>
      </c>
      <c r="D364" s="36">
        <v>763.19999999999993</v>
      </c>
      <c r="E364" s="36">
        <v>752.39999999999986</v>
      </c>
      <c r="F364" s="36">
        <v>740.69999999999993</v>
      </c>
      <c r="G364" s="36">
        <v>729.89999999999986</v>
      </c>
      <c r="H364" s="36">
        <v>774.89999999999986</v>
      </c>
      <c r="I364" s="36">
        <v>785.69999999999982</v>
      </c>
      <c r="J364" s="36">
        <v>797.39999999999986</v>
      </c>
      <c r="K364" s="31">
        <v>774</v>
      </c>
      <c r="L364" s="31">
        <v>751.5</v>
      </c>
      <c r="M364" s="31">
        <v>12.21449</v>
      </c>
      <c r="N364" s="1"/>
      <c r="O364" s="1"/>
    </row>
    <row r="365" spans="1:15" ht="12.75" customHeight="1">
      <c r="A365" s="33">
        <v>355</v>
      </c>
      <c r="B365" s="53" t="s">
        <v>450</v>
      </c>
      <c r="C365" s="31">
        <v>521.6</v>
      </c>
      <c r="D365" s="36">
        <v>524.25</v>
      </c>
      <c r="E365" s="36">
        <v>512.5</v>
      </c>
      <c r="F365" s="36">
        <v>503.4</v>
      </c>
      <c r="G365" s="36">
        <v>491.65</v>
      </c>
      <c r="H365" s="36">
        <v>533.35</v>
      </c>
      <c r="I365" s="36">
        <v>545.1</v>
      </c>
      <c r="J365" s="36">
        <v>554.20000000000005</v>
      </c>
      <c r="K365" s="31">
        <v>536</v>
      </c>
      <c r="L365" s="31">
        <v>515.15</v>
      </c>
      <c r="M365" s="31">
        <v>29.81072</v>
      </c>
      <c r="N365" s="1"/>
      <c r="O365" s="1"/>
    </row>
    <row r="366" spans="1:15" ht="12.75" customHeight="1">
      <c r="A366" s="33">
        <v>356</v>
      </c>
      <c r="B366" s="53" t="s">
        <v>202</v>
      </c>
      <c r="C366" s="31">
        <v>1346.3</v>
      </c>
      <c r="D366" s="36">
        <v>1348.75</v>
      </c>
      <c r="E366" s="36">
        <v>1329.75</v>
      </c>
      <c r="F366" s="36">
        <v>1313.2</v>
      </c>
      <c r="G366" s="36">
        <v>1294.2</v>
      </c>
      <c r="H366" s="36">
        <v>1365.3</v>
      </c>
      <c r="I366" s="36">
        <v>1384.3</v>
      </c>
      <c r="J366" s="36">
        <v>1400.85</v>
      </c>
      <c r="K366" s="31">
        <v>1367.75</v>
      </c>
      <c r="L366" s="31">
        <v>1332.2</v>
      </c>
      <c r="M366" s="31">
        <v>5.0181899999999997</v>
      </c>
      <c r="N366" s="1"/>
      <c r="O366" s="1"/>
    </row>
    <row r="367" spans="1:15" ht="12.75" customHeight="1">
      <c r="A367" s="33">
        <v>357</v>
      </c>
      <c r="B367" s="53" t="s">
        <v>191</v>
      </c>
      <c r="C367" s="31">
        <v>38652.75</v>
      </c>
      <c r="D367" s="36">
        <v>38440.450000000004</v>
      </c>
      <c r="E367" s="36">
        <v>38105.900000000009</v>
      </c>
      <c r="F367" s="36">
        <v>37559.050000000003</v>
      </c>
      <c r="G367" s="36">
        <v>37224.500000000007</v>
      </c>
      <c r="H367" s="36">
        <v>38987.30000000001</v>
      </c>
      <c r="I367" s="36">
        <v>39321.850000000013</v>
      </c>
      <c r="J367" s="36">
        <v>39868.700000000012</v>
      </c>
      <c r="K367" s="31">
        <v>38775</v>
      </c>
      <c r="L367" s="31">
        <v>37893.599999999999</v>
      </c>
      <c r="M367" s="31">
        <v>0.53125999999999995</v>
      </c>
      <c r="N367" s="1"/>
      <c r="O367" s="1"/>
    </row>
    <row r="368" spans="1:15" ht="12.75" customHeight="1">
      <c r="A368" s="33">
        <v>358</v>
      </c>
      <c r="B368" s="53" t="s">
        <v>287</v>
      </c>
      <c r="C368" s="31">
        <v>1476.3</v>
      </c>
      <c r="D368" s="36">
        <v>1480.4333333333334</v>
      </c>
      <c r="E368" s="36">
        <v>1451.8666666666668</v>
      </c>
      <c r="F368" s="36">
        <v>1427.4333333333334</v>
      </c>
      <c r="G368" s="36">
        <v>1398.8666666666668</v>
      </c>
      <c r="H368" s="36">
        <v>1504.8666666666668</v>
      </c>
      <c r="I368" s="36">
        <v>1533.4333333333334</v>
      </c>
      <c r="J368" s="36">
        <v>1557.8666666666668</v>
      </c>
      <c r="K368" s="31">
        <v>1509</v>
      </c>
      <c r="L368" s="31">
        <v>1456</v>
      </c>
      <c r="M368" s="31">
        <v>18.436869999999999</v>
      </c>
      <c r="N368" s="1"/>
      <c r="O368" s="1"/>
    </row>
    <row r="369" spans="1:15" ht="12.75" customHeight="1">
      <c r="A369" s="33">
        <v>359</v>
      </c>
      <c r="B369" s="53" t="s">
        <v>193</v>
      </c>
      <c r="C369" s="31">
        <v>3745.5</v>
      </c>
      <c r="D369" s="36">
        <v>3770.5</v>
      </c>
      <c r="E369" s="36">
        <v>3653</v>
      </c>
      <c r="F369" s="36">
        <v>3560.5</v>
      </c>
      <c r="G369" s="36">
        <v>3443</v>
      </c>
      <c r="H369" s="36">
        <v>3863</v>
      </c>
      <c r="I369" s="36">
        <v>3980.5</v>
      </c>
      <c r="J369" s="36">
        <v>4073</v>
      </c>
      <c r="K369" s="31">
        <v>3888</v>
      </c>
      <c r="L369" s="31">
        <v>3678</v>
      </c>
      <c r="M369" s="31">
        <v>14.8216</v>
      </c>
      <c r="N369" s="1"/>
      <c r="O369" s="1"/>
    </row>
    <row r="370" spans="1:15" ht="12.75" customHeight="1">
      <c r="A370" s="33">
        <v>360</v>
      </c>
      <c r="B370" s="53" t="s">
        <v>194</v>
      </c>
      <c r="C370" s="31">
        <v>302.75</v>
      </c>
      <c r="D370" s="36">
        <v>303.68333333333334</v>
      </c>
      <c r="E370" s="36">
        <v>300.2166666666667</v>
      </c>
      <c r="F370" s="36">
        <v>297.68333333333334</v>
      </c>
      <c r="G370" s="36">
        <v>294.2166666666667</v>
      </c>
      <c r="H370" s="36">
        <v>306.2166666666667</v>
      </c>
      <c r="I370" s="36">
        <v>309.68333333333328</v>
      </c>
      <c r="J370" s="36">
        <v>312.2166666666667</v>
      </c>
      <c r="K370" s="31">
        <v>307.14999999999998</v>
      </c>
      <c r="L370" s="31">
        <v>301.14999999999998</v>
      </c>
      <c r="M370" s="31">
        <v>20.224519999999998</v>
      </c>
      <c r="N370" s="1"/>
      <c r="O370" s="1"/>
    </row>
    <row r="371" spans="1:15" ht="12.75" customHeight="1">
      <c r="A371" s="33">
        <v>361</v>
      </c>
      <c r="B371" s="53" t="s">
        <v>451</v>
      </c>
      <c r="C371" s="31">
        <v>3328.6</v>
      </c>
      <c r="D371" s="36">
        <v>3307.5333333333333</v>
      </c>
      <c r="E371" s="36">
        <v>3261.0666666666666</v>
      </c>
      <c r="F371" s="36">
        <v>3193.5333333333333</v>
      </c>
      <c r="G371" s="36">
        <v>3147.0666666666666</v>
      </c>
      <c r="H371" s="36">
        <v>3375.0666666666666</v>
      </c>
      <c r="I371" s="36">
        <v>3421.5333333333328</v>
      </c>
      <c r="J371" s="36">
        <v>3489.0666666666666</v>
      </c>
      <c r="K371" s="31">
        <v>3354</v>
      </c>
      <c r="L371" s="31">
        <v>3240</v>
      </c>
      <c r="M371" s="31">
        <v>3.8993899999999999</v>
      </c>
      <c r="N371" s="1"/>
      <c r="O371" s="1"/>
    </row>
    <row r="372" spans="1:15" ht="12.75" customHeight="1">
      <c r="A372" s="33">
        <v>362</v>
      </c>
      <c r="B372" s="53" t="s">
        <v>196</v>
      </c>
      <c r="C372" s="31">
        <v>3174.05</v>
      </c>
      <c r="D372" s="36">
        <v>3160.0166666666664</v>
      </c>
      <c r="E372" s="36">
        <v>3127.0333333333328</v>
      </c>
      <c r="F372" s="36">
        <v>3080.0166666666664</v>
      </c>
      <c r="G372" s="36">
        <v>3047.0333333333328</v>
      </c>
      <c r="H372" s="36">
        <v>3207.0333333333328</v>
      </c>
      <c r="I372" s="36">
        <v>3240.0166666666664</v>
      </c>
      <c r="J372" s="36">
        <v>3287.0333333333328</v>
      </c>
      <c r="K372" s="31">
        <v>3193</v>
      </c>
      <c r="L372" s="31">
        <v>3113</v>
      </c>
      <c r="M372" s="31">
        <v>3.87276</v>
      </c>
      <c r="N372" s="1"/>
      <c r="O372" s="1"/>
    </row>
    <row r="373" spans="1:15" ht="12.75" customHeight="1">
      <c r="A373" s="33">
        <v>363</v>
      </c>
      <c r="B373" s="53" t="s">
        <v>192</v>
      </c>
      <c r="C373" s="31">
        <v>821.4</v>
      </c>
      <c r="D373" s="36">
        <v>824.25</v>
      </c>
      <c r="E373" s="36">
        <v>812.15</v>
      </c>
      <c r="F373" s="36">
        <v>802.9</v>
      </c>
      <c r="G373" s="36">
        <v>790.8</v>
      </c>
      <c r="H373" s="36">
        <v>833.5</v>
      </c>
      <c r="I373" s="36">
        <v>845.59999999999991</v>
      </c>
      <c r="J373" s="36">
        <v>854.85</v>
      </c>
      <c r="K373" s="31">
        <v>836.35</v>
      </c>
      <c r="L373" s="31">
        <v>815</v>
      </c>
      <c r="M373" s="31">
        <v>11.856070000000001</v>
      </c>
      <c r="N373" s="1"/>
      <c r="O373" s="1"/>
    </row>
    <row r="374" spans="1:15" ht="12.75" customHeight="1">
      <c r="A374" s="33">
        <v>364</v>
      </c>
      <c r="B374" s="53" t="s">
        <v>452</v>
      </c>
      <c r="C374" s="31">
        <v>157.15</v>
      </c>
      <c r="D374" s="36">
        <v>155.20000000000002</v>
      </c>
      <c r="E374" s="36">
        <v>152.00000000000003</v>
      </c>
      <c r="F374" s="36">
        <v>146.85000000000002</v>
      </c>
      <c r="G374" s="36">
        <v>143.65000000000003</v>
      </c>
      <c r="H374" s="36">
        <v>160.35000000000002</v>
      </c>
      <c r="I374" s="36">
        <v>163.55000000000001</v>
      </c>
      <c r="J374" s="36">
        <v>168.70000000000002</v>
      </c>
      <c r="K374" s="31">
        <v>158.4</v>
      </c>
      <c r="L374" s="31">
        <v>150.05000000000001</v>
      </c>
      <c r="M374" s="31">
        <v>93.088660000000004</v>
      </c>
      <c r="N374" s="1"/>
      <c r="O374" s="1"/>
    </row>
    <row r="375" spans="1:15" ht="12.75" customHeight="1">
      <c r="A375" s="33">
        <v>365</v>
      </c>
      <c r="B375" s="53" t="s">
        <v>453</v>
      </c>
      <c r="C375" s="31">
        <v>1854.25</v>
      </c>
      <c r="D375" s="36">
        <v>1845.3833333333332</v>
      </c>
      <c r="E375" s="36">
        <v>1820.8666666666663</v>
      </c>
      <c r="F375" s="36">
        <v>1787.4833333333331</v>
      </c>
      <c r="G375" s="36">
        <v>1762.9666666666662</v>
      </c>
      <c r="H375" s="36">
        <v>1878.7666666666664</v>
      </c>
      <c r="I375" s="36">
        <v>1903.2833333333333</v>
      </c>
      <c r="J375" s="36">
        <v>1936.6666666666665</v>
      </c>
      <c r="K375" s="31">
        <v>1869.9</v>
      </c>
      <c r="L375" s="31">
        <v>1812</v>
      </c>
      <c r="M375" s="31">
        <v>0.72041999999999995</v>
      </c>
      <c r="N375" s="1"/>
      <c r="O375" s="1"/>
    </row>
    <row r="376" spans="1:15" ht="12.75" customHeight="1">
      <c r="A376" s="33">
        <v>366</v>
      </c>
      <c r="B376" s="53" t="s">
        <v>199</v>
      </c>
      <c r="C376" s="31">
        <v>6798.9</v>
      </c>
      <c r="D376" s="36">
        <v>6826.3</v>
      </c>
      <c r="E376" s="36">
        <v>6702.6</v>
      </c>
      <c r="F376" s="36">
        <v>6606.3</v>
      </c>
      <c r="G376" s="36">
        <v>6482.6</v>
      </c>
      <c r="H376" s="36">
        <v>6922.6</v>
      </c>
      <c r="I376" s="36">
        <v>7046.2999999999993</v>
      </c>
      <c r="J376" s="36">
        <v>7142.6</v>
      </c>
      <c r="K376" s="31">
        <v>6950</v>
      </c>
      <c r="L376" s="31">
        <v>6730</v>
      </c>
      <c r="M376" s="31">
        <v>6.3678999999999997</v>
      </c>
      <c r="N376" s="1"/>
      <c r="O376" s="1"/>
    </row>
    <row r="377" spans="1:15" ht="12.75" customHeight="1">
      <c r="A377" s="33">
        <v>367</v>
      </c>
      <c r="B377" s="53" t="s">
        <v>288</v>
      </c>
      <c r="C377" s="31">
        <v>426.35</v>
      </c>
      <c r="D377" s="36">
        <v>439.93333333333334</v>
      </c>
      <c r="E377" s="36">
        <v>409.4666666666667</v>
      </c>
      <c r="F377" s="36">
        <v>392.58333333333337</v>
      </c>
      <c r="G377" s="36">
        <v>362.11666666666673</v>
      </c>
      <c r="H377" s="36">
        <v>456.81666666666666</v>
      </c>
      <c r="I377" s="36">
        <v>487.28333333333325</v>
      </c>
      <c r="J377" s="36">
        <v>504.16666666666663</v>
      </c>
      <c r="K377" s="31">
        <v>470.4</v>
      </c>
      <c r="L377" s="31">
        <v>423.05</v>
      </c>
      <c r="M377" s="31">
        <v>147.35029</v>
      </c>
      <c r="N377" s="1"/>
      <c r="O377" s="1"/>
    </row>
    <row r="378" spans="1:15" ht="12.75" customHeight="1">
      <c r="A378" s="33">
        <v>368</v>
      </c>
      <c r="B378" s="53" t="s">
        <v>195</v>
      </c>
      <c r="C378" s="31">
        <v>485.8</v>
      </c>
      <c r="D378" s="36">
        <v>486.16666666666669</v>
      </c>
      <c r="E378" s="36">
        <v>476.63333333333338</v>
      </c>
      <c r="F378" s="36">
        <v>467.4666666666667</v>
      </c>
      <c r="G378" s="36">
        <v>457.93333333333339</v>
      </c>
      <c r="H378" s="36">
        <v>495.33333333333337</v>
      </c>
      <c r="I378" s="36">
        <v>504.86666666666667</v>
      </c>
      <c r="J378" s="36">
        <v>514.0333333333333</v>
      </c>
      <c r="K378" s="31">
        <v>495.7</v>
      </c>
      <c r="L378" s="31">
        <v>477</v>
      </c>
      <c r="M378" s="31">
        <v>208.53210999999999</v>
      </c>
      <c r="N378" s="1"/>
      <c r="O378" s="1"/>
    </row>
    <row r="379" spans="1:15" ht="12.75" customHeight="1">
      <c r="A379" s="33">
        <v>369</v>
      </c>
      <c r="B379" s="53" t="s">
        <v>200</v>
      </c>
      <c r="C379" s="31">
        <v>315.8</v>
      </c>
      <c r="D379" s="36">
        <v>316.91666666666669</v>
      </c>
      <c r="E379" s="36">
        <v>310.48333333333335</v>
      </c>
      <c r="F379" s="36">
        <v>305.16666666666669</v>
      </c>
      <c r="G379" s="36">
        <v>298.73333333333335</v>
      </c>
      <c r="H379" s="36">
        <v>322.23333333333335</v>
      </c>
      <c r="I379" s="36">
        <v>328.66666666666663</v>
      </c>
      <c r="J379" s="36">
        <v>333.98333333333335</v>
      </c>
      <c r="K379" s="31">
        <v>323.35000000000002</v>
      </c>
      <c r="L379" s="31">
        <v>311.60000000000002</v>
      </c>
      <c r="M379" s="31">
        <v>254.78963999999999</v>
      </c>
      <c r="N379" s="1"/>
      <c r="O379" s="1"/>
    </row>
    <row r="380" spans="1:15" ht="12.75" customHeight="1">
      <c r="A380" s="33">
        <v>370</v>
      </c>
      <c r="B380" s="53" t="s">
        <v>454</v>
      </c>
      <c r="C380" s="31">
        <v>597.20000000000005</v>
      </c>
      <c r="D380" s="36">
        <v>596.73333333333335</v>
      </c>
      <c r="E380" s="36">
        <v>588.4666666666667</v>
      </c>
      <c r="F380" s="36">
        <v>579.73333333333335</v>
      </c>
      <c r="G380" s="36">
        <v>571.4666666666667</v>
      </c>
      <c r="H380" s="36">
        <v>605.4666666666667</v>
      </c>
      <c r="I380" s="36">
        <v>613.73333333333335</v>
      </c>
      <c r="J380" s="36">
        <v>622.4666666666667</v>
      </c>
      <c r="K380" s="31">
        <v>605</v>
      </c>
      <c r="L380" s="31">
        <v>588</v>
      </c>
      <c r="M380" s="31">
        <v>21.256820000000001</v>
      </c>
      <c r="N380" s="1"/>
      <c r="O380" s="1"/>
    </row>
    <row r="381" spans="1:15" ht="12.75" customHeight="1">
      <c r="A381" s="33">
        <v>371</v>
      </c>
      <c r="B381" s="53" t="s">
        <v>289</v>
      </c>
      <c r="C381" s="31">
        <v>1841.35</v>
      </c>
      <c r="D381" s="36">
        <v>1826.3166666666666</v>
      </c>
      <c r="E381" s="36">
        <v>1782.6333333333332</v>
      </c>
      <c r="F381" s="36">
        <v>1723.9166666666665</v>
      </c>
      <c r="G381" s="36">
        <v>1680.2333333333331</v>
      </c>
      <c r="H381" s="36">
        <v>1885.0333333333333</v>
      </c>
      <c r="I381" s="36">
        <v>1928.7166666666667</v>
      </c>
      <c r="J381" s="36">
        <v>1987.4333333333334</v>
      </c>
      <c r="K381" s="31">
        <v>1870</v>
      </c>
      <c r="L381" s="31">
        <v>1767.6</v>
      </c>
      <c r="M381" s="31">
        <v>18.00712</v>
      </c>
      <c r="N381" s="1"/>
      <c r="O381" s="1"/>
    </row>
    <row r="382" spans="1:15" ht="12.75" customHeight="1">
      <c r="A382" s="33">
        <v>372</v>
      </c>
      <c r="B382" s="53" t="s">
        <v>455</v>
      </c>
      <c r="C382" s="31">
        <v>648.29999999999995</v>
      </c>
      <c r="D382" s="36">
        <v>652.80000000000007</v>
      </c>
      <c r="E382" s="36">
        <v>639.60000000000014</v>
      </c>
      <c r="F382" s="36">
        <v>630.90000000000009</v>
      </c>
      <c r="G382" s="36">
        <v>617.70000000000016</v>
      </c>
      <c r="H382" s="36">
        <v>661.50000000000011</v>
      </c>
      <c r="I382" s="36">
        <v>674.70000000000016</v>
      </c>
      <c r="J382" s="36">
        <v>683.40000000000009</v>
      </c>
      <c r="K382" s="31">
        <v>666</v>
      </c>
      <c r="L382" s="31">
        <v>644.1</v>
      </c>
      <c r="M382" s="31">
        <v>1.8629</v>
      </c>
      <c r="N382" s="1"/>
      <c r="O382" s="1"/>
    </row>
    <row r="383" spans="1:15" ht="12.75" customHeight="1">
      <c r="A383" s="33">
        <v>373</v>
      </c>
      <c r="B383" s="53" t="s">
        <v>456</v>
      </c>
      <c r="C383" s="31">
        <v>164.06</v>
      </c>
      <c r="D383" s="36">
        <v>164.57000000000002</v>
      </c>
      <c r="E383" s="36">
        <v>161.99000000000004</v>
      </c>
      <c r="F383" s="36">
        <v>159.92000000000002</v>
      </c>
      <c r="G383" s="36">
        <v>157.34000000000003</v>
      </c>
      <c r="H383" s="36">
        <v>166.64000000000004</v>
      </c>
      <c r="I383" s="36">
        <v>169.22000000000003</v>
      </c>
      <c r="J383" s="36">
        <v>171.29000000000005</v>
      </c>
      <c r="K383" s="31">
        <v>167.15</v>
      </c>
      <c r="L383" s="31">
        <v>162.5</v>
      </c>
      <c r="M383" s="31">
        <v>4.1785100000000002</v>
      </c>
      <c r="N383" s="1"/>
      <c r="O383" s="1"/>
    </row>
    <row r="384" spans="1:15" ht="12.75" customHeight="1">
      <c r="A384" s="33">
        <v>374</v>
      </c>
      <c r="B384" s="53" t="s">
        <v>290</v>
      </c>
      <c r="C384" s="31">
        <v>16885.25</v>
      </c>
      <c r="D384" s="36">
        <v>16885.25</v>
      </c>
      <c r="E384" s="36">
        <v>16705.55</v>
      </c>
      <c r="F384" s="36">
        <v>16525.849999999999</v>
      </c>
      <c r="G384" s="36">
        <v>16346.149999999998</v>
      </c>
      <c r="H384" s="36">
        <v>17064.95</v>
      </c>
      <c r="I384" s="36">
        <v>17244.649999999998</v>
      </c>
      <c r="J384" s="36">
        <v>17424.350000000002</v>
      </c>
      <c r="K384" s="31">
        <v>17064.95</v>
      </c>
      <c r="L384" s="31">
        <v>16705.55</v>
      </c>
      <c r="M384" s="31">
        <v>7.1620000000000003E-2</v>
      </c>
      <c r="N384" s="1"/>
      <c r="O384" s="1"/>
    </row>
    <row r="385" spans="1:15" ht="12.75" customHeight="1">
      <c r="A385" s="33">
        <v>375</v>
      </c>
      <c r="B385" s="53" t="s">
        <v>198</v>
      </c>
      <c r="C385" s="31">
        <v>125.34</v>
      </c>
      <c r="D385" s="36">
        <v>126.23</v>
      </c>
      <c r="E385" s="36">
        <v>124.11000000000001</v>
      </c>
      <c r="F385" s="36">
        <v>122.88000000000001</v>
      </c>
      <c r="G385" s="36">
        <v>120.76000000000002</v>
      </c>
      <c r="H385" s="36">
        <v>127.46000000000001</v>
      </c>
      <c r="I385" s="36">
        <v>129.57999999999998</v>
      </c>
      <c r="J385" s="36">
        <v>130.81</v>
      </c>
      <c r="K385" s="31">
        <v>128.35</v>
      </c>
      <c r="L385" s="31">
        <v>125</v>
      </c>
      <c r="M385" s="31">
        <v>361.82690000000002</v>
      </c>
      <c r="N385" s="1"/>
      <c r="O385" s="1"/>
    </row>
    <row r="386" spans="1:15" ht="12.75" customHeight="1">
      <c r="A386" s="33">
        <v>376</v>
      </c>
      <c r="B386" s="53" t="s">
        <v>457</v>
      </c>
      <c r="C386" s="31">
        <v>607.65</v>
      </c>
      <c r="D386" s="36">
        <v>601.23333333333335</v>
      </c>
      <c r="E386" s="36">
        <v>592.4666666666667</v>
      </c>
      <c r="F386" s="36">
        <v>577.2833333333333</v>
      </c>
      <c r="G386" s="36">
        <v>568.51666666666665</v>
      </c>
      <c r="H386" s="36">
        <v>616.41666666666674</v>
      </c>
      <c r="I386" s="36">
        <v>625.18333333333339</v>
      </c>
      <c r="J386" s="36">
        <v>640.36666666666679</v>
      </c>
      <c r="K386" s="31">
        <v>610</v>
      </c>
      <c r="L386" s="31">
        <v>586.04999999999995</v>
      </c>
      <c r="M386" s="31">
        <v>2.0986099999999999</v>
      </c>
      <c r="N386" s="1"/>
      <c r="O386" s="1"/>
    </row>
    <row r="387" spans="1:15" ht="12.75" customHeight="1">
      <c r="A387" s="33">
        <v>377</v>
      </c>
      <c r="B387" s="53" t="s">
        <v>883</v>
      </c>
      <c r="C387" s="31">
        <v>1749.9</v>
      </c>
      <c r="D387" s="36">
        <v>1738.8333333333333</v>
      </c>
      <c r="E387" s="36">
        <v>1714.6666666666665</v>
      </c>
      <c r="F387" s="36">
        <v>1679.4333333333332</v>
      </c>
      <c r="G387" s="36">
        <v>1655.2666666666664</v>
      </c>
      <c r="H387" s="36">
        <v>1774.0666666666666</v>
      </c>
      <c r="I387" s="36">
        <v>1798.2333333333331</v>
      </c>
      <c r="J387" s="36">
        <v>1833.4666666666667</v>
      </c>
      <c r="K387" s="31">
        <v>1763</v>
      </c>
      <c r="L387" s="31">
        <v>1703.6</v>
      </c>
      <c r="M387" s="31">
        <v>1.3083199999999999</v>
      </c>
      <c r="N387" s="1"/>
      <c r="O387" s="1"/>
    </row>
    <row r="388" spans="1:15" ht="12.75" customHeight="1">
      <c r="A388" s="33">
        <v>378</v>
      </c>
      <c r="B388" s="53" t="s">
        <v>204</v>
      </c>
      <c r="C388" s="31">
        <v>253</v>
      </c>
      <c r="D388" s="36">
        <v>253.54</v>
      </c>
      <c r="E388" s="36">
        <v>250.51</v>
      </c>
      <c r="F388" s="36">
        <v>248.02</v>
      </c>
      <c r="G388" s="36">
        <v>244.99</v>
      </c>
      <c r="H388" s="36">
        <v>256.02999999999997</v>
      </c>
      <c r="I388" s="36">
        <v>259.06</v>
      </c>
      <c r="J388" s="36">
        <v>261.54999999999995</v>
      </c>
      <c r="K388" s="31">
        <v>256.57</v>
      </c>
      <c r="L388" s="31">
        <v>251.05</v>
      </c>
      <c r="M388" s="31">
        <v>41.9497</v>
      </c>
      <c r="N388" s="1"/>
      <c r="O388" s="1"/>
    </row>
    <row r="389" spans="1:15" ht="12.75" customHeight="1">
      <c r="A389" s="33">
        <v>379</v>
      </c>
      <c r="B389" s="53" t="s">
        <v>205</v>
      </c>
      <c r="C389" s="31">
        <v>511.2</v>
      </c>
      <c r="D389" s="36">
        <v>509.7833333333333</v>
      </c>
      <c r="E389" s="36">
        <v>497.71666666666658</v>
      </c>
      <c r="F389" s="36">
        <v>484.23333333333329</v>
      </c>
      <c r="G389" s="36">
        <v>472.16666666666657</v>
      </c>
      <c r="H389" s="36">
        <v>523.26666666666665</v>
      </c>
      <c r="I389" s="36">
        <v>535.33333333333326</v>
      </c>
      <c r="J389" s="36">
        <v>548.81666666666661</v>
      </c>
      <c r="K389" s="31">
        <v>521.85</v>
      </c>
      <c r="L389" s="31">
        <v>496.3</v>
      </c>
      <c r="M389" s="31">
        <v>319.5856</v>
      </c>
      <c r="N389" s="1"/>
      <c r="O389" s="1"/>
    </row>
    <row r="390" spans="1:15" ht="12.75" customHeight="1">
      <c r="A390" s="33">
        <v>380</v>
      </c>
      <c r="B390" s="53" t="s">
        <v>458</v>
      </c>
      <c r="C390" s="31">
        <v>675.95</v>
      </c>
      <c r="D390" s="36">
        <v>678.01666666666677</v>
      </c>
      <c r="E390" s="36">
        <v>669.93333333333351</v>
      </c>
      <c r="F390" s="36">
        <v>663.91666666666674</v>
      </c>
      <c r="G390" s="36">
        <v>655.83333333333348</v>
      </c>
      <c r="H390" s="36">
        <v>684.03333333333353</v>
      </c>
      <c r="I390" s="36">
        <v>692.11666666666679</v>
      </c>
      <c r="J390" s="36">
        <v>698.13333333333355</v>
      </c>
      <c r="K390" s="31">
        <v>686.1</v>
      </c>
      <c r="L390" s="31">
        <v>672</v>
      </c>
      <c r="M390" s="31">
        <v>3.1703800000000002</v>
      </c>
      <c r="N390" s="1"/>
      <c r="O390" s="1"/>
    </row>
    <row r="391" spans="1:15" ht="12.75" customHeight="1">
      <c r="A391" s="33">
        <v>381</v>
      </c>
      <c r="B391" s="53" t="s">
        <v>459</v>
      </c>
      <c r="C391" s="31">
        <v>656.15</v>
      </c>
      <c r="D391" s="36">
        <v>658.08333333333337</v>
      </c>
      <c r="E391" s="36">
        <v>648.31666666666672</v>
      </c>
      <c r="F391" s="36">
        <v>640.48333333333335</v>
      </c>
      <c r="G391" s="36">
        <v>630.7166666666667</v>
      </c>
      <c r="H391" s="36">
        <v>665.91666666666674</v>
      </c>
      <c r="I391" s="36">
        <v>675.68333333333339</v>
      </c>
      <c r="J391" s="36">
        <v>683.51666666666677</v>
      </c>
      <c r="K391" s="31">
        <v>667.85</v>
      </c>
      <c r="L391" s="31">
        <v>650.25</v>
      </c>
      <c r="M391" s="31">
        <v>11.37832</v>
      </c>
      <c r="N391" s="1"/>
      <c r="O391" s="1"/>
    </row>
    <row r="392" spans="1:15" ht="12.75" customHeight="1">
      <c r="A392" s="33">
        <v>382</v>
      </c>
      <c r="B392" s="53" t="s">
        <v>460</v>
      </c>
      <c r="C392" s="31">
        <v>1711.15</v>
      </c>
      <c r="D392" s="36">
        <v>1713.7</v>
      </c>
      <c r="E392" s="36">
        <v>1689.45</v>
      </c>
      <c r="F392" s="36">
        <v>1667.75</v>
      </c>
      <c r="G392" s="36">
        <v>1643.5</v>
      </c>
      <c r="H392" s="36">
        <v>1735.4</v>
      </c>
      <c r="I392" s="36">
        <v>1759.65</v>
      </c>
      <c r="J392" s="36">
        <v>1781.3500000000001</v>
      </c>
      <c r="K392" s="31">
        <v>1737.95</v>
      </c>
      <c r="L392" s="31">
        <v>1692</v>
      </c>
      <c r="M392" s="31">
        <v>1.2432799999999999</v>
      </c>
      <c r="N392" s="1"/>
      <c r="O392" s="1"/>
    </row>
    <row r="393" spans="1:15" ht="12.75" customHeight="1">
      <c r="A393" s="33">
        <v>383</v>
      </c>
      <c r="B393" s="53" t="s">
        <v>461</v>
      </c>
      <c r="C393" s="31">
        <v>373.95</v>
      </c>
      <c r="D393" s="36">
        <v>376.61666666666662</v>
      </c>
      <c r="E393" s="36">
        <v>366.43333333333322</v>
      </c>
      <c r="F393" s="36">
        <v>358.91666666666663</v>
      </c>
      <c r="G393" s="36">
        <v>348.73333333333323</v>
      </c>
      <c r="H393" s="36">
        <v>384.13333333333321</v>
      </c>
      <c r="I393" s="36">
        <v>394.31666666666661</v>
      </c>
      <c r="J393" s="36">
        <v>401.8333333333332</v>
      </c>
      <c r="K393" s="31">
        <v>386.8</v>
      </c>
      <c r="L393" s="31">
        <v>369.1</v>
      </c>
      <c r="M393" s="31">
        <v>225.61822000000001</v>
      </c>
      <c r="N393" s="1"/>
      <c r="O393" s="1"/>
    </row>
    <row r="394" spans="1:15" ht="12.75" customHeight="1">
      <c r="A394" s="33">
        <v>384</v>
      </c>
      <c r="B394" s="53" t="s">
        <v>884</v>
      </c>
      <c r="C394" s="31">
        <v>384.35</v>
      </c>
      <c r="D394" s="36">
        <v>388.95</v>
      </c>
      <c r="E394" s="36">
        <v>377.9</v>
      </c>
      <c r="F394" s="36">
        <v>371.45</v>
      </c>
      <c r="G394" s="36">
        <v>360.4</v>
      </c>
      <c r="H394" s="36">
        <v>395.4</v>
      </c>
      <c r="I394" s="36">
        <v>406.45000000000005</v>
      </c>
      <c r="J394" s="36">
        <v>412.9</v>
      </c>
      <c r="K394" s="31">
        <v>400</v>
      </c>
      <c r="L394" s="31">
        <v>382.5</v>
      </c>
      <c r="M394" s="31">
        <v>41.506120000000003</v>
      </c>
      <c r="N394" s="1"/>
      <c r="O394" s="1"/>
    </row>
    <row r="395" spans="1:15" ht="12.75" customHeight="1">
      <c r="A395" s="33">
        <v>385</v>
      </c>
      <c r="B395" s="53" t="s">
        <v>462</v>
      </c>
      <c r="C395" s="31">
        <v>1300.1500000000001</v>
      </c>
      <c r="D395" s="36">
        <v>1313.3833333333334</v>
      </c>
      <c r="E395" s="36">
        <v>1281.7666666666669</v>
      </c>
      <c r="F395" s="36">
        <v>1263.3833333333334</v>
      </c>
      <c r="G395" s="36">
        <v>1231.7666666666669</v>
      </c>
      <c r="H395" s="36">
        <v>1331.7666666666669</v>
      </c>
      <c r="I395" s="36">
        <v>1363.3833333333332</v>
      </c>
      <c r="J395" s="36">
        <v>1381.7666666666669</v>
      </c>
      <c r="K395" s="31">
        <v>1345</v>
      </c>
      <c r="L395" s="31">
        <v>1295</v>
      </c>
      <c r="M395" s="31">
        <v>1.66588</v>
      </c>
      <c r="N395" s="1"/>
      <c r="O395" s="1"/>
    </row>
    <row r="396" spans="1:15" ht="12.75" customHeight="1">
      <c r="A396" s="33">
        <v>386</v>
      </c>
      <c r="B396" s="53" t="s">
        <v>463</v>
      </c>
      <c r="C396" s="31">
        <v>282.14999999999998</v>
      </c>
      <c r="D396" s="36">
        <v>283.18333333333334</v>
      </c>
      <c r="E396" s="36">
        <v>279.76666666666665</v>
      </c>
      <c r="F396" s="36">
        <v>277.38333333333333</v>
      </c>
      <c r="G396" s="36">
        <v>273.96666666666664</v>
      </c>
      <c r="H396" s="36">
        <v>285.56666666666666</v>
      </c>
      <c r="I396" s="36">
        <v>288.98333333333329</v>
      </c>
      <c r="J396" s="36">
        <v>291.36666666666667</v>
      </c>
      <c r="K396" s="31">
        <v>286.60000000000002</v>
      </c>
      <c r="L396" s="31">
        <v>280.8</v>
      </c>
      <c r="M396" s="31">
        <v>4.3864599999999996</v>
      </c>
      <c r="N396" s="1"/>
      <c r="O396" s="1"/>
    </row>
    <row r="397" spans="1:15" ht="12.75" customHeight="1">
      <c r="A397" s="33">
        <v>387</v>
      </c>
      <c r="B397" s="53" t="s">
        <v>805</v>
      </c>
      <c r="C397" s="31">
        <v>700.55</v>
      </c>
      <c r="D397" s="36">
        <v>706.33333333333337</v>
      </c>
      <c r="E397" s="36">
        <v>691.7166666666667</v>
      </c>
      <c r="F397" s="36">
        <v>682.88333333333333</v>
      </c>
      <c r="G397" s="36">
        <v>668.26666666666665</v>
      </c>
      <c r="H397" s="36">
        <v>715.16666666666674</v>
      </c>
      <c r="I397" s="36">
        <v>729.7833333333333</v>
      </c>
      <c r="J397" s="36">
        <v>738.61666666666679</v>
      </c>
      <c r="K397" s="31">
        <v>720.95</v>
      </c>
      <c r="L397" s="31">
        <v>697.5</v>
      </c>
      <c r="M397" s="31">
        <v>2.9096500000000001</v>
      </c>
      <c r="N397" s="1"/>
      <c r="O397" s="1"/>
    </row>
    <row r="398" spans="1:15" ht="12.75" customHeight="1">
      <c r="A398" s="33">
        <v>388</v>
      </c>
      <c r="B398" s="53" t="s">
        <v>464</v>
      </c>
      <c r="C398" s="31">
        <v>168.1</v>
      </c>
      <c r="D398" s="36">
        <v>163.90333333333331</v>
      </c>
      <c r="E398" s="36">
        <v>158.85666666666663</v>
      </c>
      <c r="F398" s="36">
        <v>149.61333333333332</v>
      </c>
      <c r="G398" s="36">
        <v>144.56666666666663</v>
      </c>
      <c r="H398" s="36">
        <v>173.14666666666662</v>
      </c>
      <c r="I398" s="36">
        <v>178.1933333333333</v>
      </c>
      <c r="J398" s="36">
        <v>187.43666666666661</v>
      </c>
      <c r="K398" s="31">
        <v>168.95</v>
      </c>
      <c r="L398" s="31">
        <v>154.66</v>
      </c>
      <c r="M398" s="31">
        <v>241.31498999999999</v>
      </c>
      <c r="N398" s="1"/>
      <c r="O398" s="1"/>
    </row>
    <row r="399" spans="1:15" ht="12.75" customHeight="1">
      <c r="A399" s="33">
        <v>389</v>
      </c>
      <c r="B399" s="53" t="s">
        <v>465</v>
      </c>
      <c r="C399" s="31">
        <v>3449</v>
      </c>
      <c r="D399" s="36">
        <v>3444.9666666666672</v>
      </c>
      <c r="E399" s="36">
        <v>3399.0833333333344</v>
      </c>
      <c r="F399" s="36">
        <v>3349.1666666666674</v>
      </c>
      <c r="G399" s="36">
        <v>3303.2833333333347</v>
      </c>
      <c r="H399" s="36">
        <v>3494.8833333333341</v>
      </c>
      <c r="I399" s="36">
        <v>3540.7666666666673</v>
      </c>
      <c r="J399" s="36">
        <v>3590.6833333333338</v>
      </c>
      <c r="K399" s="31">
        <v>3490.85</v>
      </c>
      <c r="L399" s="31">
        <v>3395.05</v>
      </c>
      <c r="M399" s="31">
        <v>0.53842999999999996</v>
      </c>
      <c r="N399" s="1"/>
      <c r="O399" s="1"/>
    </row>
    <row r="400" spans="1:15" ht="12.75" customHeight="1">
      <c r="A400" s="33">
        <v>390</v>
      </c>
      <c r="B400" s="53" t="s">
        <v>466</v>
      </c>
      <c r="C400" s="31">
        <v>74.849999999999994</v>
      </c>
      <c r="D400" s="36">
        <v>75.42</v>
      </c>
      <c r="E400" s="36">
        <v>73.94</v>
      </c>
      <c r="F400" s="36">
        <v>73.03</v>
      </c>
      <c r="G400" s="36">
        <v>71.55</v>
      </c>
      <c r="H400" s="36">
        <v>76.33</v>
      </c>
      <c r="I400" s="36">
        <v>77.809999999999988</v>
      </c>
      <c r="J400" s="36">
        <v>78.72</v>
      </c>
      <c r="K400" s="31">
        <v>76.900000000000006</v>
      </c>
      <c r="L400" s="31">
        <v>74.510000000000005</v>
      </c>
      <c r="M400" s="31">
        <v>22.55301</v>
      </c>
      <c r="N400" s="1"/>
      <c r="O400" s="1"/>
    </row>
    <row r="401" spans="1:15" ht="12.75" customHeight="1">
      <c r="A401" s="33">
        <v>391</v>
      </c>
      <c r="B401" s="53" t="s">
        <v>467</v>
      </c>
      <c r="C401" s="31">
        <v>2555.9</v>
      </c>
      <c r="D401" s="36">
        <v>2583.6333333333332</v>
      </c>
      <c r="E401" s="36">
        <v>2482.2666666666664</v>
      </c>
      <c r="F401" s="36">
        <v>2408.6333333333332</v>
      </c>
      <c r="G401" s="36">
        <v>2307.2666666666664</v>
      </c>
      <c r="H401" s="36">
        <v>2657.2666666666664</v>
      </c>
      <c r="I401" s="36">
        <v>2758.6333333333332</v>
      </c>
      <c r="J401" s="36">
        <v>2832.2666666666664</v>
      </c>
      <c r="K401" s="31">
        <v>2685</v>
      </c>
      <c r="L401" s="31">
        <v>2510</v>
      </c>
      <c r="M401" s="31">
        <v>12.87407</v>
      </c>
      <c r="N401" s="1"/>
      <c r="O401" s="1"/>
    </row>
    <row r="402" spans="1:15" ht="12.75" customHeight="1">
      <c r="A402" s="33">
        <v>392</v>
      </c>
      <c r="B402" s="53" t="s">
        <v>468</v>
      </c>
      <c r="C402" s="31">
        <v>217.69</v>
      </c>
      <c r="D402" s="36">
        <v>216.20333333333335</v>
      </c>
      <c r="E402" s="36">
        <v>210.48666666666671</v>
      </c>
      <c r="F402" s="36">
        <v>203.28333333333336</v>
      </c>
      <c r="G402" s="36">
        <v>197.56666666666672</v>
      </c>
      <c r="H402" s="36">
        <v>223.40666666666669</v>
      </c>
      <c r="I402" s="36">
        <v>229.12333333333333</v>
      </c>
      <c r="J402" s="36">
        <v>236.32666666666668</v>
      </c>
      <c r="K402" s="31">
        <v>221.92</v>
      </c>
      <c r="L402" s="31">
        <v>209</v>
      </c>
      <c r="M402" s="31">
        <v>63.852080000000001</v>
      </c>
      <c r="N402" s="1"/>
      <c r="O402" s="1"/>
    </row>
    <row r="403" spans="1:15" ht="12.75" customHeight="1">
      <c r="A403" s="33">
        <v>393</v>
      </c>
      <c r="B403" s="53" t="s">
        <v>206</v>
      </c>
      <c r="C403" s="31">
        <v>2942.8</v>
      </c>
      <c r="D403" s="36">
        <v>2955.2166666666667</v>
      </c>
      <c r="E403" s="36">
        <v>2923.7333333333336</v>
      </c>
      <c r="F403" s="36">
        <v>2904.666666666667</v>
      </c>
      <c r="G403" s="36">
        <v>2873.1833333333338</v>
      </c>
      <c r="H403" s="36">
        <v>2974.2833333333333</v>
      </c>
      <c r="I403" s="36">
        <v>3005.766666666666</v>
      </c>
      <c r="J403" s="36">
        <v>3024.833333333333</v>
      </c>
      <c r="K403" s="31">
        <v>2986.7</v>
      </c>
      <c r="L403" s="31">
        <v>2936.15</v>
      </c>
      <c r="M403" s="31">
        <v>46.258800000000001</v>
      </c>
      <c r="N403" s="1"/>
      <c r="O403" s="1"/>
    </row>
    <row r="404" spans="1:15" ht="12.75" customHeight="1">
      <c r="A404" s="33">
        <v>394</v>
      </c>
      <c r="B404" s="53" t="s">
        <v>469</v>
      </c>
      <c r="C404" s="31">
        <v>112.81</v>
      </c>
      <c r="D404" s="36">
        <v>112.10333333333334</v>
      </c>
      <c r="E404" s="36">
        <v>109.25666666666667</v>
      </c>
      <c r="F404" s="36">
        <v>105.70333333333333</v>
      </c>
      <c r="G404" s="36">
        <v>102.85666666666667</v>
      </c>
      <c r="H404" s="36">
        <v>115.65666666666668</v>
      </c>
      <c r="I404" s="36">
        <v>118.50333333333334</v>
      </c>
      <c r="J404" s="36">
        <v>122.05666666666669</v>
      </c>
      <c r="K404" s="31">
        <v>114.95</v>
      </c>
      <c r="L404" s="31">
        <v>108.55</v>
      </c>
      <c r="M404" s="31">
        <v>23.905850000000001</v>
      </c>
      <c r="N404" s="1"/>
      <c r="O404" s="1"/>
    </row>
    <row r="405" spans="1:15" ht="12.75" customHeight="1">
      <c r="A405" s="33">
        <v>395</v>
      </c>
      <c r="B405" s="53" t="s">
        <v>470</v>
      </c>
      <c r="C405" s="31">
        <v>1576.9</v>
      </c>
      <c r="D405" s="36">
        <v>1559.1499999999999</v>
      </c>
      <c r="E405" s="36">
        <v>1528.2999999999997</v>
      </c>
      <c r="F405" s="36">
        <v>1479.6999999999998</v>
      </c>
      <c r="G405" s="36">
        <v>1448.8499999999997</v>
      </c>
      <c r="H405" s="36">
        <v>1607.7499999999998</v>
      </c>
      <c r="I405" s="36">
        <v>1638.5999999999997</v>
      </c>
      <c r="J405" s="36">
        <v>1687.1999999999998</v>
      </c>
      <c r="K405" s="31">
        <v>1590</v>
      </c>
      <c r="L405" s="31">
        <v>1510.55</v>
      </c>
      <c r="M405" s="31">
        <v>3.2789600000000001</v>
      </c>
      <c r="N405" s="1"/>
      <c r="O405" s="1"/>
    </row>
    <row r="406" spans="1:15" ht="12.75" customHeight="1">
      <c r="A406" s="33">
        <v>396</v>
      </c>
      <c r="B406" s="53" t="s">
        <v>885</v>
      </c>
      <c r="C406" s="31">
        <v>85.02</v>
      </c>
      <c r="D406" s="36">
        <v>84.89</v>
      </c>
      <c r="E406" s="36">
        <v>83.23</v>
      </c>
      <c r="F406" s="36">
        <v>81.44</v>
      </c>
      <c r="G406" s="36">
        <v>79.78</v>
      </c>
      <c r="H406" s="36">
        <v>86.68</v>
      </c>
      <c r="I406" s="36">
        <v>88.34</v>
      </c>
      <c r="J406" s="36">
        <v>90.13000000000001</v>
      </c>
      <c r="K406" s="31">
        <v>86.55</v>
      </c>
      <c r="L406" s="31">
        <v>83.1</v>
      </c>
      <c r="M406" s="31">
        <v>24.65043</v>
      </c>
      <c r="N406" s="1"/>
      <c r="O406" s="1"/>
    </row>
    <row r="407" spans="1:15" ht="12.75" customHeight="1">
      <c r="A407" s="33">
        <v>397</v>
      </c>
      <c r="B407" s="53" t="s">
        <v>208</v>
      </c>
      <c r="C407" s="31">
        <v>717.1</v>
      </c>
      <c r="D407" s="36">
        <v>716.55000000000007</v>
      </c>
      <c r="E407" s="36">
        <v>712.55000000000018</v>
      </c>
      <c r="F407" s="36">
        <v>708.00000000000011</v>
      </c>
      <c r="G407" s="36">
        <v>704.00000000000023</v>
      </c>
      <c r="H407" s="36">
        <v>721.10000000000014</v>
      </c>
      <c r="I407" s="36">
        <v>725.09999999999991</v>
      </c>
      <c r="J407" s="36">
        <v>729.65000000000009</v>
      </c>
      <c r="K407" s="31">
        <v>720.55</v>
      </c>
      <c r="L407" s="31">
        <v>712</v>
      </c>
      <c r="M407" s="31">
        <v>12.355219999999999</v>
      </c>
      <c r="N407" s="1"/>
      <c r="O407" s="1"/>
    </row>
    <row r="408" spans="1:15" ht="12.75" customHeight="1">
      <c r="A408" s="33">
        <v>398</v>
      </c>
      <c r="B408" t="s">
        <v>209</v>
      </c>
      <c r="C408" s="31">
        <v>1432.3</v>
      </c>
      <c r="D408" s="36">
        <v>1434.2166666666665</v>
      </c>
      <c r="E408" s="36">
        <v>1416.4333333333329</v>
      </c>
      <c r="F408" s="36">
        <v>1400.5666666666664</v>
      </c>
      <c r="G408" s="36">
        <v>1382.7833333333328</v>
      </c>
      <c r="H408" s="36">
        <v>1450.083333333333</v>
      </c>
      <c r="I408" s="36">
        <v>1467.8666666666663</v>
      </c>
      <c r="J408" s="36">
        <v>1483.7333333333331</v>
      </c>
      <c r="K408" s="31">
        <v>1452</v>
      </c>
      <c r="L408" s="31">
        <v>1418.35</v>
      </c>
      <c r="M408" s="31">
        <v>20.592880000000001</v>
      </c>
      <c r="N408" s="1"/>
      <c r="O408" s="1"/>
    </row>
    <row r="409" spans="1:15" ht="12.75" customHeight="1">
      <c r="A409" s="33">
        <v>399</v>
      </c>
      <c r="B409" s="53" t="s">
        <v>471</v>
      </c>
      <c r="C409" s="31">
        <v>132.38999999999999</v>
      </c>
      <c r="D409" s="36">
        <v>133.23999999999998</v>
      </c>
      <c r="E409" s="36">
        <v>131.07999999999996</v>
      </c>
      <c r="F409" s="36">
        <v>129.76999999999998</v>
      </c>
      <c r="G409" s="36">
        <v>127.60999999999996</v>
      </c>
      <c r="H409" s="36">
        <v>134.54999999999995</v>
      </c>
      <c r="I409" s="36">
        <v>136.70999999999998</v>
      </c>
      <c r="J409" s="36">
        <v>138.01999999999995</v>
      </c>
      <c r="K409" s="31">
        <v>135.4</v>
      </c>
      <c r="L409" s="31">
        <v>131.93</v>
      </c>
      <c r="M409" s="31">
        <v>141.38283000000001</v>
      </c>
      <c r="N409" s="1"/>
      <c r="O409" s="1"/>
    </row>
    <row r="410" spans="1:15" ht="12.75" customHeight="1">
      <c r="A410" s="33">
        <v>400</v>
      </c>
      <c r="B410" s="53" t="s">
        <v>472</v>
      </c>
      <c r="C410" s="31">
        <v>6191.5</v>
      </c>
      <c r="D410" s="36">
        <v>6190.3666666666659</v>
      </c>
      <c r="E410" s="36">
        <v>6133.7333333333318</v>
      </c>
      <c r="F410" s="36">
        <v>6075.9666666666662</v>
      </c>
      <c r="G410" s="36">
        <v>6019.3333333333321</v>
      </c>
      <c r="H410" s="36">
        <v>6248.1333333333314</v>
      </c>
      <c r="I410" s="36">
        <v>6304.7666666666646</v>
      </c>
      <c r="J410" s="36">
        <v>6362.533333333331</v>
      </c>
      <c r="K410" s="31">
        <v>6247</v>
      </c>
      <c r="L410" s="31">
        <v>6132.6</v>
      </c>
      <c r="M410" s="31">
        <v>0.12225</v>
      </c>
      <c r="N410" s="1"/>
      <c r="O410" s="1"/>
    </row>
    <row r="411" spans="1:15" ht="12.75" customHeight="1">
      <c r="A411" s="33">
        <v>401</v>
      </c>
      <c r="B411" s="53" t="s">
        <v>213</v>
      </c>
      <c r="C411" s="31">
        <v>2354.65</v>
      </c>
      <c r="D411" s="36">
        <v>2340.0499999999997</v>
      </c>
      <c r="E411" s="36">
        <v>2310.1999999999994</v>
      </c>
      <c r="F411" s="36">
        <v>2265.7499999999995</v>
      </c>
      <c r="G411" s="36">
        <v>2235.8999999999992</v>
      </c>
      <c r="H411" s="36">
        <v>2384.4999999999995</v>
      </c>
      <c r="I411" s="36">
        <v>2414.35</v>
      </c>
      <c r="J411" s="36">
        <v>2458.7999999999997</v>
      </c>
      <c r="K411" s="31">
        <v>2369.9</v>
      </c>
      <c r="L411" s="31">
        <v>2295.6</v>
      </c>
      <c r="M411" s="31">
        <v>7.4780600000000002</v>
      </c>
      <c r="N411" s="1"/>
      <c r="O411" s="1"/>
    </row>
    <row r="412" spans="1:15" ht="12.75" customHeight="1">
      <c r="A412" s="33">
        <v>402</v>
      </c>
      <c r="B412" s="53" t="s">
        <v>834</v>
      </c>
      <c r="C412" s="31">
        <v>2012.05</v>
      </c>
      <c r="D412" s="36">
        <v>2019.1166666666668</v>
      </c>
      <c r="E412" s="36">
        <v>1981.7833333333338</v>
      </c>
      <c r="F412" s="36">
        <v>1951.5166666666669</v>
      </c>
      <c r="G412" s="36">
        <v>1914.1833333333338</v>
      </c>
      <c r="H412" s="36">
        <v>2049.3833333333337</v>
      </c>
      <c r="I412" s="36">
        <v>2086.7166666666667</v>
      </c>
      <c r="J412" s="36">
        <v>2116.9833333333336</v>
      </c>
      <c r="K412" s="31">
        <v>2056.4499999999998</v>
      </c>
      <c r="L412" s="31">
        <v>1988.85</v>
      </c>
      <c r="M412" s="31">
        <v>0.36299999999999999</v>
      </c>
      <c r="N412" s="1"/>
      <c r="O412" s="1"/>
    </row>
    <row r="413" spans="1:15" ht="12.75" customHeight="1">
      <c r="A413" s="33">
        <v>403</v>
      </c>
      <c r="B413" s="53" t="s">
        <v>177</v>
      </c>
      <c r="C413" s="31">
        <v>164.58</v>
      </c>
      <c r="D413" s="36">
        <v>162.67333333333335</v>
      </c>
      <c r="E413" s="36">
        <v>159.85666666666668</v>
      </c>
      <c r="F413" s="36">
        <v>155.13333333333333</v>
      </c>
      <c r="G413" s="36">
        <v>152.31666666666666</v>
      </c>
      <c r="H413" s="36">
        <v>167.3966666666667</v>
      </c>
      <c r="I413" s="36">
        <v>170.21333333333337</v>
      </c>
      <c r="J413" s="36">
        <v>174.93666666666672</v>
      </c>
      <c r="K413" s="31">
        <v>165.49</v>
      </c>
      <c r="L413" s="31">
        <v>157.94999999999999</v>
      </c>
      <c r="M413" s="31">
        <v>486.04635999999999</v>
      </c>
      <c r="N413" s="1"/>
      <c r="O413" s="1"/>
    </row>
    <row r="414" spans="1:15" ht="12.75" customHeight="1">
      <c r="A414" s="33">
        <v>404</v>
      </c>
      <c r="B414" s="53" t="s">
        <v>473</v>
      </c>
      <c r="C414" s="31">
        <v>9967.2000000000007</v>
      </c>
      <c r="D414" s="36">
        <v>10080.716666666667</v>
      </c>
      <c r="E414" s="36">
        <v>9636.4833333333336</v>
      </c>
      <c r="F414" s="36">
        <v>9305.7666666666664</v>
      </c>
      <c r="G414" s="36">
        <v>8861.5333333333328</v>
      </c>
      <c r="H414" s="36">
        <v>10411.433333333334</v>
      </c>
      <c r="I414" s="36">
        <v>10855.666666666668</v>
      </c>
      <c r="J414" s="36">
        <v>11186.383333333335</v>
      </c>
      <c r="K414" s="31">
        <v>10524.95</v>
      </c>
      <c r="L414" s="31">
        <v>9750</v>
      </c>
      <c r="M414" s="31">
        <v>2.6081500000000002</v>
      </c>
      <c r="N414" s="1"/>
      <c r="O414" s="1"/>
    </row>
    <row r="415" spans="1:15" ht="12.75" customHeight="1">
      <c r="A415" s="33">
        <v>405</v>
      </c>
      <c r="B415" s="53" t="s">
        <v>474</v>
      </c>
      <c r="C415" s="31">
        <v>1500.2</v>
      </c>
      <c r="D415" s="36">
        <v>1501.2166666666665</v>
      </c>
      <c r="E415" s="36">
        <v>1477.083333333333</v>
      </c>
      <c r="F415" s="36">
        <v>1453.9666666666665</v>
      </c>
      <c r="G415" s="36">
        <v>1429.833333333333</v>
      </c>
      <c r="H415" s="36">
        <v>1524.333333333333</v>
      </c>
      <c r="I415" s="36">
        <v>1548.4666666666667</v>
      </c>
      <c r="J415" s="36">
        <v>1571.583333333333</v>
      </c>
      <c r="K415" s="31">
        <v>1525.35</v>
      </c>
      <c r="L415" s="31">
        <v>1478.1</v>
      </c>
      <c r="M415" s="31">
        <v>0.70355000000000001</v>
      </c>
      <c r="N415" s="1"/>
      <c r="O415" s="1"/>
    </row>
    <row r="416" spans="1:15" ht="12.75" customHeight="1">
      <c r="A416" s="33">
        <v>406</v>
      </c>
      <c r="B416" s="53" t="s">
        <v>835</v>
      </c>
      <c r="C416" s="31">
        <v>562.85</v>
      </c>
      <c r="D416" s="36">
        <v>560.65</v>
      </c>
      <c r="E416" s="36">
        <v>552.29999999999995</v>
      </c>
      <c r="F416" s="36">
        <v>541.75</v>
      </c>
      <c r="G416" s="36">
        <v>533.4</v>
      </c>
      <c r="H416" s="36">
        <v>571.19999999999993</v>
      </c>
      <c r="I416" s="36">
        <v>579.55000000000007</v>
      </c>
      <c r="J416" s="36">
        <v>590.09999999999991</v>
      </c>
      <c r="K416" s="31">
        <v>569</v>
      </c>
      <c r="L416" s="31">
        <v>550.1</v>
      </c>
      <c r="M416" s="31">
        <v>6.3380700000000001</v>
      </c>
      <c r="N416" s="1"/>
      <c r="O416" s="1"/>
    </row>
    <row r="417" spans="1:15" ht="12.75" customHeight="1">
      <c r="A417" s="33">
        <v>407</v>
      </c>
      <c r="B417" s="53" t="s">
        <v>475</v>
      </c>
      <c r="C417" s="31">
        <v>4160.2</v>
      </c>
      <c r="D417" s="36">
        <v>4208.2333333333336</v>
      </c>
      <c r="E417" s="36">
        <v>4086.9666666666672</v>
      </c>
      <c r="F417" s="36">
        <v>4013.7333333333336</v>
      </c>
      <c r="G417" s="36">
        <v>3892.4666666666672</v>
      </c>
      <c r="H417" s="36">
        <v>4281.4666666666672</v>
      </c>
      <c r="I417" s="36">
        <v>4402.7333333333336</v>
      </c>
      <c r="J417" s="36">
        <v>4475.9666666666672</v>
      </c>
      <c r="K417" s="31">
        <v>4329.5</v>
      </c>
      <c r="L417" s="31">
        <v>4135</v>
      </c>
      <c r="M417" s="31">
        <v>1.09477</v>
      </c>
      <c r="N417" s="1"/>
      <c r="O417" s="1"/>
    </row>
    <row r="418" spans="1:15" ht="12.75" customHeight="1">
      <c r="A418" s="33">
        <v>408</v>
      </c>
      <c r="B418" s="53" t="s">
        <v>886</v>
      </c>
      <c r="C418" s="31">
        <v>782.3</v>
      </c>
      <c r="D418" s="36">
        <v>769.44999999999993</v>
      </c>
      <c r="E418" s="36">
        <v>756.59999999999991</v>
      </c>
      <c r="F418" s="36">
        <v>730.9</v>
      </c>
      <c r="G418" s="36">
        <v>718.05</v>
      </c>
      <c r="H418" s="36">
        <v>795.14999999999986</v>
      </c>
      <c r="I418" s="36">
        <v>808</v>
      </c>
      <c r="J418" s="36">
        <v>833.69999999999982</v>
      </c>
      <c r="K418" s="31">
        <v>782.3</v>
      </c>
      <c r="L418" s="31">
        <v>743.75</v>
      </c>
      <c r="M418" s="31">
        <v>2.6472699999999998</v>
      </c>
      <c r="N418" s="1"/>
      <c r="O418" s="1"/>
    </row>
    <row r="419" spans="1:15" ht="12.75" customHeight="1">
      <c r="A419" s="33">
        <v>409</v>
      </c>
      <c r="B419" s="53" t="s">
        <v>211</v>
      </c>
      <c r="C419" s="31">
        <v>27239.7</v>
      </c>
      <c r="D419" s="36">
        <v>26922.566666666666</v>
      </c>
      <c r="E419" s="36">
        <v>26395.133333333331</v>
      </c>
      <c r="F419" s="36">
        <v>25550.566666666666</v>
      </c>
      <c r="G419" s="36">
        <v>25023.133333333331</v>
      </c>
      <c r="H419" s="36">
        <v>27767.133333333331</v>
      </c>
      <c r="I419" s="36">
        <v>28294.566666666666</v>
      </c>
      <c r="J419" s="36">
        <v>29139.133333333331</v>
      </c>
      <c r="K419" s="31">
        <v>27450</v>
      </c>
      <c r="L419" s="31">
        <v>26078</v>
      </c>
      <c r="M419" s="31">
        <v>0.68196999999999997</v>
      </c>
      <c r="N419" s="1"/>
      <c r="O419" s="1"/>
    </row>
    <row r="420" spans="1:15" ht="12.75" customHeight="1">
      <c r="A420" s="33">
        <v>410</v>
      </c>
      <c r="B420" s="53" t="s">
        <v>476</v>
      </c>
      <c r="C420" s="31">
        <v>42.5</v>
      </c>
      <c r="D420" s="36">
        <v>42.786666666666669</v>
      </c>
      <c r="E420" s="36">
        <v>42.13333333333334</v>
      </c>
      <c r="F420" s="36">
        <v>41.766666666666673</v>
      </c>
      <c r="G420" s="36">
        <v>41.113333333333344</v>
      </c>
      <c r="H420" s="36">
        <v>43.153333333333336</v>
      </c>
      <c r="I420" s="36">
        <v>43.806666666666658</v>
      </c>
      <c r="J420" s="36">
        <v>44.173333333333332</v>
      </c>
      <c r="K420" s="31">
        <v>43.44</v>
      </c>
      <c r="L420" s="31">
        <v>42.42</v>
      </c>
      <c r="M420" s="31">
        <v>72.161510000000007</v>
      </c>
      <c r="N420" s="1"/>
      <c r="O420" s="1"/>
    </row>
    <row r="421" spans="1:15" ht="12.75" customHeight="1">
      <c r="A421" s="33">
        <v>411</v>
      </c>
      <c r="B421" s="53" t="s">
        <v>214</v>
      </c>
      <c r="C421" s="31">
        <v>2519.1</v>
      </c>
      <c r="D421" s="36">
        <v>2518.9333333333334</v>
      </c>
      <c r="E421" s="36">
        <v>2485.3666666666668</v>
      </c>
      <c r="F421" s="36">
        <v>2451.6333333333332</v>
      </c>
      <c r="G421" s="36">
        <v>2418.0666666666666</v>
      </c>
      <c r="H421" s="36">
        <v>2552.666666666667</v>
      </c>
      <c r="I421" s="36">
        <v>2586.2333333333336</v>
      </c>
      <c r="J421" s="36">
        <v>2619.9666666666672</v>
      </c>
      <c r="K421" s="31">
        <v>2552.5</v>
      </c>
      <c r="L421" s="31">
        <v>2485.1999999999998</v>
      </c>
      <c r="M421" s="31">
        <v>9.6980400000000007</v>
      </c>
      <c r="N421" s="1"/>
      <c r="O421" s="1"/>
    </row>
    <row r="422" spans="1:15" ht="12.75" customHeight="1">
      <c r="A422" s="33">
        <v>412</v>
      </c>
      <c r="B422" s="53" t="s">
        <v>477</v>
      </c>
      <c r="C422" s="31">
        <v>626.45000000000005</v>
      </c>
      <c r="D422" s="36">
        <v>629.80000000000007</v>
      </c>
      <c r="E422" s="36">
        <v>616.80000000000018</v>
      </c>
      <c r="F422" s="36">
        <v>607.15000000000009</v>
      </c>
      <c r="G422" s="36">
        <v>594.1500000000002</v>
      </c>
      <c r="H422" s="36">
        <v>639.45000000000016</v>
      </c>
      <c r="I422" s="36">
        <v>652.44999999999993</v>
      </c>
      <c r="J422" s="36">
        <v>662.10000000000014</v>
      </c>
      <c r="K422" s="31">
        <v>642.79999999999995</v>
      </c>
      <c r="L422" s="31">
        <v>620.15</v>
      </c>
      <c r="M422" s="31">
        <v>4.3604200000000004</v>
      </c>
      <c r="N422" s="1"/>
      <c r="O422" s="1"/>
    </row>
    <row r="423" spans="1:15" ht="12.75" customHeight="1">
      <c r="A423" s="33">
        <v>413</v>
      </c>
      <c r="B423" s="53" t="s">
        <v>212</v>
      </c>
      <c r="C423" s="31">
        <v>6856.55</v>
      </c>
      <c r="D423" s="36">
        <v>6878.7</v>
      </c>
      <c r="E423" s="36">
        <v>6802.8499999999995</v>
      </c>
      <c r="F423" s="36">
        <v>6749.15</v>
      </c>
      <c r="G423" s="36">
        <v>6673.2999999999993</v>
      </c>
      <c r="H423" s="36">
        <v>6932.4</v>
      </c>
      <c r="I423" s="36">
        <v>7008.25</v>
      </c>
      <c r="J423" s="36">
        <v>7061.95</v>
      </c>
      <c r="K423" s="31">
        <v>6954.55</v>
      </c>
      <c r="L423" s="31">
        <v>6825</v>
      </c>
      <c r="M423" s="31">
        <v>2.5866099999999999</v>
      </c>
      <c r="N423" s="1"/>
      <c r="O423" s="1"/>
    </row>
    <row r="424" spans="1:15" ht="12.75" customHeight="1">
      <c r="A424" s="33">
        <v>414</v>
      </c>
      <c r="B424" s="53" t="s">
        <v>887</v>
      </c>
      <c r="C424" s="31">
        <v>1288.4000000000001</v>
      </c>
      <c r="D424" s="36">
        <v>1282.3833333333334</v>
      </c>
      <c r="E424" s="36">
        <v>1261.0166666666669</v>
      </c>
      <c r="F424" s="36">
        <v>1233.6333333333334</v>
      </c>
      <c r="G424" s="36">
        <v>1212.2666666666669</v>
      </c>
      <c r="H424" s="36">
        <v>1309.7666666666669</v>
      </c>
      <c r="I424" s="36">
        <v>1331.1333333333332</v>
      </c>
      <c r="J424" s="36">
        <v>1358.5166666666669</v>
      </c>
      <c r="K424" s="31">
        <v>1303.75</v>
      </c>
      <c r="L424" s="31">
        <v>1255</v>
      </c>
      <c r="M424" s="31">
        <v>5.6596299999999999</v>
      </c>
      <c r="N424" s="1"/>
      <c r="O424" s="1"/>
    </row>
    <row r="425" spans="1:15" ht="12.75" customHeight="1">
      <c r="A425" s="33">
        <v>415</v>
      </c>
      <c r="B425" s="53" t="s">
        <v>478</v>
      </c>
      <c r="C425" s="31">
        <v>2064.25</v>
      </c>
      <c r="D425" s="36">
        <v>2097.2333333333331</v>
      </c>
      <c r="E425" s="36">
        <v>2018.0166666666664</v>
      </c>
      <c r="F425" s="36">
        <v>1971.7833333333333</v>
      </c>
      <c r="G425" s="36">
        <v>1892.5666666666666</v>
      </c>
      <c r="H425" s="36">
        <v>2143.4666666666662</v>
      </c>
      <c r="I425" s="36">
        <v>2222.6833333333325</v>
      </c>
      <c r="J425" s="36">
        <v>2268.9166666666661</v>
      </c>
      <c r="K425" s="31">
        <v>2176.4499999999998</v>
      </c>
      <c r="L425" s="31">
        <v>2051</v>
      </c>
      <c r="M425" s="31">
        <v>1.4778</v>
      </c>
      <c r="N425" s="1"/>
      <c r="O425" s="1"/>
    </row>
    <row r="426" spans="1:15" ht="12.75" customHeight="1">
      <c r="A426" s="33">
        <v>416</v>
      </c>
      <c r="B426" s="53" t="s">
        <v>479</v>
      </c>
      <c r="C426" s="31">
        <v>9331.2999999999993</v>
      </c>
      <c r="D426" s="36">
        <v>9357.7833333333328</v>
      </c>
      <c r="E426" s="36">
        <v>9255.5666666666657</v>
      </c>
      <c r="F426" s="36">
        <v>9179.8333333333321</v>
      </c>
      <c r="G426" s="36">
        <v>9077.616666666665</v>
      </c>
      <c r="H426" s="36">
        <v>9433.5166666666664</v>
      </c>
      <c r="I426" s="36">
        <v>9535.7333333333336</v>
      </c>
      <c r="J426" s="36">
        <v>9611.4666666666672</v>
      </c>
      <c r="K426" s="31">
        <v>9460</v>
      </c>
      <c r="L426" s="31">
        <v>9282.0499999999993</v>
      </c>
      <c r="M426" s="31">
        <v>0.57838000000000001</v>
      </c>
      <c r="N426" s="1"/>
      <c r="O426" s="1"/>
    </row>
    <row r="427" spans="1:15" ht="12.75" customHeight="1">
      <c r="A427" s="33">
        <v>417</v>
      </c>
      <c r="B427" s="53" t="s">
        <v>291</v>
      </c>
      <c r="C427" s="31">
        <v>660.2</v>
      </c>
      <c r="D427" s="36">
        <v>663.56666666666672</v>
      </c>
      <c r="E427" s="36">
        <v>655.03333333333342</v>
      </c>
      <c r="F427" s="36">
        <v>649.86666666666667</v>
      </c>
      <c r="G427" s="36">
        <v>641.33333333333337</v>
      </c>
      <c r="H427" s="36">
        <v>668.73333333333346</v>
      </c>
      <c r="I427" s="36">
        <v>677.26666666666677</v>
      </c>
      <c r="J427" s="36">
        <v>682.43333333333351</v>
      </c>
      <c r="K427" s="31">
        <v>672.1</v>
      </c>
      <c r="L427" s="31">
        <v>658.4</v>
      </c>
      <c r="M427" s="31">
        <v>8.6510099999999994</v>
      </c>
      <c r="N427" s="1"/>
      <c r="O427" s="1"/>
    </row>
    <row r="428" spans="1:15" ht="12.75" customHeight="1">
      <c r="A428" s="33">
        <v>418</v>
      </c>
      <c r="B428" s="53" t="s">
        <v>480</v>
      </c>
      <c r="C428" s="31">
        <v>585.85</v>
      </c>
      <c r="D428" s="36">
        <v>583.63333333333333</v>
      </c>
      <c r="E428" s="36">
        <v>575.56666666666661</v>
      </c>
      <c r="F428" s="36">
        <v>565.2833333333333</v>
      </c>
      <c r="G428" s="36">
        <v>557.21666666666658</v>
      </c>
      <c r="H428" s="36">
        <v>593.91666666666663</v>
      </c>
      <c r="I428" s="36">
        <v>601.98333333333346</v>
      </c>
      <c r="J428" s="36">
        <v>612.26666666666665</v>
      </c>
      <c r="K428" s="31">
        <v>591.70000000000005</v>
      </c>
      <c r="L428" s="31">
        <v>573.35</v>
      </c>
      <c r="M428" s="31">
        <v>8.1867999999999999</v>
      </c>
      <c r="N428" s="1"/>
      <c r="O428" s="1"/>
    </row>
    <row r="429" spans="1:15" ht="12.75" customHeight="1">
      <c r="A429" s="33">
        <v>419</v>
      </c>
      <c r="B429" s="53" t="s">
        <v>481</v>
      </c>
      <c r="C429" s="31">
        <v>509.55</v>
      </c>
      <c r="D429" s="36">
        <v>508.16666666666669</v>
      </c>
      <c r="E429" s="36">
        <v>500.63333333333333</v>
      </c>
      <c r="F429" s="36">
        <v>491.71666666666664</v>
      </c>
      <c r="G429" s="36">
        <v>484.18333333333328</v>
      </c>
      <c r="H429" s="36">
        <v>517.08333333333337</v>
      </c>
      <c r="I429" s="36">
        <v>524.61666666666679</v>
      </c>
      <c r="J429" s="36">
        <v>533.53333333333342</v>
      </c>
      <c r="K429" s="31">
        <v>515.70000000000005</v>
      </c>
      <c r="L429" s="31">
        <v>499.25</v>
      </c>
      <c r="M429" s="31">
        <v>21.498840000000001</v>
      </c>
      <c r="N429" s="1"/>
      <c r="O429" s="1"/>
    </row>
    <row r="430" spans="1:15" ht="12.75" customHeight="1">
      <c r="A430" s="33">
        <v>420</v>
      </c>
      <c r="B430" s="53" t="s">
        <v>210</v>
      </c>
      <c r="C430" s="31">
        <v>831.8</v>
      </c>
      <c r="D430" s="36">
        <v>835.48333333333323</v>
      </c>
      <c r="E430" s="36">
        <v>825.51666666666642</v>
      </c>
      <c r="F430" s="36">
        <v>819.23333333333323</v>
      </c>
      <c r="G430" s="36">
        <v>809.26666666666642</v>
      </c>
      <c r="H430" s="36">
        <v>841.76666666666642</v>
      </c>
      <c r="I430" s="36">
        <v>851.73333333333335</v>
      </c>
      <c r="J430" s="36">
        <v>858.01666666666642</v>
      </c>
      <c r="K430" s="31">
        <v>845.45</v>
      </c>
      <c r="L430" s="31">
        <v>829.2</v>
      </c>
      <c r="M430" s="31">
        <v>167.25507999999999</v>
      </c>
      <c r="N430" s="1"/>
      <c r="O430" s="1"/>
    </row>
    <row r="431" spans="1:15" ht="12.75" customHeight="1">
      <c r="A431" s="33">
        <v>421</v>
      </c>
      <c r="B431" s="53" t="s">
        <v>207</v>
      </c>
      <c r="C431" s="31">
        <v>150.6</v>
      </c>
      <c r="D431" s="36">
        <v>151.21666666666667</v>
      </c>
      <c r="E431" s="36">
        <v>149.43333333333334</v>
      </c>
      <c r="F431" s="36">
        <v>148.26666666666668</v>
      </c>
      <c r="G431" s="36">
        <v>146.48333333333335</v>
      </c>
      <c r="H431" s="36">
        <v>152.38333333333333</v>
      </c>
      <c r="I431" s="36">
        <v>154.16666666666669</v>
      </c>
      <c r="J431" s="36">
        <v>155.33333333333331</v>
      </c>
      <c r="K431" s="31">
        <v>153</v>
      </c>
      <c r="L431" s="31">
        <v>150.05000000000001</v>
      </c>
      <c r="M431" s="31">
        <v>233.73558</v>
      </c>
      <c r="N431" s="1"/>
      <c r="O431" s="1"/>
    </row>
    <row r="432" spans="1:15" ht="12.75" customHeight="1">
      <c r="A432" s="33">
        <v>422</v>
      </c>
      <c r="B432" s="53" t="s">
        <v>482</v>
      </c>
      <c r="C432" s="31">
        <v>757.8</v>
      </c>
      <c r="D432" s="36">
        <v>749.29999999999984</v>
      </c>
      <c r="E432" s="36">
        <v>740.79999999999973</v>
      </c>
      <c r="F432" s="36">
        <v>723.79999999999984</v>
      </c>
      <c r="G432" s="36">
        <v>715.29999999999973</v>
      </c>
      <c r="H432" s="36">
        <v>766.29999999999973</v>
      </c>
      <c r="I432" s="36">
        <v>774.8</v>
      </c>
      <c r="J432" s="36">
        <v>791.79999999999973</v>
      </c>
      <c r="K432" s="31">
        <v>757.8</v>
      </c>
      <c r="L432" s="31">
        <v>732.3</v>
      </c>
      <c r="M432" s="31">
        <v>10.07475</v>
      </c>
      <c r="N432" s="1"/>
      <c r="O432" s="1"/>
    </row>
    <row r="433" spans="1:15" ht="12.75" customHeight="1">
      <c r="A433" s="33">
        <v>423</v>
      </c>
      <c r="B433" s="53" t="s">
        <v>483</v>
      </c>
      <c r="C433" s="31">
        <v>131.69999999999999</v>
      </c>
      <c r="D433" s="36">
        <v>130.86666666666667</v>
      </c>
      <c r="E433" s="36">
        <v>126.23333333333335</v>
      </c>
      <c r="F433" s="36">
        <v>120.76666666666668</v>
      </c>
      <c r="G433" s="36">
        <v>116.13333333333335</v>
      </c>
      <c r="H433" s="36">
        <v>136.33333333333334</v>
      </c>
      <c r="I433" s="36">
        <v>140.96666666666667</v>
      </c>
      <c r="J433" s="36">
        <v>146.43333333333334</v>
      </c>
      <c r="K433" s="31">
        <v>135.5</v>
      </c>
      <c r="L433" s="31">
        <v>125.4</v>
      </c>
      <c r="M433" s="31">
        <v>82.991650000000007</v>
      </c>
      <c r="N433" s="1"/>
      <c r="O433" s="1"/>
    </row>
    <row r="434" spans="1:15" ht="12.75" customHeight="1">
      <c r="A434" s="33">
        <v>424</v>
      </c>
      <c r="B434" s="53" t="s">
        <v>484</v>
      </c>
      <c r="C434" s="31">
        <v>495.35</v>
      </c>
      <c r="D434" s="36">
        <v>493.93333333333334</v>
      </c>
      <c r="E434" s="36">
        <v>481.86666666666667</v>
      </c>
      <c r="F434" s="36">
        <v>468.38333333333333</v>
      </c>
      <c r="G434" s="36">
        <v>456.31666666666666</v>
      </c>
      <c r="H434" s="36">
        <v>507.41666666666669</v>
      </c>
      <c r="I434" s="36">
        <v>519.48333333333335</v>
      </c>
      <c r="J434" s="36">
        <v>532.9666666666667</v>
      </c>
      <c r="K434" s="31">
        <v>506</v>
      </c>
      <c r="L434" s="31">
        <v>480.45</v>
      </c>
      <c r="M434" s="31">
        <v>7.36456</v>
      </c>
      <c r="N434" s="1"/>
      <c r="O434" s="1"/>
    </row>
    <row r="435" spans="1:15" ht="12.75" customHeight="1">
      <c r="A435" s="33">
        <v>425</v>
      </c>
      <c r="B435" s="53" t="s">
        <v>485</v>
      </c>
      <c r="C435" s="31">
        <v>218.08</v>
      </c>
      <c r="D435" s="36">
        <v>220.97666666666669</v>
      </c>
      <c r="E435" s="36">
        <v>212.35333333333338</v>
      </c>
      <c r="F435" s="36">
        <v>206.62666666666669</v>
      </c>
      <c r="G435" s="36">
        <v>198.00333333333339</v>
      </c>
      <c r="H435" s="36">
        <v>226.70333333333338</v>
      </c>
      <c r="I435" s="36">
        <v>235.32666666666671</v>
      </c>
      <c r="J435" s="36">
        <v>241.05333333333337</v>
      </c>
      <c r="K435" s="31">
        <v>229.6</v>
      </c>
      <c r="L435" s="31">
        <v>215.25</v>
      </c>
      <c r="M435" s="31">
        <v>24.897220000000001</v>
      </c>
      <c r="N435" s="1"/>
      <c r="O435" s="1"/>
    </row>
    <row r="436" spans="1:15" ht="12.75" customHeight="1">
      <c r="A436" s="33">
        <v>426</v>
      </c>
      <c r="B436" s="53" t="s">
        <v>215</v>
      </c>
      <c r="C436" s="31">
        <v>1513.1</v>
      </c>
      <c r="D436" s="36">
        <v>1513.3</v>
      </c>
      <c r="E436" s="36">
        <v>1504.8999999999999</v>
      </c>
      <c r="F436" s="36">
        <v>1496.6999999999998</v>
      </c>
      <c r="G436" s="36">
        <v>1488.2999999999997</v>
      </c>
      <c r="H436" s="36">
        <v>1521.5</v>
      </c>
      <c r="I436" s="36">
        <v>1529.9</v>
      </c>
      <c r="J436" s="36">
        <v>1538.1000000000001</v>
      </c>
      <c r="K436" s="31">
        <v>1521.7</v>
      </c>
      <c r="L436" s="31">
        <v>1505.1</v>
      </c>
      <c r="M436" s="31">
        <v>14.33942</v>
      </c>
      <c r="N436" s="1"/>
      <c r="O436" s="1"/>
    </row>
    <row r="437" spans="1:15" ht="12.75" customHeight="1">
      <c r="A437" s="33">
        <v>427</v>
      </c>
      <c r="B437" s="53" t="s">
        <v>216</v>
      </c>
      <c r="C437" s="31">
        <v>725.35</v>
      </c>
      <c r="D437" s="36">
        <v>723.28333333333342</v>
      </c>
      <c r="E437" s="36">
        <v>716.11666666666679</v>
      </c>
      <c r="F437" s="36">
        <v>706.88333333333333</v>
      </c>
      <c r="G437" s="36">
        <v>699.7166666666667</v>
      </c>
      <c r="H437" s="36">
        <v>732.51666666666688</v>
      </c>
      <c r="I437" s="36">
        <v>739.68333333333362</v>
      </c>
      <c r="J437" s="36">
        <v>748.91666666666697</v>
      </c>
      <c r="K437" s="31">
        <v>730.45</v>
      </c>
      <c r="L437" s="31">
        <v>714.05</v>
      </c>
      <c r="M437" s="31">
        <v>11.062010000000001</v>
      </c>
      <c r="N437" s="1"/>
      <c r="O437" s="1"/>
    </row>
    <row r="438" spans="1:15" ht="12.75" customHeight="1">
      <c r="A438" s="33">
        <v>428</v>
      </c>
      <c r="B438" s="53" t="s">
        <v>486</v>
      </c>
      <c r="C438" s="31">
        <v>4621.05</v>
      </c>
      <c r="D438" s="36">
        <v>4615.6333333333341</v>
      </c>
      <c r="E438" s="36">
        <v>4574.4166666666679</v>
      </c>
      <c r="F438" s="36">
        <v>4527.7833333333338</v>
      </c>
      <c r="G438" s="36">
        <v>4486.5666666666675</v>
      </c>
      <c r="H438" s="36">
        <v>4662.2666666666682</v>
      </c>
      <c r="I438" s="36">
        <v>4703.4833333333336</v>
      </c>
      <c r="J438" s="36">
        <v>4750.1166666666686</v>
      </c>
      <c r="K438" s="31">
        <v>4656.8500000000004</v>
      </c>
      <c r="L438" s="31">
        <v>4569</v>
      </c>
      <c r="M438" s="31">
        <v>0.37513999999999997</v>
      </c>
      <c r="N438" s="1"/>
      <c r="O438" s="1"/>
    </row>
    <row r="439" spans="1:15" ht="12.75" customHeight="1">
      <c r="A439" s="33">
        <v>429</v>
      </c>
      <c r="B439" s="53" t="s">
        <v>487</v>
      </c>
      <c r="C439" s="31">
        <v>1255</v>
      </c>
      <c r="D439" s="36">
        <v>1264.5166666666667</v>
      </c>
      <c r="E439" s="36">
        <v>1239.0333333333333</v>
      </c>
      <c r="F439" s="36">
        <v>1223.0666666666666</v>
      </c>
      <c r="G439" s="36">
        <v>1197.5833333333333</v>
      </c>
      <c r="H439" s="36">
        <v>1280.4833333333333</v>
      </c>
      <c r="I439" s="36">
        <v>1305.9666666666665</v>
      </c>
      <c r="J439" s="36">
        <v>1321.9333333333334</v>
      </c>
      <c r="K439" s="31">
        <v>1290</v>
      </c>
      <c r="L439" s="31">
        <v>1248.55</v>
      </c>
      <c r="M439" s="31">
        <v>0.45445999999999998</v>
      </c>
      <c r="N439" s="1"/>
      <c r="O439" s="1"/>
    </row>
    <row r="440" spans="1:15" ht="12.75" customHeight="1">
      <c r="A440" s="33">
        <v>430</v>
      </c>
      <c r="B440" s="53" t="s">
        <v>488</v>
      </c>
      <c r="C440" s="31">
        <v>524.75</v>
      </c>
      <c r="D440" s="36">
        <v>522.25</v>
      </c>
      <c r="E440" s="36">
        <v>510.4</v>
      </c>
      <c r="F440" s="36">
        <v>496.04999999999995</v>
      </c>
      <c r="G440" s="36">
        <v>484.19999999999993</v>
      </c>
      <c r="H440" s="36">
        <v>536.6</v>
      </c>
      <c r="I440" s="36">
        <v>548.44999999999993</v>
      </c>
      <c r="J440" s="36">
        <v>562.80000000000007</v>
      </c>
      <c r="K440" s="31">
        <v>534.1</v>
      </c>
      <c r="L440" s="31">
        <v>507.9</v>
      </c>
      <c r="M440" s="31">
        <v>30.684920000000002</v>
      </c>
      <c r="N440" s="1"/>
      <c r="O440" s="1"/>
    </row>
    <row r="441" spans="1:15" ht="12.75" customHeight="1">
      <c r="A441" s="33">
        <v>431</v>
      </c>
      <c r="B441" s="53" t="s">
        <v>489</v>
      </c>
      <c r="C441" s="31">
        <v>5999.4</v>
      </c>
      <c r="D441" s="36">
        <v>5934.833333333333</v>
      </c>
      <c r="E441" s="36">
        <v>5864.6666666666661</v>
      </c>
      <c r="F441" s="36">
        <v>5729.9333333333334</v>
      </c>
      <c r="G441" s="36">
        <v>5659.7666666666664</v>
      </c>
      <c r="H441" s="36">
        <v>6069.5666666666657</v>
      </c>
      <c r="I441" s="36">
        <v>6139.7333333333318</v>
      </c>
      <c r="J441" s="36">
        <v>6274.4666666666653</v>
      </c>
      <c r="K441" s="31">
        <v>6005</v>
      </c>
      <c r="L441" s="31">
        <v>5800.1</v>
      </c>
      <c r="M441" s="31">
        <v>3.2843300000000002</v>
      </c>
      <c r="N441" s="1"/>
      <c r="O441" s="1"/>
    </row>
    <row r="442" spans="1:15" ht="12.75" customHeight="1">
      <c r="A442" s="33">
        <v>432</v>
      </c>
      <c r="B442" s="53" t="s">
        <v>490</v>
      </c>
      <c r="C442" s="31">
        <v>681.6</v>
      </c>
      <c r="D442" s="36">
        <v>678.85</v>
      </c>
      <c r="E442" s="36">
        <v>652.75</v>
      </c>
      <c r="F442" s="36">
        <v>623.9</v>
      </c>
      <c r="G442" s="36">
        <v>597.79999999999995</v>
      </c>
      <c r="H442" s="36">
        <v>707.7</v>
      </c>
      <c r="I442" s="36">
        <v>733.80000000000018</v>
      </c>
      <c r="J442" s="36">
        <v>762.65000000000009</v>
      </c>
      <c r="K442" s="31">
        <v>704.95</v>
      </c>
      <c r="L442" s="31">
        <v>650</v>
      </c>
      <c r="M442" s="31">
        <v>6.0693200000000003</v>
      </c>
      <c r="N442" s="1"/>
      <c r="O442" s="1"/>
    </row>
    <row r="443" spans="1:15" ht="12.75" customHeight="1">
      <c r="A443" s="33">
        <v>433</v>
      </c>
      <c r="B443" s="53" t="s">
        <v>491</v>
      </c>
      <c r="C443" s="31">
        <v>47.4</v>
      </c>
      <c r="D443" s="36">
        <v>47.81</v>
      </c>
      <c r="E443" s="36">
        <v>46.99</v>
      </c>
      <c r="F443" s="36">
        <v>46.58</v>
      </c>
      <c r="G443" s="36">
        <v>45.76</v>
      </c>
      <c r="H443" s="36">
        <v>48.220000000000006</v>
      </c>
      <c r="I443" s="36">
        <v>49.04</v>
      </c>
      <c r="J443" s="36">
        <v>49.45000000000001</v>
      </c>
      <c r="K443" s="31">
        <v>48.63</v>
      </c>
      <c r="L443" s="31">
        <v>47.4</v>
      </c>
      <c r="M443" s="31">
        <v>902.20734000000004</v>
      </c>
      <c r="N443" s="1"/>
      <c r="O443" s="1"/>
    </row>
    <row r="444" spans="1:15" ht="12.75" customHeight="1">
      <c r="A444" s="33">
        <v>434</v>
      </c>
      <c r="B444" s="53" t="s">
        <v>492</v>
      </c>
      <c r="C444" s="31">
        <v>616.75</v>
      </c>
      <c r="D444" s="36">
        <v>606.85</v>
      </c>
      <c r="E444" s="36">
        <v>595.6</v>
      </c>
      <c r="F444" s="36">
        <v>574.45000000000005</v>
      </c>
      <c r="G444" s="36">
        <v>563.20000000000005</v>
      </c>
      <c r="H444" s="36">
        <v>628</v>
      </c>
      <c r="I444" s="36">
        <v>639.25</v>
      </c>
      <c r="J444" s="36">
        <v>660.4</v>
      </c>
      <c r="K444" s="31">
        <v>618.1</v>
      </c>
      <c r="L444" s="31">
        <v>585.70000000000005</v>
      </c>
      <c r="M444" s="31">
        <v>25.231259999999999</v>
      </c>
      <c r="N444" s="1"/>
      <c r="O444" s="1"/>
    </row>
    <row r="445" spans="1:15" ht="12.75" customHeight="1">
      <c r="A445" s="33">
        <v>435</v>
      </c>
      <c r="B445" s="53" t="s">
        <v>217</v>
      </c>
      <c r="C445" s="31">
        <v>710.3</v>
      </c>
      <c r="D445" s="36">
        <v>708.38333333333321</v>
      </c>
      <c r="E445" s="36">
        <v>693.96666666666647</v>
      </c>
      <c r="F445" s="36">
        <v>677.63333333333321</v>
      </c>
      <c r="G445" s="36">
        <v>663.21666666666647</v>
      </c>
      <c r="H445" s="36">
        <v>724.71666666666647</v>
      </c>
      <c r="I445" s="36">
        <v>739.13333333333321</v>
      </c>
      <c r="J445" s="36">
        <v>755.46666666666647</v>
      </c>
      <c r="K445" s="31">
        <v>722.8</v>
      </c>
      <c r="L445" s="31">
        <v>692.05</v>
      </c>
      <c r="M445" s="31">
        <v>23.758040000000001</v>
      </c>
      <c r="N445" s="1"/>
      <c r="O445" s="1"/>
    </row>
    <row r="446" spans="1:15" ht="12.75" customHeight="1">
      <c r="A446" s="33">
        <v>436</v>
      </c>
      <c r="B446" s="53" t="s">
        <v>836</v>
      </c>
      <c r="C446" s="31">
        <v>460.9</v>
      </c>
      <c r="D446" s="36">
        <v>464.75</v>
      </c>
      <c r="E446" s="36">
        <v>455.65</v>
      </c>
      <c r="F446" s="36">
        <v>450.4</v>
      </c>
      <c r="G446" s="36">
        <v>441.29999999999995</v>
      </c>
      <c r="H446" s="36">
        <v>470</v>
      </c>
      <c r="I446" s="36">
        <v>479.1</v>
      </c>
      <c r="J446" s="36">
        <v>484.35</v>
      </c>
      <c r="K446" s="31">
        <v>473.85</v>
      </c>
      <c r="L446" s="31">
        <v>459.5</v>
      </c>
      <c r="M446" s="31">
        <v>3.2598500000000001</v>
      </c>
      <c r="N446" s="1"/>
      <c r="O446" s="1"/>
    </row>
    <row r="447" spans="1:15" ht="12.75" customHeight="1">
      <c r="A447" s="33">
        <v>437</v>
      </c>
      <c r="B447" s="53" t="s">
        <v>493</v>
      </c>
      <c r="C447" s="31">
        <v>42.84</v>
      </c>
      <c r="D447" s="36">
        <v>43.180000000000007</v>
      </c>
      <c r="E447" s="36">
        <v>42.360000000000014</v>
      </c>
      <c r="F447" s="36">
        <v>41.88000000000001</v>
      </c>
      <c r="G447" s="36">
        <v>41.060000000000016</v>
      </c>
      <c r="H447" s="36">
        <v>43.660000000000011</v>
      </c>
      <c r="I447" s="36">
        <v>44.480000000000004</v>
      </c>
      <c r="J447" s="36">
        <v>44.960000000000008</v>
      </c>
      <c r="K447" s="31">
        <v>44</v>
      </c>
      <c r="L447" s="31">
        <v>42.7</v>
      </c>
      <c r="M447" s="31">
        <v>51.237200000000001</v>
      </c>
      <c r="N447" s="1"/>
      <c r="O447" s="1"/>
    </row>
    <row r="448" spans="1:15" ht="12.75" customHeight="1">
      <c r="A448" s="33">
        <v>438</v>
      </c>
      <c r="B448" s="53" t="s">
        <v>229</v>
      </c>
      <c r="C448" s="31">
        <v>2436.85</v>
      </c>
      <c r="D448" s="36">
        <v>2431.2666666666664</v>
      </c>
      <c r="E448" s="36">
        <v>2417.583333333333</v>
      </c>
      <c r="F448" s="36">
        <v>2398.3166666666666</v>
      </c>
      <c r="G448" s="36">
        <v>2384.6333333333332</v>
      </c>
      <c r="H448" s="36">
        <v>2450.5333333333328</v>
      </c>
      <c r="I448" s="36">
        <v>2464.2166666666662</v>
      </c>
      <c r="J448" s="36">
        <v>2483.4833333333327</v>
      </c>
      <c r="K448" s="31">
        <v>2444.9499999999998</v>
      </c>
      <c r="L448" s="31">
        <v>2412</v>
      </c>
      <c r="M448" s="31">
        <v>14.82253</v>
      </c>
      <c r="N448" s="1"/>
      <c r="O448" s="1"/>
    </row>
    <row r="449" spans="1:15" ht="12.75" customHeight="1">
      <c r="A449" s="33">
        <v>439</v>
      </c>
      <c r="B449" s="53" t="s">
        <v>888</v>
      </c>
      <c r="C449" s="31">
        <v>168.88</v>
      </c>
      <c r="D449" s="36">
        <v>169.41</v>
      </c>
      <c r="E449" s="36">
        <v>168.01999999999998</v>
      </c>
      <c r="F449" s="36">
        <v>167.16</v>
      </c>
      <c r="G449" s="36">
        <v>165.76999999999998</v>
      </c>
      <c r="H449" s="36">
        <v>170.26999999999998</v>
      </c>
      <c r="I449" s="36">
        <v>171.66000000000003</v>
      </c>
      <c r="J449" s="36">
        <v>172.51999999999998</v>
      </c>
      <c r="K449" s="31">
        <v>170.8</v>
      </c>
      <c r="L449" s="31">
        <v>168.55</v>
      </c>
      <c r="M449" s="31">
        <v>4.9733400000000003</v>
      </c>
      <c r="N449" s="1"/>
      <c r="O449" s="1"/>
    </row>
    <row r="450" spans="1:15" ht="12.75" customHeight="1">
      <c r="A450" s="33">
        <v>440</v>
      </c>
      <c r="B450" s="53" t="s">
        <v>889</v>
      </c>
      <c r="C450" s="31">
        <v>473.65</v>
      </c>
      <c r="D450" s="36">
        <v>473.23333333333335</v>
      </c>
      <c r="E450" s="36">
        <v>470.4666666666667</v>
      </c>
      <c r="F450" s="36">
        <v>467.28333333333336</v>
      </c>
      <c r="G450" s="36">
        <v>464.51666666666671</v>
      </c>
      <c r="H450" s="36">
        <v>476.41666666666669</v>
      </c>
      <c r="I450" s="36">
        <v>479.18333333333334</v>
      </c>
      <c r="J450" s="36">
        <v>482.36666666666667</v>
      </c>
      <c r="K450" s="31">
        <v>476</v>
      </c>
      <c r="L450" s="31">
        <v>470.05</v>
      </c>
      <c r="M450" s="31">
        <v>1.5589299999999999</v>
      </c>
      <c r="N450" s="1"/>
      <c r="O450" s="1"/>
    </row>
    <row r="451" spans="1:15" ht="12.75" customHeight="1">
      <c r="A451" s="33">
        <v>441</v>
      </c>
      <c r="B451" s="53" t="s">
        <v>494</v>
      </c>
      <c r="C451" s="31">
        <v>915</v>
      </c>
      <c r="D451" s="36">
        <v>919.26666666666677</v>
      </c>
      <c r="E451" s="36">
        <v>909.73333333333358</v>
      </c>
      <c r="F451" s="36">
        <v>904.46666666666681</v>
      </c>
      <c r="G451" s="36">
        <v>894.93333333333362</v>
      </c>
      <c r="H451" s="36">
        <v>924.53333333333353</v>
      </c>
      <c r="I451" s="36">
        <v>934.06666666666661</v>
      </c>
      <c r="J451" s="36">
        <v>939.33333333333348</v>
      </c>
      <c r="K451" s="31">
        <v>928.8</v>
      </c>
      <c r="L451" s="31">
        <v>914</v>
      </c>
      <c r="M451" s="31">
        <v>2.5385800000000001</v>
      </c>
      <c r="N451" s="1"/>
      <c r="O451" s="1"/>
    </row>
    <row r="452" spans="1:15" ht="12.75" customHeight="1">
      <c r="A452" s="33">
        <v>442</v>
      </c>
      <c r="B452" s="53" t="s">
        <v>218</v>
      </c>
      <c r="C452" s="31">
        <v>1086</v>
      </c>
      <c r="D452" s="36">
        <v>1081.2333333333333</v>
      </c>
      <c r="E452" s="36">
        <v>1064.7666666666667</v>
      </c>
      <c r="F452" s="36">
        <v>1043.5333333333333</v>
      </c>
      <c r="G452" s="36">
        <v>1027.0666666666666</v>
      </c>
      <c r="H452" s="36">
        <v>1102.4666666666667</v>
      </c>
      <c r="I452" s="36">
        <v>1118.9333333333334</v>
      </c>
      <c r="J452" s="36">
        <v>1140.1666666666667</v>
      </c>
      <c r="K452" s="31">
        <v>1097.7</v>
      </c>
      <c r="L452" s="31">
        <v>1060</v>
      </c>
      <c r="M452" s="31">
        <v>24.581430000000001</v>
      </c>
      <c r="N452" s="1"/>
      <c r="O452" s="1"/>
    </row>
    <row r="453" spans="1:15" ht="12.75" customHeight="1">
      <c r="A453" s="33">
        <v>443</v>
      </c>
      <c r="B453" s="53" t="s">
        <v>219</v>
      </c>
      <c r="C453" s="31">
        <v>1859</v>
      </c>
      <c r="D453" s="36">
        <v>1851.95</v>
      </c>
      <c r="E453" s="36">
        <v>1826.3000000000002</v>
      </c>
      <c r="F453" s="36">
        <v>1793.6000000000001</v>
      </c>
      <c r="G453" s="36">
        <v>1767.9500000000003</v>
      </c>
      <c r="H453" s="36">
        <v>1884.65</v>
      </c>
      <c r="I453" s="36">
        <v>1910.3000000000002</v>
      </c>
      <c r="J453" s="36">
        <v>1943</v>
      </c>
      <c r="K453" s="31">
        <v>1877.6</v>
      </c>
      <c r="L453" s="31">
        <v>1819.25</v>
      </c>
      <c r="M453" s="31">
        <v>11.3993</v>
      </c>
      <c r="N453" s="1"/>
      <c r="O453" s="1"/>
    </row>
    <row r="454" spans="1:15" ht="12.75" customHeight="1">
      <c r="A454" s="33">
        <v>444</v>
      </c>
      <c r="B454" s="53" t="s">
        <v>224</v>
      </c>
      <c r="C454" s="31">
        <v>3858.7</v>
      </c>
      <c r="D454" s="36">
        <v>3868.8333333333335</v>
      </c>
      <c r="E454" s="36">
        <v>3831.7666666666669</v>
      </c>
      <c r="F454" s="36">
        <v>3804.8333333333335</v>
      </c>
      <c r="G454" s="36">
        <v>3767.7666666666669</v>
      </c>
      <c r="H454" s="36">
        <v>3895.7666666666669</v>
      </c>
      <c r="I454" s="36">
        <v>3932.8333333333335</v>
      </c>
      <c r="J454" s="36">
        <v>3959.7666666666669</v>
      </c>
      <c r="K454" s="31">
        <v>3905.9</v>
      </c>
      <c r="L454" s="31">
        <v>3841.9</v>
      </c>
      <c r="M454" s="31">
        <v>17.346609999999998</v>
      </c>
      <c r="N454" s="1"/>
      <c r="O454" s="1"/>
    </row>
    <row r="455" spans="1:15" ht="12.75" customHeight="1">
      <c r="A455" s="33">
        <v>445</v>
      </c>
      <c r="B455" s="53" t="s">
        <v>220</v>
      </c>
      <c r="C455" s="31">
        <v>1133.05</v>
      </c>
      <c r="D455" s="36">
        <v>1134.05</v>
      </c>
      <c r="E455" s="36">
        <v>1124.6499999999999</v>
      </c>
      <c r="F455" s="36">
        <v>1116.25</v>
      </c>
      <c r="G455" s="36">
        <v>1106.8499999999999</v>
      </c>
      <c r="H455" s="36">
        <v>1142.4499999999998</v>
      </c>
      <c r="I455" s="36">
        <v>1151.8499999999999</v>
      </c>
      <c r="J455" s="36">
        <v>1160.2499999999998</v>
      </c>
      <c r="K455" s="31">
        <v>1143.45</v>
      </c>
      <c r="L455" s="31">
        <v>1125.6500000000001</v>
      </c>
      <c r="M455" s="31">
        <v>13.923590000000001</v>
      </c>
      <c r="N455" s="1"/>
      <c r="O455" s="1"/>
    </row>
    <row r="456" spans="1:15" ht="12.75" customHeight="1">
      <c r="A456" s="33">
        <v>446</v>
      </c>
      <c r="B456" s="53" t="s">
        <v>292</v>
      </c>
      <c r="C456" s="31">
        <v>7140.15</v>
      </c>
      <c r="D456" s="36">
        <v>7140.05</v>
      </c>
      <c r="E456" s="36">
        <v>7090.1</v>
      </c>
      <c r="F456" s="36">
        <v>7040.05</v>
      </c>
      <c r="G456" s="36">
        <v>6990.1</v>
      </c>
      <c r="H456" s="36">
        <v>7190.1</v>
      </c>
      <c r="I456" s="36">
        <v>7240.0499999999993</v>
      </c>
      <c r="J456" s="36">
        <v>7290.1</v>
      </c>
      <c r="K456" s="31">
        <v>7190</v>
      </c>
      <c r="L456" s="31">
        <v>7090</v>
      </c>
      <c r="M456" s="31">
        <v>0.75285999999999997</v>
      </c>
      <c r="N456" s="1"/>
      <c r="O456" s="1"/>
    </row>
    <row r="457" spans="1:15" ht="12.75" customHeight="1">
      <c r="A457" s="33">
        <v>447</v>
      </c>
      <c r="B457" s="53" t="s">
        <v>495</v>
      </c>
      <c r="C457" s="31">
        <v>6460.5</v>
      </c>
      <c r="D457" s="36">
        <v>6474.5999999999995</v>
      </c>
      <c r="E457" s="36">
        <v>6415.8999999999987</v>
      </c>
      <c r="F457" s="36">
        <v>6371.2999999999993</v>
      </c>
      <c r="G457" s="36">
        <v>6312.5999999999985</v>
      </c>
      <c r="H457" s="36">
        <v>6519.1999999999989</v>
      </c>
      <c r="I457" s="36">
        <v>6577.9</v>
      </c>
      <c r="J457" s="36">
        <v>6622.4999999999991</v>
      </c>
      <c r="K457" s="31">
        <v>6533.3</v>
      </c>
      <c r="L457" s="31">
        <v>6430</v>
      </c>
      <c r="M457" s="31">
        <v>0.16020999999999999</v>
      </c>
      <c r="N457" s="1"/>
      <c r="O457" s="1"/>
    </row>
    <row r="458" spans="1:15" ht="12.75" customHeight="1">
      <c r="A458" s="33">
        <v>448</v>
      </c>
      <c r="B458" s="53" t="s">
        <v>496</v>
      </c>
      <c r="C458" s="31">
        <v>654.65</v>
      </c>
      <c r="D458" s="36">
        <v>655.05000000000007</v>
      </c>
      <c r="E458" s="36">
        <v>650.10000000000014</v>
      </c>
      <c r="F458" s="36">
        <v>645.55000000000007</v>
      </c>
      <c r="G458" s="36">
        <v>640.60000000000014</v>
      </c>
      <c r="H458" s="36">
        <v>659.60000000000014</v>
      </c>
      <c r="I458" s="36">
        <v>664.55000000000018</v>
      </c>
      <c r="J458" s="36">
        <v>669.10000000000014</v>
      </c>
      <c r="K458" s="31">
        <v>660</v>
      </c>
      <c r="L458" s="31">
        <v>650.5</v>
      </c>
      <c r="M458" s="31">
        <v>8.2282600000000006</v>
      </c>
      <c r="N458" s="1"/>
      <c r="O458" s="1"/>
    </row>
    <row r="459" spans="1:15" ht="12.75" customHeight="1">
      <c r="A459" s="33">
        <v>449</v>
      </c>
      <c r="B459" s="53" t="s">
        <v>221</v>
      </c>
      <c r="C459" s="31">
        <v>975.15</v>
      </c>
      <c r="D459" s="36">
        <v>976.38333333333333</v>
      </c>
      <c r="E459" s="36">
        <v>967.86666666666667</v>
      </c>
      <c r="F459" s="36">
        <v>960.58333333333337</v>
      </c>
      <c r="G459" s="36">
        <v>952.06666666666672</v>
      </c>
      <c r="H459" s="36">
        <v>983.66666666666663</v>
      </c>
      <c r="I459" s="36">
        <v>992.18333333333328</v>
      </c>
      <c r="J459" s="36">
        <v>999.46666666666658</v>
      </c>
      <c r="K459" s="31">
        <v>984.9</v>
      </c>
      <c r="L459" s="31">
        <v>969.1</v>
      </c>
      <c r="M459" s="31">
        <v>92.589309999999998</v>
      </c>
      <c r="N459" s="1"/>
      <c r="O459" s="1"/>
    </row>
    <row r="460" spans="1:15" ht="12.75" customHeight="1">
      <c r="A460" s="33">
        <v>450</v>
      </c>
      <c r="B460" s="53" t="s">
        <v>222</v>
      </c>
      <c r="C460" s="31">
        <v>448</v>
      </c>
      <c r="D460" s="36">
        <v>450.63333333333338</v>
      </c>
      <c r="E460" s="36">
        <v>442.51666666666677</v>
      </c>
      <c r="F460" s="36">
        <v>437.03333333333336</v>
      </c>
      <c r="G460" s="36">
        <v>428.91666666666674</v>
      </c>
      <c r="H460" s="36">
        <v>456.11666666666679</v>
      </c>
      <c r="I460" s="36">
        <v>464.23333333333346</v>
      </c>
      <c r="J460" s="36">
        <v>469.71666666666681</v>
      </c>
      <c r="K460" s="31">
        <v>458.75</v>
      </c>
      <c r="L460" s="31">
        <v>445.15</v>
      </c>
      <c r="M460" s="31">
        <v>205.5446</v>
      </c>
      <c r="N460" s="1"/>
      <c r="O460" s="1"/>
    </row>
    <row r="461" spans="1:15" ht="12.75" customHeight="1">
      <c r="A461" s="33">
        <v>451</v>
      </c>
      <c r="B461" s="53" t="s">
        <v>223</v>
      </c>
      <c r="C461" s="31">
        <v>180.29</v>
      </c>
      <c r="D461" s="36">
        <v>179.91666666666666</v>
      </c>
      <c r="E461" s="36">
        <v>177.73333333333332</v>
      </c>
      <c r="F461" s="36">
        <v>175.17666666666668</v>
      </c>
      <c r="G461" s="36">
        <v>172.99333333333334</v>
      </c>
      <c r="H461" s="36">
        <v>182.4733333333333</v>
      </c>
      <c r="I461" s="36">
        <v>184.65666666666664</v>
      </c>
      <c r="J461" s="36">
        <v>187.21333333333328</v>
      </c>
      <c r="K461" s="31">
        <v>182.1</v>
      </c>
      <c r="L461" s="31">
        <v>177.36</v>
      </c>
      <c r="M461" s="31">
        <v>742.86847999999998</v>
      </c>
      <c r="N461" s="1"/>
      <c r="O461" s="1"/>
    </row>
    <row r="462" spans="1:15" ht="12.75" customHeight="1">
      <c r="A462" s="33">
        <v>452</v>
      </c>
      <c r="B462" s="53" t="s">
        <v>890</v>
      </c>
      <c r="C462" s="31">
        <v>1057.55</v>
      </c>
      <c r="D462" s="36">
        <v>1060.3</v>
      </c>
      <c r="E462" s="36">
        <v>1051.1499999999999</v>
      </c>
      <c r="F462" s="36">
        <v>1044.75</v>
      </c>
      <c r="G462" s="36">
        <v>1035.5999999999999</v>
      </c>
      <c r="H462" s="36">
        <v>1066.6999999999998</v>
      </c>
      <c r="I462" s="36">
        <v>1075.8499999999999</v>
      </c>
      <c r="J462" s="36">
        <v>1082.2499999999998</v>
      </c>
      <c r="K462" s="31">
        <v>1069.45</v>
      </c>
      <c r="L462" s="31">
        <v>1053.9000000000001</v>
      </c>
      <c r="M462" s="31">
        <v>6.8954399999999998</v>
      </c>
      <c r="N462" s="1"/>
      <c r="O462" s="1"/>
    </row>
    <row r="463" spans="1:15" ht="12.75" customHeight="1">
      <c r="A463" s="33">
        <v>453</v>
      </c>
      <c r="B463" s="53" t="s">
        <v>293</v>
      </c>
      <c r="C463" s="31">
        <v>74.489999999999995</v>
      </c>
      <c r="D463" s="36">
        <v>74.929999999999993</v>
      </c>
      <c r="E463" s="36">
        <v>73.759999999999991</v>
      </c>
      <c r="F463" s="36">
        <v>73.03</v>
      </c>
      <c r="G463" s="36">
        <v>71.86</v>
      </c>
      <c r="H463" s="36">
        <v>75.659999999999982</v>
      </c>
      <c r="I463" s="36">
        <v>76.82999999999997</v>
      </c>
      <c r="J463" s="36">
        <v>77.559999999999974</v>
      </c>
      <c r="K463" s="31">
        <v>76.099999999999994</v>
      </c>
      <c r="L463" s="31">
        <v>74.2</v>
      </c>
      <c r="M463" s="31">
        <v>22.165379999999999</v>
      </c>
      <c r="N463" s="1"/>
      <c r="O463" s="1"/>
    </row>
    <row r="464" spans="1:15" ht="12.75" customHeight="1">
      <c r="A464" s="33">
        <v>454</v>
      </c>
      <c r="B464" s="53" t="s">
        <v>225</v>
      </c>
      <c r="C464" s="31">
        <v>1340.35</v>
      </c>
      <c r="D464" s="36">
        <v>1351.1666666666667</v>
      </c>
      <c r="E464" s="36">
        <v>1324.3333333333335</v>
      </c>
      <c r="F464" s="36">
        <v>1308.3166666666668</v>
      </c>
      <c r="G464" s="36">
        <v>1281.4833333333336</v>
      </c>
      <c r="H464" s="36">
        <v>1367.1833333333334</v>
      </c>
      <c r="I464" s="36">
        <v>1394.0166666666669</v>
      </c>
      <c r="J464" s="36">
        <v>1410.0333333333333</v>
      </c>
      <c r="K464" s="31">
        <v>1378</v>
      </c>
      <c r="L464" s="31">
        <v>1335.15</v>
      </c>
      <c r="M464" s="31">
        <v>25.323080000000001</v>
      </c>
      <c r="N464" s="1"/>
      <c r="O464" s="1"/>
    </row>
    <row r="465" spans="1:15" ht="12.75" customHeight="1">
      <c r="A465" s="33">
        <v>455</v>
      </c>
      <c r="B465" s="53" t="s">
        <v>497</v>
      </c>
      <c r="C465" s="31">
        <v>1285.9000000000001</v>
      </c>
      <c r="D465" s="36">
        <v>1286.3999999999999</v>
      </c>
      <c r="E465" s="36">
        <v>1264.4999999999998</v>
      </c>
      <c r="F465" s="36">
        <v>1243.0999999999999</v>
      </c>
      <c r="G465" s="36">
        <v>1221.1999999999998</v>
      </c>
      <c r="H465" s="36">
        <v>1307.7999999999997</v>
      </c>
      <c r="I465" s="36">
        <v>1329.6999999999998</v>
      </c>
      <c r="J465" s="36">
        <v>1351.0999999999997</v>
      </c>
      <c r="K465" s="31">
        <v>1308.3</v>
      </c>
      <c r="L465" s="31">
        <v>1265</v>
      </c>
      <c r="M465" s="31">
        <v>11.82423</v>
      </c>
      <c r="N465" s="1"/>
      <c r="O465" s="1"/>
    </row>
    <row r="466" spans="1:15" ht="12.75" customHeight="1">
      <c r="A466" s="33">
        <v>456</v>
      </c>
      <c r="B466" s="53" t="s">
        <v>498</v>
      </c>
      <c r="C466" s="31">
        <v>239.58</v>
      </c>
      <c r="D466" s="36">
        <v>237.23000000000002</v>
      </c>
      <c r="E466" s="36">
        <v>224.46000000000004</v>
      </c>
      <c r="F466" s="36">
        <v>209.34000000000003</v>
      </c>
      <c r="G466" s="36">
        <v>196.57000000000005</v>
      </c>
      <c r="H466" s="36">
        <v>252.35000000000002</v>
      </c>
      <c r="I466" s="36">
        <v>265.12</v>
      </c>
      <c r="J466" s="36">
        <v>280.24</v>
      </c>
      <c r="K466" s="31">
        <v>250</v>
      </c>
      <c r="L466" s="31">
        <v>222.11</v>
      </c>
      <c r="M466" s="31">
        <v>67.464190000000002</v>
      </c>
      <c r="N466" s="1"/>
      <c r="O466" s="1"/>
    </row>
    <row r="467" spans="1:15" ht="12.75" customHeight="1">
      <c r="A467" s="33">
        <v>457</v>
      </c>
      <c r="B467" s="53" t="s">
        <v>203</v>
      </c>
      <c r="C467" s="31">
        <v>876.75</v>
      </c>
      <c r="D467" s="36">
        <v>862.4</v>
      </c>
      <c r="E467" s="36">
        <v>844.9</v>
      </c>
      <c r="F467" s="36">
        <v>813.05</v>
      </c>
      <c r="G467" s="36">
        <v>795.55</v>
      </c>
      <c r="H467" s="36">
        <v>894.25</v>
      </c>
      <c r="I467" s="36">
        <v>911.75</v>
      </c>
      <c r="J467" s="36">
        <v>943.6</v>
      </c>
      <c r="K467" s="31">
        <v>879.9</v>
      </c>
      <c r="L467" s="31">
        <v>830.55</v>
      </c>
      <c r="M467" s="31">
        <v>46.730730000000001</v>
      </c>
      <c r="N467" s="1"/>
      <c r="O467" s="1"/>
    </row>
    <row r="468" spans="1:15" ht="12.75" customHeight="1">
      <c r="A468" s="33">
        <v>458</v>
      </c>
      <c r="B468" s="53" t="s">
        <v>499</v>
      </c>
      <c r="C468" s="31">
        <v>5161.75</v>
      </c>
      <c r="D468" s="36">
        <v>5187.9833333333336</v>
      </c>
      <c r="E468" s="36">
        <v>5118.8166666666675</v>
      </c>
      <c r="F468" s="36">
        <v>5075.8833333333341</v>
      </c>
      <c r="G468" s="36">
        <v>5006.7166666666681</v>
      </c>
      <c r="H468" s="36">
        <v>5230.916666666667</v>
      </c>
      <c r="I468" s="36">
        <v>5300.083333333333</v>
      </c>
      <c r="J468" s="36">
        <v>5343.0166666666664</v>
      </c>
      <c r="K468" s="31">
        <v>5257.15</v>
      </c>
      <c r="L468" s="31">
        <v>5145.05</v>
      </c>
      <c r="M468" s="31">
        <v>1.1424099999999999</v>
      </c>
      <c r="N468" s="1"/>
      <c r="O468" s="1"/>
    </row>
    <row r="469" spans="1:15" ht="12.75" customHeight="1">
      <c r="A469" s="33">
        <v>459</v>
      </c>
      <c r="B469" s="53" t="s">
        <v>500</v>
      </c>
      <c r="C469" s="31">
        <v>4085.45</v>
      </c>
      <c r="D469" s="36">
        <v>4128.25</v>
      </c>
      <c r="E469" s="36">
        <v>4007.5</v>
      </c>
      <c r="F469" s="36">
        <v>3929.55</v>
      </c>
      <c r="G469" s="36">
        <v>3808.8</v>
      </c>
      <c r="H469" s="36">
        <v>4206.2</v>
      </c>
      <c r="I469" s="36">
        <v>4326.95</v>
      </c>
      <c r="J469" s="36">
        <v>4404.8999999999996</v>
      </c>
      <c r="K469" s="31">
        <v>4249</v>
      </c>
      <c r="L469" s="31">
        <v>4050.3</v>
      </c>
      <c r="M469" s="31">
        <v>0.82072000000000001</v>
      </c>
      <c r="N469" s="1"/>
      <c r="O469" s="1"/>
    </row>
    <row r="470" spans="1:15" ht="12.75" customHeight="1">
      <c r="A470" s="33">
        <v>460</v>
      </c>
      <c r="B470" s="53" t="s">
        <v>891</v>
      </c>
      <c r="C470" s="31">
        <v>1342.3</v>
      </c>
      <c r="D470" s="36">
        <v>1306.1499999999999</v>
      </c>
      <c r="E470" s="36">
        <v>1256.1499999999996</v>
      </c>
      <c r="F470" s="36">
        <v>1169.9999999999998</v>
      </c>
      <c r="G470" s="36">
        <v>1119.9999999999995</v>
      </c>
      <c r="H470" s="36">
        <v>1392.2999999999997</v>
      </c>
      <c r="I470" s="36">
        <v>1442.3000000000002</v>
      </c>
      <c r="J470" s="36">
        <v>1528.4499999999998</v>
      </c>
      <c r="K470" s="31">
        <v>1356.15</v>
      </c>
      <c r="L470" s="31">
        <v>1220</v>
      </c>
      <c r="M470" s="31">
        <v>86.807159999999996</v>
      </c>
      <c r="N470" s="1"/>
      <c r="O470" s="1"/>
    </row>
    <row r="471" spans="1:15" ht="12.75" customHeight="1">
      <c r="A471" s="33">
        <v>461</v>
      </c>
      <c r="B471" s="53" t="s">
        <v>226</v>
      </c>
      <c r="C471" s="31">
        <v>3422.2</v>
      </c>
      <c r="D471" s="36">
        <v>3421.4</v>
      </c>
      <c r="E471" s="36">
        <v>3390.8</v>
      </c>
      <c r="F471" s="36">
        <v>3359.4</v>
      </c>
      <c r="G471" s="36">
        <v>3328.8</v>
      </c>
      <c r="H471" s="36">
        <v>3452.8</v>
      </c>
      <c r="I471" s="36">
        <v>3483.3999999999996</v>
      </c>
      <c r="J471" s="36">
        <v>3514.8</v>
      </c>
      <c r="K471" s="31">
        <v>3452</v>
      </c>
      <c r="L471" s="31">
        <v>3390</v>
      </c>
      <c r="M471" s="31">
        <v>16.555520000000001</v>
      </c>
      <c r="N471" s="1"/>
      <c r="O471" s="1"/>
    </row>
    <row r="472" spans="1:15" ht="12.75" customHeight="1">
      <c r="A472" s="33">
        <v>462</v>
      </c>
      <c r="B472" s="53" t="s">
        <v>227</v>
      </c>
      <c r="C472" s="31">
        <v>2863.95</v>
      </c>
      <c r="D472" s="36">
        <v>2859.2666666666664</v>
      </c>
      <c r="E472" s="36">
        <v>2838.6833333333329</v>
      </c>
      <c r="F472" s="36">
        <v>2813.4166666666665</v>
      </c>
      <c r="G472" s="36">
        <v>2792.833333333333</v>
      </c>
      <c r="H472" s="36">
        <v>2884.5333333333328</v>
      </c>
      <c r="I472" s="36">
        <v>2905.1166666666668</v>
      </c>
      <c r="J472" s="36">
        <v>2930.3833333333328</v>
      </c>
      <c r="K472" s="31">
        <v>2879.85</v>
      </c>
      <c r="L472" s="31">
        <v>2834</v>
      </c>
      <c r="M472" s="31">
        <v>1.8416999999999999</v>
      </c>
      <c r="N472" s="1"/>
      <c r="O472" s="1"/>
    </row>
    <row r="473" spans="1:15" ht="12.75" customHeight="1">
      <c r="A473" s="33">
        <v>463</v>
      </c>
      <c r="B473" s="53" t="s">
        <v>294</v>
      </c>
      <c r="C473" s="31">
        <v>1531.5</v>
      </c>
      <c r="D473" s="36">
        <v>1528.8333333333333</v>
      </c>
      <c r="E473" s="36">
        <v>1507.6666666666665</v>
      </c>
      <c r="F473" s="36">
        <v>1483.8333333333333</v>
      </c>
      <c r="G473" s="36">
        <v>1462.6666666666665</v>
      </c>
      <c r="H473" s="36">
        <v>1552.6666666666665</v>
      </c>
      <c r="I473" s="36">
        <v>1573.833333333333</v>
      </c>
      <c r="J473" s="36">
        <v>1597.6666666666665</v>
      </c>
      <c r="K473" s="31">
        <v>1550</v>
      </c>
      <c r="L473" s="31">
        <v>1505</v>
      </c>
      <c r="M473" s="31">
        <v>2.0158800000000001</v>
      </c>
      <c r="N473" s="1"/>
      <c r="O473" s="1"/>
    </row>
    <row r="474" spans="1:15" ht="12.75" customHeight="1">
      <c r="A474" s="33">
        <v>464</v>
      </c>
      <c r="B474" s="53" t="s">
        <v>228</v>
      </c>
      <c r="C474" s="31">
        <v>4969.45</v>
      </c>
      <c r="D474" s="36">
        <v>4978.9333333333334</v>
      </c>
      <c r="E474" s="36">
        <v>4910.5166666666664</v>
      </c>
      <c r="F474" s="36">
        <v>4851.583333333333</v>
      </c>
      <c r="G474" s="36">
        <v>4783.1666666666661</v>
      </c>
      <c r="H474" s="36">
        <v>5037.8666666666668</v>
      </c>
      <c r="I474" s="36">
        <v>5106.2833333333328</v>
      </c>
      <c r="J474" s="36">
        <v>5165.2166666666672</v>
      </c>
      <c r="K474" s="31">
        <v>5047.3500000000004</v>
      </c>
      <c r="L474" s="31">
        <v>4920</v>
      </c>
      <c r="M474" s="31">
        <v>4.1799600000000003</v>
      </c>
      <c r="N474" s="1"/>
      <c r="O474" s="1"/>
    </row>
    <row r="475" spans="1:15" ht="12.75" customHeight="1">
      <c r="A475" s="33">
        <v>465</v>
      </c>
      <c r="B475" s="53" t="s">
        <v>295</v>
      </c>
      <c r="C475" s="31">
        <v>37.06</v>
      </c>
      <c r="D475" s="36">
        <v>37.143333333333338</v>
      </c>
      <c r="E475" s="36">
        <v>36.846666666666678</v>
      </c>
      <c r="F475" s="36">
        <v>36.63333333333334</v>
      </c>
      <c r="G475" s="36">
        <v>36.33666666666668</v>
      </c>
      <c r="H475" s="36">
        <v>37.356666666666676</v>
      </c>
      <c r="I475" s="36">
        <v>37.653333333333343</v>
      </c>
      <c r="J475" s="36">
        <v>37.866666666666674</v>
      </c>
      <c r="K475" s="31">
        <v>37.44</v>
      </c>
      <c r="L475" s="31">
        <v>36.93</v>
      </c>
      <c r="M475" s="31">
        <v>60.63373</v>
      </c>
      <c r="N475" s="1"/>
      <c r="O475" s="1"/>
    </row>
    <row r="476" spans="1:15" ht="12.75" customHeight="1">
      <c r="A476" s="33">
        <v>466</v>
      </c>
      <c r="B476" s="53" t="s">
        <v>502</v>
      </c>
      <c r="C476" s="31">
        <v>339.35</v>
      </c>
      <c r="D476" s="36">
        <v>337.33333333333331</v>
      </c>
      <c r="E476" s="36">
        <v>331.16666666666663</v>
      </c>
      <c r="F476" s="36">
        <v>322.98333333333329</v>
      </c>
      <c r="G476" s="36">
        <v>316.81666666666661</v>
      </c>
      <c r="H476" s="36">
        <v>345.51666666666665</v>
      </c>
      <c r="I476" s="36">
        <v>351.68333333333328</v>
      </c>
      <c r="J476" s="36">
        <v>359.86666666666667</v>
      </c>
      <c r="K476" s="31">
        <v>343.5</v>
      </c>
      <c r="L476" s="31">
        <v>329.15</v>
      </c>
      <c r="M476" s="31">
        <v>7.2028600000000003</v>
      </c>
      <c r="N476" s="1"/>
      <c r="O476" s="1"/>
    </row>
    <row r="477" spans="1:15" ht="12.75" customHeight="1">
      <c r="A477" s="33">
        <v>467</v>
      </c>
      <c r="B477" s="31" t="s">
        <v>503</v>
      </c>
      <c r="C477" s="36">
        <v>556.5</v>
      </c>
      <c r="D477" s="36">
        <v>558.06666666666672</v>
      </c>
      <c r="E477" s="36">
        <v>551.48333333333346</v>
      </c>
      <c r="F477" s="36">
        <v>546.4666666666667</v>
      </c>
      <c r="G477" s="36">
        <v>539.88333333333344</v>
      </c>
      <c r="H477" s="36">
        <v>563.08333333333348</v>
      </c>
      <c r="I477" s="36">
        <v>569.66666666666674</v>
      </c>
      <c r="J477" s="31">
        <v>574.68333333333351</v>
      </c>
      <c r="K477" s="31">
        <v>564.65</v>
      </c>
      <c r="L477" s="31">
        <v>553.04999999999995</v>
      </c>
      <c r="M477" s="53">
        <v>4.0607300000000004</v>
      </c>
      <c r="N477" s="1"/>
      <c r="O477" s="1"/>
    </row>
    <row r="478" spans="1:15" ht="12.75" customHeight="1">
      <c r="A478" s="33">
        <v>468</v>
      </c>
      <c r="B478" s="31" t="s">
        <v>296</v>
      </c>
      <c r="C478" s="36">
        <v>3959.55</v>
      </c>
      <c r="D478" s="36">
        <v>3964.2833333333328</v>
      </c>
      <c r="E478" s="36">
        <v>3924.4666666666658</v>
      </c>
      <c r="F478" s="36">
        <v>3889.3833333333328</v>
      </c>
      <c r="G478" s="36">
        <v>3849.5666666666657</v>
      </c>
      <c r="H478" s="36">
        <v>3999.3666666666659</v>
      </c>
      <c r="I478" s="36">
        <v>4039.1833333333334</v>
      </c>
      <c r="J478" s="31">
        <v>4074.266666666666</v>
      </c>
      <c r="K478" s="31">
        <v>4004.1</v>
      </c>
      <c r="L478" s="31">
        <v>3929.2</v>
      </c>
      <c r="M478" s="53">
        <v>2.4588000000000001</v>
      </c>
      <c r="N478" s="1"/>
      <c r="O478" s="1"/>
    </row>
    <row r="479" spans="1:15" ht="12.75" customHeight="1">
      <c r="A479" s="33">
        <v>469</v>
      </c>
      <c r="B479" s="31" t="s">
        <v>504</v>
      </c>
      <c r="C479" s="31">
        <v>56.42</v>
      </c>
      <c r="D479" s="36">
        <v>56.71</v>
      </c>
      <c r="E479" s="36">
        <v>55.86</v>
      </c>
      <c r="F479" s="36">
        <v>55.3</v>
      </c>
      <c r="G479" s="36">
        <v>54.449999999999996</v>
      </c>
      <c r="H479" s="36">
        <v>57.27</v>
      </c>
      <c r="I479" s="36">
        <v>58.120000000000012</v>
      </c>
      <c r="J479" s="36">
        <v>58.680000000000007</v>
      </c>
      <c r="K479" s="31">
        <v>57.56</v>
      </c>
      <c r="L479" s="31">
        <v>56.15</v>
      </c>
      <c r="M479" s="31">
        <v>123.34184999999999</v>
      </c>
      <c r="N479" s="1"/>
      <c r="O479" s="1"/>
    </row>
    <row r="480" spans="1:15" ht="12.75" customHeight="1">
      <c r="A480" s="33">
        <v>470</v>
      </c>
      <c r="B480" s="31" t="s">
        <v>505</v>
      </c>
      <c r="C480" s="36">
        <v>947.35</v>
      </c>
      <c r="D480" s="36">
        <v>968.05000000000007</v>
      </c>
      <c r="E480" s="36">
        <v>921.40000000000009</v>
      </c>
      <c r="F480" s="36">
        <v>895.45</v>
      </c>
      <c r="G480" s="36">
        <v>848.80000000000007</v>
      </c>
      <c r="H480" s="36">
        <v>994.00000000000011</v>
      </c>
      <c r="I480" s="36">
        <v>1040.6500000000001</v>
      </c>
      <c r="J480" s="31">
        <v>1066.6000000000001</v>
      </c>
      <c r="K480" s="31">
        <v>1014.7</v>
      </c>
      <c r="L480" s="31">
        <v>942.1</v>
      </c>
      <c r="M480" s="53">
        <v>22.050229999999999</v>
      </c>
      <c r="N480" s="1"/>
      <c r="O480" s="1"/>
    </row>
    <row r="481" spans="1:15" ht="12.75" customHeight="1">
      <c r="A481" s="33">
        <v>471</v>
      </c>
      <c r="B481" s="31" t="s">
        <v>232</v>
      </c>
      <c r="C481" s="31">
        <v>551.5</v>
      </c>
      <c r="D481" s="36">
        <v>546.4</v>
      </c>
      <c r="E481" s="36">
        <v>537.19999999999993</v>
      </c>
      <c r="F481" s="36">
        <v>522.9</v>
      </c>
      <c r="G481" s="36">
        <v>513.69999999999993</v>
      </c>
      <c r="H481" s="36">
        <v>560.69999999999993</v>
      </c>
      <c r="I481" s="36">
        <v>569.9</v>
      </c>
      <c r="J481" s="36">
        <v>584.19999999999993</v>
      </c>
      <c r="K481" s="31">
        <v>555.6</v>
      </c>
      <c r="L481" s="31">
        <v>532.1</v>
      </c>
      <c r="M481" s="31">
        <v>69.640900000000002</v>
      </c>
      <c r="N481" s="1"/>
      <c r="O481" s="1"/>
    </row>
    <row r="482" spans="1:15" ht="12.75" customHeight="1">
      <c r="A482" s="33">
        <v>472</v>
      </c>
      <c r="B482" s="31" t="s">
        <v>506</v>
      </c>
      <c r="C482" s="36">
        <v>976.55</v>
      </c>
      <c r="D482" s="36">
        <v>971.81666666666661</v>
      </c>
      <c r="E482" s="36">
        <v>957.28333333333319</v>
      </c>
      <c r="F482" s="36">
        <v>938.01666666666654</v>
      </c>
      <c r="G482" s="36">
        <v>923.48333333333312</v>
      </c>
      <c r="H482" s="36">
        <v>991.08333333333326</v>
      </c>
      <c r="I482" s="36">
        <v>1005.6166666666666</v>
      </c>
      <c r="J482" s="36">
        <v>1024.8833333333332</v>
      </c>
      <c r="K482" s="31">
        <v>986.35</v>
      </c>
      <c r="L482" s="31">
        <v>952.55</v>
      </c>
      <c r="M482" s="31">
        <v>2.7454399999999999</v>
      </c>
      <c r="N482" s="1"/>
      <c r="O482" s="1"/>
    </row>
    <row r="483" spans="1:15" ht="12.75" customHeight="1">
      <c r="A483" s="33">
        <v>473</v>
      </c>
      <c r="B483" s="31" t="s">
        <v>837</v>
      </c>
      <c r="C483" s="31">
        <v>50.1</v>
      </c>
      <c r="D483" s="36">
        <v>50.266666666666673</v>
      </c>
      <c r="E483" s="36">
        <v>49.633333333333347</v>
      </c>
      <c r="F483" s="36">
        <v>49.166666666666671</v>
      </c>
      <c r="G483" s="36">
        <v>48.533333333333346</v>
      </c>
      <c r="H483" s="36">
        <v>50.733333333333348</v>
      </c>
      <c r="I483" s="36">
        <v>51.366666666666674</v>
      </c>
      <c r="J483" s="36">
        <v>51.83333333333335</v>
      </c>
      <c r="K483" s="31">
        <v>50.9</v>
      </c>
      <c r="L483" s="31">
        <v>49.8</v>
      </c>
      <c r="M483" s="31">
        <v>155.20883000000001</v>
      </c>
      <c r="N483" s="1"/>
      <c r="O483" s="1"/>
    </row>
    <row r="484" spans="1:15" ht="12.75" customHeight="1">
      <c r="A484" s="33">
        <v>474</v>
      </c>
      <c r="B484" s="31" t="s">
        <v>231</v>
      </c>
      <c r="C484" s="36">
        <v>10826.25</v>
      </c>
      <c r="D484" s="36">
        <v>10732.449999999999</v>
      </c>
      <c r="E484" s="36">
        <v>10556.949999999997</v>
      </c>
      <c r="F484" s="36">
        <v>10287.649999999998</v>
      </c>
      <c r="G484" s="36">
        <v>10112.149999999996</v>
      </c>
      <c r="H484" s="36">
        <v>11001.749999999998</v>
      </c>
      <c r="I484" s="36">
        <v>11177.250000000002</v>
      </c>
      <c r="J484" s="36">
        <v>11446.55</v>
      </c>
      <c r="K484" s="31">
        <v>10907.95</v>
      </c>
      <c r="L484" s="31">
        <v>10463.15</v>
      </c>
      <c r="M484" s="31">
        <v>7.0525599999999997</v>
      </c>
      <c r="N484" s="1"/>
      <c r="O484" s="1"/>
    </row>
    <row r="485" spans="1:15" ht="12.75" customHeight="1">
      <c r="A485" s="33">
        <v>475</v>
      </c>
      <c r="B485" s="53" t="s">
        <v>297</v>
      </c>
      <c r="C485" s="31">
        <v>147.22</v>
      </c>
      <c r="D485" s="36">
        <v>148.24</v>
      </c>
      <c r="E485" s="36">
        <v>145.48000000000002</v>
      </c>
      <c r="F485" s="36">
        <v>143.74</v>
      </c>
      <c r="G485" s="36">
        <v>140.98000000000002</v>
      </c>
      <c r="H485" s="36">
        <v>149.98000000000002</v>
      </c>
      <c r="I485" s="36">
        <v>152.74</v>
      </c>
      <c r="J485" s="36">
        <v>154.48000000000002</v>
      </c>
      <c r="K485" s="31">
        <v>151</v>
      </c>
      <c r="L485" s="31">
        <v>146.5</v>
      </c>
      <c r="M485" s="31">
        <v>168.60938999999999</v>
      </c>
      <c r="N485" s="1"/>
      <c r="O485" s="1"/>
    </row>
    <row r="486" spans="1:15" ht="12.75" customHeight="1">
      <c r="A486" s="33">
        <v>476</v>
      </c>
      <c r="B486" s="53" t="s">
        <v>230</v>
      </c>
      <c r="C486" s="36">
        <v>2146.3000000000002</v>
      </c>
      <c r="D486" s="36">
        <v>2124.75</v>
      </c>
      <c r="E486" s="36">
        <v>2096.5500000000002</v>
      </c>
      <c r="F486" s="36">
        <v>2046.8000000000002</v>
      </c>
      <c r="G486" s="36">
        <v>2018.6000000000004</v>
      </c>
      <c r="H486" s="36">
        <v>2174.5</v>
      </c>
      <c r="I486" s="36">
        <v>2202.6999999999998</v>
      </c>
      <c r="J486" s="36">
        <v>2252.4499999999998</v>
      </c>
      <c r="K486" s="31">
        <v>2152.9499999999998</v>
      </c>
      <c r="L486" s="31">
        <v>2075</v>
      </c>
      <c r="M486" s="31">
        <v>3.4849299999999999</v>
      </c>
      <c r="N486" s="1"/>
      <c r="O486" s="1"/>
    </row>
    <row r="487" spans="1:15" ht="12.75" customHeight="1">
      <c r="A487" s="33">
        <v>477</v>
      </c>
      <c r="B487" s="53" t="s">
        <v>1031</v>
      </c>
      <c r="C487" s="31">
        <v>1315.1</v>
      </c>
      <c r="D487" s="36">
        <v>1316.4166666666667</v>
      </c>
      <c r="E487" s="36">
        <v>1305.8333333333335</v>
      </c>
      <c r="F487" s="36">
        <v>1296.5666666666668</v>
      </c>
      <c r="G487" s="36">
        <v>1285.9833333333336</v>
      </c>
      <c r="H487" s="36">
        <v>1325.6833333333334</v>
      </c>
      <c r="I487" s="36">
        <v>1336.2666666666669</v>
      </c>
      <c r="J487" s="36">
        <v>1345.5333333333333</v>
      </c>
      <c r="K487" s="31">
        <v>1327</v>
      </c>
      <c r="L487" s="31">
        <v>1307.1500000000001</v>
      </c>
      <c r="M487" s="31">
        <v>6.5496299999999996</v>
      </c>
      <c r="N487" s="1"/>
      <c r="O487" s="1"/>
    </row>
    <row r="488" spans="1:15" ht="12.75" customHeight="1">
      <c r="A488" s="33">
        <v>478</v>
      </c>
      <c r="B488" s="53" t="s">
        <v>838</v>
      </c>
      <c r="C488" s="36">
        <v>369.5</v>
      </c>
      <c r="D488" s="36">
        <v>367.65000000000003</v>
      </c>
      <c r="E488" s="36">
        <v>363.95000000000005</v>
      </c>
      <c r="F488" s="36">
        <v>358.40000000000003</v>
      </c>
      <c r="G488" s="36">
        <v>354.70000000000005</v>
      </c>
      <c r="H488" s="36">
        <v>373.20000000000005</v>
      </c>
      <c r="I488" s="36">
        <v>376.9</v>
      </c>
      <c r="J488" s="36">
        <v>382.45000000000005</v>
      </c>
      <c r="K488" s="31">
        <v>371.35</v>
      </c>
      <c r="L488" s="31">
        <v>362.1</v>
      </c>
      <c r="M488" s="31">
        <v>10.349349999999999</v>
      </c>
      <c r="N488" s="1"/>
      <c r="O488" s="1"/>
    </row>
    <row r="489" spans="1:15" ht="12.75" customHeight="1">
      <c r="A489" s="33">
        <v>479</v>
      </c>
      <c r="B489" s="53" t="s">
        <v>507</v>
      </c>
      <c r="C489" s="36">
        <v>394.75</v>
      </c>
      <c r="D489" s="36">
        <v>392.3</v>
      </c>
      <c r="E489" s="36">
        <v>388.6</v>
      </c>
      <c r="F489" s="36">
        <v>382.45</v>
      </c>
      <c r="G489" s="36">
        <v>378.75</v>
      </c>
      <c r="H489" s="36">
        <v>398.45000000000005</v>
      </c>
      <c r="I489" s="36">
        <v>402.15</v>
      </c>
      <c r="J489" s="36">
        <v>408.30000000000007</v>
      </c>
      <c r="K489" s="31">
        <v>396</v>
      </c>
      <c r="L489" s="31">
        <v>386.15</v>
      </c>
      <c r="M489" s="31">
        <v>13.70086</v>
      </c>
      <c r="N489" s="1"/>
      <c r="O489" s="1"/>
    </row>
    <row r="490" spans="1:15" ht="12.75" customHeight="1">
      <c r="A490" s="33">
        <v>480</v>
      </c>
      <c r="B490" s="53" t="s">
        <v>508</v>
      </c>
      <c r="C490" s="36">
        <v>491.75</v>
      </c>
      <c r="D490" s="36">
        <v>493.05</v>
      </c>
      <c r="E490" s="36">
        <v>481.65000000000003</v>
      </c>
      <c r="F490" s="36">
        <v>471.55</v>
      </c>
      <c r="G490" s="36">
        <v>460.15000000000003</v>
      </c>
      <c r="H490" s="36">
        <v>503.15000000000003</v>
      </c>
      <c r="I490" s="36">
        <v>514.54999999999995</v>
      </c>
      <c r="J490" s="36">
        <v>524.65000000000009</v>
      </c>
      <c r="K490" s="31">
        <v>504.45</v>
      </c>
      <c r="L490" s="31">
        <v>482.95</v>
      </c>
      <c r="M490" s="31">
        <v>8.81236</v>
      </c>
      <c r="N490" s="1"/>
      <c r="O490" s="1"/>
    </row>
    <row r="491" spans="1:15" ht="12.75" customHeight="1">
      <c r="A491" s="33">
        <v>481</v>
      </c>
      <c r="B491" s="53" t="s">
        <v>509</v>
      </c>
      <c r="C491" s="36">
        <v>322.05</v>
      </c>
      <c r="D491" s="36">
        <v>320.93333333333334</v>
      </c>
      <c r="E491" s="36">
        <v>317.51666666666665</v>
      </c>
      <c r="F491" s="36">
        <v>312.98333333333329</v>
      </c>
      <c r="G491" s="36">
        <v>309.56666666666661</v>
      </c>
      <c r="H491" s="36">
        <v>325.4666666666667</v>
      </c>
      <c r="I491" s="36">
        <v>328.88333333333333</v>
      </c>
      <c r="J491" s="36">
        <v>333.41666666666674</v>
      </c>
      <c r="K491" s="31">
        <v>324.35000000000002</v>
      </c>
      <c r="L491" s="31">
        <v>316.39999999999998</v>
      </c>
      <c r="M491" s="31">
        <v>4.7946099999999996</v>
      </c>
      <c r="N491" s="1"/>
      <c r="O491" s="1"/>
    </row>
    <row r="492" spans="1:15" ht="12.75" customHeight="1">
      <c r="A492" s="33">
        <v>482</v>
      </c>
      <c r="B492" s="53" t="s">
        <v>510</v>
      </c>
      <c r="C492" s="36">
        <v>467.3</v>
      </c>
      <c r="D492" s="36">
        <v>469.5333333333333</v>
      </c>
      <c r="E492" s="36">
        <v>459.06666666666661</v>
      </c>
      <c r="F492" s="36">
        <v>450.83333333333331</v>
      </c>
      <c r="G492" s="36">
        <v>440.36666666666662</v>
      </c>
      <c r="H492" s="36">
        <v>477.76666666666659</v>
      </c>
      <c r="I492" s="36">
        <v>488.23333333333329</v>
      </c>
      <c r="J492" s="36">
        <v>496.46666666666658</v>
      </c>
      <c r="K492" s="31">
        <v>480</v>
      </c>
      <c r="L492" s="31">
        <v>461.3</v>
      </c>
      <c r="M492" s="31">
        <v>1.4483699999999999</v>
      </c>
      <c r="N492" s="1"/>
      <c r="O492" s="1"/>
    </row>
    <row r="493" spans="1:15" ht="12.75" customHeight="1">
      <c r="A493" s="33">
        <v>483</v>
      </c>
      <c r="B493" s="53" t="s">
        <v>511</v>
      </c>
      <c r="C493" s="36">
        <v>620.85</v>
      </c>
      <c r="D493" s="36">
        <v>609.44999999999993</v>
      </c>
      <c r="E493" s="36">
        <v>593.89999999999986</v>
      </c>
      <c r="F493" s="36">
        <v>566.94999999999993</v>
      </c>
      <c r="G493" s="36">
        <v>551.39999999999986</v>
      </c>
      <c r="H493" s="36">
        <v>636.39999999999986</v>
      </c>
      <c r="I493" s="36">
        <v>651.94999999999982</v>
      </c>
      <c r="J493" s="36">
        <v>678.89999999999986</v>
      </c>
      <c r="K493" s="31">
        <v>625</v>
      </c>
      <c r="L493" s="31">
        <v>582.5</v>
      </c>
      <c r="M493" s="31">
        <v>11.264239999999999</v>
      </c>
      <c r="N493" s="1"/>
      <c r="O493" s="1"/>
    </row>
    <row r="494" spans="1:15" ht="12.75" customHeight="1">
      <c r="A494" s="33">
        <v>484</v>
      </c>
      <c r="B494" s="53" t="s">
        <v>298</v>
      </c>
      <c r="C494" s="36">
        <v>1546.05</v>
      </c>
      <c r="D494" s="36">
        <v>1554.25</v>
      </c>
      <c r="E494" s="36">
        <v>1514.8</v>
      </c>
      <c r="F494" s="36">
        <v>1483.55</v>
      </c>
      <c r="G494" s="36">
        <v>1444.1</v>
      </c>
      <c r="H494" s="36">
        <v>1585.5</v>
      </c>
      <c r="I494" s="36">
        <v>1624.9499999999998</v>
      </c>
      <c r="J494" s="36">
        <v>1656.2</v>
      </c>
      <c r="K494" s="31">
        <v>1593.7</v>
      </c>
      <c r="L494" s="31">
        <v>1523</v>
      </c>
      <c r="M494" s="31">
        <v>33.96123</v>
      </c>
      <c r="N494" s="1"/>
      <c r="O494" s="1"/>
    </row>
    <row r="495" spans="1:15" ht="12.75" customHeight="1">
      <c r="A495" s="33">
        <v>485</v>
      </c>
      <c r="B495" s="53" t="s">
        <v>512</v>
      </c>
      <c r="C495" s="53">
        <v>1112.25</v>
      </c>
      <c r="D495" s="36">
        <v>1118.1833333333332</v>
      </c>
      <c r="E495" s="36">
        <v>1100.4166666666663</v>
      </c>
      <c r="F495" s="36">
        <v>1088.583333333333</v>
      </c>
      <c r="G495" s="36">
        <v>1070.8166666666662</v>
      </c>
      <c r="H495" s="36">
        <v>1130.0166666666664</v>
      </c>
      <c r="I495" s="36">
        <v>1147.7833333333333</v>
      </c>
      <c r="J495" s="36">
        <v>1159.6166666666666</v>
      </c>
      <c r="K495" s="31">
        <v>1135.95</v>
      </c>
      <c r="L495" s="31">
        <v>1106.3499999999999</v>
      </c>
      <c r="M495" s="31">
        <v>1.4104099999999999</v>
      </c>
      <c r="N495" s="1"/>
      <c r="O495" s="1"/>
    </row>
    <row r="496" spans="1:15" ht="12.75" customHeight="1">
      <c r="A496" s="33">
        <v>486</v>
      </c>
      <c r="B496" s="53" t="s">
        <v>233</v>
      </c>
      <c r="C496" s="53">
        <v>444.1</v>
      </c>
      <c r="D496" s="36">
        <v>446.95</v>
      </c>
      <c r="E496" s="36">
        <v>438.4</v>
      </c>
      <c r="F496" s="36">
        <v>432.7</v>
      </c>
      <c r="G496" s="36">
        <v>424.15</v>
      </c>
      <c r="H496" s="36">
        <v>452.65</v>
      </c>
      <c r="I496" s="36">
        <v>461.20000000000005</v>
      </c>
      <c r="J496" s="36">
        <v>466.9</v>
      </c>
      <c r="K496" s="31">
        <v>455.5</v>
      </c>
      <c r="L496" s="31">
        <v>441.25</v>
      </c>
      <c r="M496" s="31">
        <v>139.20775</v>
      </c>
      <c r="N496" s="1"/>
      <c r="O496" s="1"/>
    </row>
    <row r="497" spans="1:15" ht="12.75" customHeight="1">
      <c r="A497" s="33">
        <v>487</v>
      </c>
      <c r="B497" s="53" t="s">
        <v>513</v>
      </c>
      <c r="C497" s="53">
        <v>812.55</v>
      </c>
      <c r="D497" s="36">
        <v>816.7833333333333</v>
      </c>
      <c r="E497" s="36">
        <v>803.56666666666661</v>
      </c>
      <c r="F497" s="36">
        <v>794.58333333333326</v>
      </c>
      <c r="G497" s="36">
        <v>781.36666666666656</v>
      </c>
      <c r="H497" s="36">
        <v>825.76666666666665</v>
      </c>
      <c r="I497" s="36">
        <v>838.98333333333335</v>
      </c>
      <c r="J497" s="36">
        <v>847.9666666666667</v>
      </c>
      <c r="K497" s="31">
        <v>830</v>
      </c>
      <c r="L497" s="31">
        <v>807.8</v>
      </c>
      <c r="M497" s="31">
        <v>0.96192</v>
      </c>
      <c r="N497" s="1"/>
      <c r="O497" s="1"/>
    </row>
    <row r="498" spans="1:15" ht="12.75" customHeight="1">
      <c r="A498" s="33">
        <v>488</v>
      </c>
      <c r="B498" s="53" t="s">
        <v>138</v>
      </c>
      <c r="C498" s="53">
        <v>15.81</v>
      </c>
      <c r="D498" s="36">
        <v>15.973333333333334</v>
      </c>
      <c r="E498" s="36">
        <v>15.596666666666668</v>
      </c>
      <c r="F498" s="36">
        <v>15.383333333333333</v>
      </c>
      <c r="G498" s="36">
        <v>15.006666666666666</v>
      </c>
      <c r="H498" s="36">
        <v>16.186666666666667</v>
      </c>
      <c r="I498" s="36">
        <v>16.56333333333334</v>
      </c>
      <c r="J498" s="36">
        <v>16.776666666666671</v>
      </c>
      <c r="K498" s="31">
        <v>16.350000000000001</v>
      </c>
      <c r="L498" s="31">
        <v>15.76</v>
      </c>
      <c r="M498" s="31">
        <v>10887.317950000001</v>
      </c>
      <c r="N498" s="1"/>
      <c r="O498" s="1"/>
    </row>
    <row r="499" spans="1:15" ht="12.75" customHeight="1">
      <c r="A499" s="33">
        <v>489</v>
      </c>
      <c r="B499" s="53" t="s">
        <v>234</v>
      </c>
      <c r="C499" s="36">
        <v>1461.2</v>
      </c>
      <c r="D499" s="36">
        <v>1451.8666666666668</v>
      </c>
      <c r="E499" s="36">
        <v>1435.2833333333335</v>
      </c>
      <c r="F499" s="36">
        <v>1409.3666666666668</v>
      </c>
      <c r="G499" s="36">
        <v>1392.7833333333335</v>
      </c>
      <c r="H499" s="36">
        <v>1477.7833333333335</v>
      </c>
      <c r="I499" s="36">
        <v>1494.3666666666666</v>
      </c>
      <c r="J499" s="31">
        <v>1520.2833333333335</v>
      </c>
      <c r="K499" s="31">
        <v>1468.45</v>
      </c>
      <c r="L499" s="31">
        <v>1425.95</v>
      </c>
      <c r="M499" s="53">
        <v>23.03558</v>
      </c>
      <c r="N499" s="1"/>
      <c r="O499" s="1"/>
    </row>
    <row r="500" spans="1:15" ht="12.75" customHeight="1">
      <c r="A500" s="33">
        <v>490</v>
      </c>
      <c r="B500" s="53" t="s">
        <v>514</v>
      </c>
      <c r="C500" s="36">
        <v>528.4</v>
      </c>
      <c r="D500" s="36">
        <v>526.44999999999993</v>
      </c>
      <c r="E500" s="36">
        <v>517.24999999999989</v>
      </c>
      <c r="F500" s="36">
        <v>506.09999999999991</v>
      </c>
      <c r="G500" s="36">
        <v>496.89999999999986</v>
      </c>
      <c r="H500" s="36">
        <v>537.59999999999991</v>
      </c>
      <c r="I500" s="36">
        <v>546.79999999999995</v>
      </c>
      <c r="J500" s="31">
        <v>557.94999999999993</v>
      </c>
      <c r="K500" s="31">
        <v>535.65</v>
      </c>
      <c r="L500" s="31">
        <v>515.29999999999995</v>
      </c>
      <c r="M500" s="53">
        <v>16.612349999999999</v>
      </c>
      <c r="N500" s="1"/>
      <c r="O500" s="1"/>
    </row>
    <row r="501" spans="1:15" ht="12.75" customHeight="1">
      <c r="A501" s="33">
        <v>491</v>
      </c>
      <c r="B501" s="53" t="s">
        <v>839</v>
      </c>
      <c r="C501" s="53">
        <v>139.30000000000001</v>
      </c>
      <c r="D501" s="36">
        <v>139.4</v>
      </c>
      <c r="E501" s="36">
        <v>137.4</v>
      </c>
      <c r="F501" s="36">
        <v>135.5</v>
      </c>
      <c r="G501" s="36">
        <v>133.5</v>
      </c>
      <c r="H501" s="36">
        <v>141.30000000000001</v>
      </c>
      <c r="I501" s="36">
        <v>143.30000000000001</v>
      </c>
      <c r="J501" s="36">
        <v>145.20000000000002</v>
      </c>
      <c r="K501" s="31">
        <v>141.4</v>
      </c>
      <c r="L501" s="31">
        <v>137.5</v>
      </c>
      <c r="M501" s="31">
        <v>20.1999</v>
      </c>
      <c r="N501" s="1"/>
      <c r="O501" s="1"/>
    </row>
    <row r="502" spans="1:15" ht="12.75" customHeight="1">
      <c r="A502" s="33">
        <v>492</v>
      </c>
      <c r="B502" s="53" t="s">
        <v>515</v>
      </c>
      <c r="C502" s="53">
        <v>819.35</v>
      </c>
      <c r="D502" s="36">
        <v>823.98333333333323</v>
      </c>
      <c r="E502" s="36">
        <v>809.56666666666649</v>
      </c>
      <c r="F502" s="36">
        <v>799.7833333333333</v>
      </c>
      <c r="G502" s="36">
        <v>785.36666666666656</v>
      </c>
      <c r="H502" s="36">
        <v>833.76666666666642</v>
      </c>
      <c r="I502" s="36">
        <v>848.18333333333317</v>
      </c>
      <c r="J502" s="36">
        <v>857.96666666666636</v>
      </c>
      <c r="K502" s="31">
        <v>838.4</v>
      </c>
      <c r="L502" s="31">
        <v>814.2</v>
      </c>
      <c r="M502" s="31">
        <v>0.36486000000000002</v>
      </c>
      <c r="N502" s="1"/>
      <c r="O502" s="1"/>
    </row>
    <row r="503" spans="1:15" ht="12.75" customHeight="1">
      <c r="A503" s="33">
        <v>493</v>
      </c>
      <c r="B503" s="53" t="s">
        <v>299</v>
      </c>
      <c r="C503" s="36">
        <v>1702.6</v>
      </c>
      <c r="D503" s="36">
        <v>1688.5333333333335</v>
      </c>
      <c r="E503" s="36">
        <v>1644.0666666666671</v>
      </c>
      <c r="F503" s="36">
        <v>1585.5333333333335</v>
      </c>
      <c r="G503" s="36">
        <v>1541.0666666666671</v>
      </c>
      <c r="H503" s="36">
        <v>1747.0666666666671</v>
      </c>
      <c r="I503" s="36">
        <v>1791.5333333333338</v>
      </c>
      <c r="J503" s="31">
        <v>1850.0666666666671</v>
      </c>
      <c r="K503" s="31">
        <v>1733</v>
      </c>
      <c r="L503" s="31">
        <v>1630</v>
      </c>
      <c r="M503" s="53">
        <v>5.4513400000000001</v>
      </c>
      <c r="N503" s="1"/>
      <c r="O503" s="1"/>
    </row>
    <row r="504" spans="1:15" ht="12.75" customHeight="1">
      <c r="A504" s="33">
        <v>494</v>
      </c>
      <c r="B504" s="53" t="s">
        <v>235</v>
      </c>
      <c r="C504" s="53">
        <v>475.25</v>
      </c>
      <c r="D504" s="36">
        <v>479</v>
      </c>
      <c r="E504" s="36">
        <v>469.6</v>
      </c>
      <c r="F504" s="36">
        <v>463.95000000000005</v>
      </c>
      <c r="G504" s="36">
        <v>454.55000000000007</v>
      </c>
      <c r="H504" s="36">
        <v>484.65</v>
      </c>
      <c r="I504" s="36">
        <v>494.04999999999995</v>
      </c>
      <c r="J504" s="36">
        <v>499.69999999999993</v>
      </c>
      <c r="K504" s="31">
        <v>488.4</v>
      </c>
      <c r="L504" s="31">
        <v>473.35</v>
      </c>
      <c r="M504" s="31">
        <v>91.558760000000007</v>
      </c>
      <c r="N504" s="1"/>
      <c r="O504" s="1"/>
    </row>
    <row r="505" spans="1:15" ht="12.75" customHeight="1">
      <c r="A505" s="33">
        <v>495</v>
      </c>
      <c r="B505" s="199" t="s">
        <v>300</v>
      </c>
      <c r="C505" s="199">
        <v>23.87</v>
      </c>
      <c r="D505" s="200">
        <v>23.860000000000003</v>
      </c>
      <c r="E505" s="200">
        <v>23.220000000000006</v>
      </c>
      <c r="F505" s="200">
        <v>22.570000000000004</v>
      </c>
      <c r="G505" s="200">
        <v>21.930000000000007</v>
      </c>
      <c r="H505" s="200">
        <v>24.510000000000005</v>
      </c>
      <c r="I505" s="200">
        <v>25.15</v>
      </c>
      <c r="J505" s="200">
        <v>25.800000000000004</v>
      </c>
      <c r="K505" s="201">
        <v>24.5</v>
      </c>
      <c r="L505" s="201">
        <v>23.21</v>
      </c>
      <c r="M505" s="201">
        <v>2833.40418</v>
      </c>
      <c r="N505" s="1"/>
      <c r="O505" s="1"/>
    </row>
    <row r="506" spans="1:15" ht="12.75" customHeight="1">
      <c r="A506" s="33">
        <v>496</v>
      </c>
      <c r="B506" s="280" t="s">
        <v>516</v>
      </c>
      <c r="C506" s="280">
        <v>17279.95</v>
      </c>
      <c r="D506" s="281">
        <v>17161.516666666666</v>
      </c>
      <c r="E506" s="281">
        <v>16948.433333333334</v>
      </c>
      <c r="F506" s="281">
        <v>16616.916666666668</v>
      </c>
      <c r="G506" s="281">
        <v>16403.833333333336</v>
      </c>
      <c r="H506" s="281">
        <v>17493.033333333333</v>
      </c>
      <c r="I506" s="281">
        <v>17706.116666666669</v>
      </c>
      <c r="J506" s="281">
        <v>18037.633333333331</v>
      </c>
      <c r="K506" s="282">
        <v>17374.599999999999</v>
      </c>
      <c r="L506" s="282">
        <v>16830</v>
      </c>
      <c r="M506" s="282">
        <v>4.3319999999999997E-2</v>
      </c>
      <c r="N506" s="1"/>
      <c r="O506" s="1"/>
    </row>
    <row r="507" spans="1:15" ht="12.75" customHeight="1">
      <c r="A507" s="33">
        <v>497</v>
      </c>
      <c r="B507" s="214" t="s">
        <v>236</v>
      </c>
      <c r="C507" s="214">
        <v>164.41</v>
      </c>
      <c r="D507" s="215">
        <v>161.30333333333331</v>
      </c>
      <c r="E507" s="215">
        <v>157.10666666666663</v>
      </c>
      <c r="F507" s="215">
        <v>149.80333333333331</v>
      </c>
      <c r="G507" s="215">
        <v>145.60666666666663</v>
      </c>
      <c r="H507" s="215">
        <v>168.60666666666663</v>
      </c>
      <c r="I507" s="215">
        <v>172.80333333333328</v>
      </c>
      <c r="J507" s="215">
        <v>180.10666666666663</v>
      </c>
      <c r="K507" s="213">
        <v>165.5</v>
      </c>
      <c r="L507" s="213">
        <v>154</v>
      </c>
      <c r="M507" s="213">
        <v>362.27048000000002</v>
      </c>
      <c r="N507" s="198"/>
      <c r="O507" s="198"/>
    </row>
    <row r="508" spans="1:15" ht="12.75" customHeight="1">
      <c r="A508" s="33">
        <v>498</v>
      </c>
      <c r="B508" s="283" t="s">
        <v>517</v>
      </c>
      <c r="C508" s="283">
        <v>688.4</v>
      </c>
      <c r="D508" s="283">
        <v>682.4666666666667</v>
      </c>
      <c r="E508" s="283">
        <v>665.93333333333339</v>
      </c>
      <c r="F508" s="283">
        <v>643.4666666666667</v>
      </c>
      <c r="G508" s="283">
        <v>626.93333333333339</v>
      </c>
      <c r="H508" s="283">
        <v>704.93333333333339</v>
      </c>
      <c r="I508" s="283">
        <v>721.4666666666667</v>
      </c>
      <c r="J508" s="283">
        <v>743.93333333333339</v>
      </c>
      <c r="K508" s="283">
        <v>699</v>
      </c>
      <c r="L508" s="283">
        <v>660</v>
      </c>
      <c r="M508" s="283">
        <v>18.8644</v>
      </c>
      <c r="N508" s="198"/>
      <c r="O508" s="198"/>
    </row>
    <row r="509" spans="1:15" ht="12.75" customHeight="1">
      <c r="A509" s="279">
        <v>499</v>
      </c>
      <c r="B509" s="285" t="s">
        <v>301</v>
      </c>
      <c r="C509" s="285">
        <v>182.16</v>
      </c>
      <c r="D509" s="285">
        <v>183.40666666666667</v>
      </c>
      <c r="E509" s="285">
        <v>180.31333333333333</v>
      </c>
      <c r="F509" s="285">
        <v>178.46666666666667</v>
      </c>
      <c r="G509" s="285">
        <v>175.37333333333333</v>
      </c>
      <c r="H509" s="285">
        <v>185.25333333333333</v>
      </c>
      <c r="I509" s="285">
        <v>188.34666666666664</v>
      </c>
      <c r="J509" s="285">
        <v>190.19333333333333</v>
      </c>
      <c r="K509" s="285">
        <v>186.5</v>
      </c>
      <c r="L509" s="285">
        <v>181.56</v>
      </c>
      <c r="M509" s="285">
        <v>331.63472999999999</v>
      </c>
      <c r="N509" s="198"/>
      <c r="O509" s="198"/>
    </row>
    <row r="510" spans="1:15" ht="12.75" customHeight="1">
      <c r="A510" s="213">
        <v>500</v>
      </c>
      <c r="B510" s="283" t="s">
        <v>237</v>
      </c>
      <c r="C510" s="283">
        <v>1086.05</v>
      </c>
      <c r="D510" s="283">
        <v>1078.3500000000001</v>
      </c>
      <c r="E510" s="283">
        <v>1066.7000000000003</v>
      </c>
      <c r="F510" s="283">
        <v>1047.3500000000001</v>
      </c>
      <c r="G510" s="283">
        <v>1035.7000000000003</v>
      </c>
      <c r="H510" s="283">
        <v>1097.7000000000003</v>
      </c>
      <c r="I510" s="283">
        <v>1109.3500000000004</v>
      </c>
      <c r="J510" s="283">
        <v>1128.7000000000003</v>
      </c>
      <c r="K510" s="283">
        <v>1090</v>
      </c>
      <c r="L510" s="283">
        <v>1059</v>
      </c>
      <c r="M510" s="283">
        <v>18.136959999999998</v>
      </c>
      <c r="N510" s="198"/>
      <c r="O510" s="198"/>
    </row>
    <row r="511" spans="1:15" ht="12.75" customHeight="1">
      <c r="A511" s="213">
        <v>501</v>
      </c>
      <c r="B511" s="286" t="s">
        <v>892</v>
      </c>
      <c r="C511" s="286">
        <v>2406.65</v>
      </c>
      <c r="D511" s="286">
        <v>2386.5</v>
      </c>
      <c r="E511" s="286">
        <v>2341.15</v>
      </c>
      <c r="F511" s="286">
        <v>2275.65</v>
      </c>
      <c r="G511" s="286">
        <v>2230.3000000000002</v>
      </c>
      <c r="H511" s="286">
        <v>2452</v>
      </c>
      <c r="I511" s="286">
        <v>2497.3500000000004</v>
      </c>
      <c r="J511" s="286">
        <v>2562.85</v>
      </c>
      <c r="K511" s="286">
        <v>2431.85</v>
      </c>
      <c r="L511" s="286">
        <v>2321</v>
      </c>
      <c r="M511" s="286">
        <v>2.1631</v>
      </c>
      <c r="N511" s="198"/>
      <c r="O511" s="198"/>
    </row>
    <row r="512" spans="1:15" ht="12.75" customHeight="1">
      <c r="N512" s="198"/>
      <c r="O512" s="198"/>
    </row>
    <row r="513" spans="1:15" ht="12.75" customHeight="1">
      <c r="N513" s="1"/>
      <c r="O513" s="1"/>
    </row>
    <row r="514" spans="1:15" ht="12.75" customHeight="1">
      <c r="N514" s="198"/>
      <c r="O514" s="198"/>
    </row>
    <row r="515" spans="1:15" ht="12.75" customHeight="1">
      <c r="N515" s="198"/>
      <c r="O515" s="198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60" t="s">
        <v>518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238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239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4" t="s">
        <v>240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4" t="s">
        <v>241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4" t="s">
        <v>242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4" t="s">
        <v>244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4" t="s">
        <v>245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4" t="s">
        <v>246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4" t="s">
        <v>247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4" t="s">
        <v>248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4" t="s">
        <v>249</v>
      </c>
      <c r="N530" s="1"/>
      <c r="O530" s="1"/>
    </row>
    <row r="531" spans="1:15" ht="12.75" customHeight="1">
      <c r="A531" s="64" t="s">
        <v>250</v>
      </c>
      <c r="N531" s="1"/>
      <c r="O531" s="1"/>
    </row>
    <row r="532" spans="1:15" ht="12.75" customHeight="1">
      <c r="A532" s="64" t="s">
        <v>251</v>
      </c>
      <c r="N532" s="1"/>
      <c r="O532" s="1"/>
    </row>
    <row r="533" spans="1:15" ht="12.75" customHeight="1">
      <c r="A533" s="64" t="s">
        <v>252</v>
      </c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75"/>
  <sheetViews>
    <sheetView zoomScale="85" zoomScaleNormal="85" workbookViewId="0">
      <pane ySplit="9" topLeftCell="A10" activePane="bottomLeft" state="frozen"/>
      <selection activeCell="A10" sqref="A10"/>
      <selection pane="bottomLeft" activeCell="H10" sqref="H10"/>
    </sheetView>
  </sheetViews>
  <sheetFormatPr defaultColWidth="14.42578125" defaultRowHeight="15" customHeight="1"/>
  <cols>
    <col min="1" max="1" width="12.140625" style="83" customWidth="1"/>
    <col min="2" max="2" width="14.28515625" style="32" customWidth="1"/>
    <col min="3" max="3" width="28.28515625" style="31" customWidth="1"/>
    <col min="4" max="4" width="55.7109375" style="31" customWidth="1"/>
    <col min="5" max="5" width="12.42578125" style="31" customWidth="1"/>
    <col min="6" max="6" width="13.140625" style="84" customWidth="1"/>
    <col min="7" max="7" width="9.5703125" style="32" customWidth="1"/>
    <col min="8" max="8" width="10.28515625" style="32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68" t="s">
        <v>306</v>
      </c>
      <c r="B1" s="69"/>
      <c r="C1" s="70"/>
      <c r="D1" s="71"/>
      <c r="E1" s="69"/>
      <c r="F1" s="69"/>
      <c r="G1" s="69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ht="12.75" customHeight="1">
      <c r="A2" s="73"/>
      <c r="B2" s="74"/>
      <c r="C2" s="75"/>
      <c r="D2" s="76"/>
      <c r="E2" s="74"/>
      <c r="F2" s="74"/>
      <c r="G2" s="74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ht="12.75" customHeight="1">
      <c r="A3" s="73"/>
      <c r="B3" s="74"/>
      <c r="C3" s="75"/>
      <c r="D3" s="76"/>
      <c r="E3" s="74"/>
      <c r="F3" s="74"/>
      <c r="G3" s="74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ht="12.75" customHeight="1">
      <c r="A4" s="73"/>
      <c r="B4" s="74"/>
      <c r="C4" s="75"/>
      <c r="D4" s="76"/>
      <c r="E4" s="74"/>
      <c r="F4" s="74"/>
      <c r="G4" s="74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ht="6" customHeight="1">
      <c r="A5" s="348"/>
      <c r="B5" s="349"/>
      <c r="C5" s="348"/>
      <c r="D5" s="349"/>
      <c r="E5" s="69"/>
      <c r="F5" s="69"/>
      <c r="G5" s="69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ht="26.25" customHeight="1">
      <c r="A6" s="72"/>
      <c r="B6" s="77"/>
      <c r="C6" s="65"/>
      <c r="D6" s="65"/>
      <c r="E6" s="23" t="s">
        <v>305</v>
      </c>
      <c r="F6" s="69"/>
      <c r="G6" s="69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28" ht="16.5" customHeight="1">
      <c r="A7" s="78" t="s">
        <v>519</v>
      </c>
      <c r="B7" s="350" t="s">
        <v>520</v>
      </c>
      <c r="C7" s="350"/>
      <c r="D7" s="7">
        <f>Main!B10</f>
        <v>45454</v>
      </c>
      <c r="E7" s="79"/>
      <c r="F7" s="69"/>
      <c r="G7" s="80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 ht="12.75" customHeight="1">
      <c r="A8" s="68"/>
      <c r="B8" s="69"/>
      <c r="C8" s="70"/>
      <c r="D8" s="71"/>
      <c r="E8" s="79"/>
      <c r="F8" s="79"/>
      <c r="G8" s="79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28" ht="51">
      <c r="A9" s="81" t="s">
        <v>521</v>
      </c>
      <c r="B9" s="82" t="s">
        <v>522</v>
      </c>
      <c r="C9" s="82" t="s">
        <v>523</v>
      </c>
      <c r="D9" s="82" t="s">
        <v>524</v>
      </c>
      <c r="E9" s="82" t="s">
        <v>525</v>
      </c>
      <c r="F9" s="82" t="s">
        <v>526</v>
      </c>
      <c r="G9" s="82" t="s">
        <v>527</v>
      </c>
      <c r="H9" s="82" t="s">
        <v>528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</row>
    <row r="10" spans="1:28" ht="12.75" customHeight="1">
      <c r="A10" s="83">
        <v>45453</v>
      </c>
      <c r="B10" s="32">
        <v>513119</v>
      </c>
      <c r="C10" s="31" t="s">
        <v>1067</v>
      </c>
      <c r="D10" s="31" t="s">
        <v>1068</v>
      </c>
      <c r="E10" s="31" t="s">
        <v>530</v>
      </c>
      <c r="F10" s="84">
        <v>22000</v>
      </c>
      <c r="G10" s="32">
        <v>91.58</v>
      </c>
      <c r="H10" s="32" t="s">
        <v>325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</row>
    <row r="11" spans="1:28" ht="12.75" customHeight="1">
      <c r="A11" s="83">
        <v>45453</v>
      </c>
      <c r="B11" s="32">
        <v>513119</v>
      </c>
      <c r="C11" s="31" t="s">
        <v>1067</v>
      </c>
      <c r="D11" s="31" t="s">
        <v>1069</v>
      </c>
      <c r="E11" s="31" t="s">
        <v>529</v>
      </c>
      <c r="F11" s="84">
        <v>19011</v>
      </c>
      <c r="G11" s="32">
        <v>91.58</v>
      </c>
      <c r="H11" s="32" t="s">
        <v>325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8" ht="12.75" customHeight="1">
      <c r="A12" s="83">
        <v>45453</v>
      </c>
      <c r="B12" s="32">
        <v>538351</v>
      </c>
      <c r="C12" s="31" t="s">
        <v>1033</v>
      </c>
      <c r="D12" s="31" t="s">
        <v>1070</v>
      </c>
      <c r="E12" s="31" t="s">
        <v>530</v>
      </c>
      <c r="F12" s="84">
        <v>119940</v>
      </c>
      <c r="G12" s="32">
        <v>8.8800000000000008</v>
      </c>
      <c r="H12" s="32" t="s">
        <v>325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</row>
    <row r="13" spans="1:28" ht="12.75" customHeight="1">
      <c r="A13" s="83">
        <v>45453</v>
      </c>
      <c r="B13" s="32">
        <v>538351</v>
      </c>
      <c r="C13" s="31" t="s">
        <v>1033</v>
      </c>
      <c r="D13" s="31" t="s">
        <v>975</v>
      </c>
      <c r="E13" s="31" t="s">
        <v>529</v>
      </c>
      <c r="F13" s="84">
        <v>100000</v>
      </c>
      <c r="G13" s="32">
        <v>8.8800000000000008</v>
      </c>
      <c r="H13" s="32" t="s">
        <v>325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</row>
    <row r="14" spans="1:28" ht="12.75" customHeight="1">
      <c r="A14" s="83">
        <v>45453</v>
      </c>
      <c r="B14" s="32">
        <v>538351</v>
      </c>
      <c r="C14" s="31" t="s">
        <v>1033</v>
      </c>
      <c r="D14" s="31" t="s">
        <v>975</v>
      </c>
      <c r="E14" s="31" t="s">
        <v>530</v>
      </c>
      <c r="F14" s="84">
        <v>118220</v>
      </c>
      <c r="G14" s="32">
        <v>8.8800000000000008</v>
      </c>
      <c r="H14" s="32" t="s">
        <v>325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</row>
    <row r="15" spans="1:28" ht="12.75" customHeight="1">
      <c r="A15" s="83">
        <v>45453</v>
      </c>
      <c r="B15" s="32">
        <v>538351</v>
      </c>
      <c r="C15" s="31" t="s">
        <v>1033</v>
      </c>
      <c r="D15" s="31" t="s">
        <v>1071</v>
      </c>
      <c r="E15" s="31" t="s">
        <v>530</v>
      </c>
      <c r="F15" s="84">
        <v>150402</v>
      </c>
      <c r="G15" s="32">
        <v>8.8699999999999992</v>
      </c>
      <c r="H15" s="32" t="s">
        <v>325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</row>
    <row r="16" spans="1:28" ht="12.75" customHeight="1">
      <c r="A16" s="83">
        <v>45453</v>
      </c>
      <c r="B16" s="32">
        <v>538351</v>
      </c>
      <c r="C16" s="31" t="s">
        <v>1033</v>
      </c>
      <c r="D16" s="31" t="s">
        <v>1071</v>
      </c>
      <c r="E16" s="31" t="s">
        <v>529</v>
      </c>
      <c r="F16" s="84">
        <v>75719</v>
      </c>
      <c r="G16" s="32">
        <v>8.8699999999999992</v>
      </c>
      <c r="H16" s="32" t="s">
        <v>325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</row>
    <row r="17" spans="1:28" ht="12.75" customHeight="1">
      <c r="A17" s="83">
        <v>45453</v>
      </c>
      <c r="B17" s="32">
        <v>538351</v>
      </c>
      <c r="C17" s="31" t="s">
        <v>1033</v>
      </c>
      <c r="D17" s="31" t="s">
        <v>1072</v>
      </c>
      <c r="E17" s="31" t="s">
        <v>529</v>
      </c>
      <c r="F17" s="84">
        <v>100000</v>
      </c>
      <c r="G17" s="32">
        <v>8.8800000000000008</v>
      </c>
      <c r="H17" s="32" t="s">
        <v>325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</row>
    <row r="18" spans="1:28" ht="12.75" customHeight="1">
      <c r="A18" s="83">
        <v>45453</v>
      </c>
      <c r="B18" s="32">
        <v>538351</v>
      </c>
      <c r="C18" s="31" t="s">
        <v>1033</v>
      </c>
      <c r="D18" s="31" t="s">
        <v>1073</v>
      </c>
      <c r="E18" s="31" t="s">
        <v>529</v>
      </c>
      <c r="F18" s="84">
        <v>210369</v>
      </c>
      <c r="G18" s="32">
        <v>8.86</v>
      </c>
      <c r="H18" s="32" t="s">
        <v>325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</row>
    <row r="19" spans="1:28" ht="12.75" customHeight="1">
      <c r="A19" s="83">
        <v>45453</v>
      </c>
      <c r="B19" s="32">
        <v>538351</v>
      </c>
      <c r="C19" s="31" t="s">
        <v>1033</v>
      </c>
      <c r="D19" s="31" t="s">
        <v>1034</v>
      </c>
      <c r="E19" s="31" t="s">
        <v>530</v>
      </c>
      <c r="F19" s="84">
        <v>160005</v>
      </c>
      <c r="G19" s="32">
        <v>8.8800000000000008</v>
      </c>
      <c r="H19" s="32" t="s">
        <v>325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</row>
    <row r="20" spans="1:28" ht="12.75" customHeight="1">
      <c r="A20" s="83">
        <v>45453</v>
      </c>
      <c r="B20" s="32">
        <v>538351</v>
      </c>
      <c r="C20" s="31" t="s">
        <v>1033</v>
      </c>
      <c r="D20" s="31" t="s">
        <v>1034</v>
      </c>
      <c r="E20" s="31" t="s">
        <v>529</v>
      </c>
      <c r="F20" s="84">
        <v>80005</v>
      </c>
      <c r="G20" s="32">
        <v>8.8800000000000008</v>
      </c>
      <c r="H20" s="32" t="s">
        <v>325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</row>
    <row r="21" spans="1:28" ht="12.75" customHeight="1">
      <c r="A21" s="83">
        <v>45453</v>
      </c>
      <c r="B21" s="32">
        <v>539455</v>
      </c>
      <c r="C21" s="31" t="s">
        <v>1074</v>
      </c>
      <c r="D21" s="31" t="s">
        <v>1075</v>
      </c>
      <c r="E21" s="31" t="s">
        <v>530</v>
      </c>
      <c r="F21" s="84">
        <v>35006</v>
      </c>
      <c r="G21" s="32">
        <v>40.93</v>
      </c>
      <c r="H21" s="32" t="s">
        <v>325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</row>
    <row r="22" spans="1:28" ht="12.75" customHeight="1">
      <c r="A22" s="83">
        <v>45453</v>
      </c>
      <c r="B22" s="32">
        <v>540923</v>
      </c>
      <c r="C22" s="31" t="s">
        <v>1004</v>
      </c>
      <c r="D22" s="31" t="s">
        <v>1076</v>
      </c>
      <c r="E22" s="31" t="s">
        <v>529</v>
      </c>
      <c r="F22" s="84">
        <v>12323</v>
      </c>
      <c r="G22" s="32">
        <v>21.19</v>
      </c>
      <c r="H22" s="32" t="s">
        <v>325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</row>
    <row r="23" spans="1:28" ht="12.75" customHeight="1">
      <c r="A23" s="83">
        <v>45453</v>
      </c>
      <c r="B23" s="32">
        <v>540923</v>
      </c>
      <c r="C23" s="31" t="s">
        <v>1004</v>
      </c>
      <c r="D23" s="31" t="s">
        <v>1076</v>
      </c>
      <c r="E23" s="31" t="s">
        <v>530</v>
      </c>
      <c r="F23" s="84">
        <v>245678</v>
      </c>
      <c r="G23" s="32">
        <v>21.22</v>
      </c>
      <c r="H23" s="32" t="s">
        <v>325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</row>
    <row r="24" spans="1:28" ht="12.75" customHeight="1">
      <c r="A24" s="83">
        <v>45453</v>
      </c>
      <c r="B24" s="32">
        <v>540923</v>
      </c>
      <c r="C24" s="31" t="s">
        <v>1004</v>
      </c>
      <c r="D24" s="31" t="s">
        <v>1006</v>
      </c>
      <c r="E24" s="31" t="s">
        <v>529</v>
      </c>
      <c r="F24" s="84">
        <v>250000</v>
      </c>
      <c r="G24" s="32">
        <v>21.21</v>
      </c>
      <c r="H24" s="32" t="s">
        <v>325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</row>
    <row r="25" spans="1:28" ht="12.75" customHeight="1">
      <c r="A25" s="83">
        <v>45453</v>
      </c>
      <c r="B25" s="32">
        <v>544183</v>
      </c>
      <c r="C25" s="31" t="s">
        <v>1035</v>
      </c>
      <c r="D25" s="31" t="s">
        <v>975</v>
      </c>
      <c r="E25" s="31" t="s">
        <v>530</v>
      </c>
      <c r="F25" s="84">
        <v>53000</v>
      </c>
      <c r="G25" s="32">
        <v>121.8</v>
      </c>
      <c r="H25" s="32" t="s">
        <v>325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</row>
    <row r="26" spans="1:28" ht="12.75" customHeight="1">
      <c r="A26" s="83">
        <v>45453</v>
      </c>
      <c r="B26" s="32">
        <v>544183</v>
      </c>
      <c r="C26" s="31" t="s">
        <v>1035</v>
      </c>
      <c r="D26" s="31" t="s">
        <v>1037</v>
      </c>
      <c r="E26" s="31" t="s">
        <v>529</v>
      </c>
      <c r="F26" s="84">
        <v>15000</v>
      </c>
      <c r="G26" s="32">
        <v>132.52000000000001</v>
      </c>
      <c r="H26" s="32" t="s">
        <v>325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</row>
    <row r="27" spans="1:28" ht="12.75" customHeight="1">
      <c r="A27" s="83">
        <v>45453</v>
      </c>
      <c r="B27" s="32">
        <v>544183</v>
      </c>
      <c r="C27" s="31" t="s">
        <v>1035</v>
      </c>
      <c r="D27" s="31" t="s">
        <v>1036</v>
      </c>
      <c r="E27" s="31" t="s">
        <v>529</v>
      </c>
      <c r="F27" s="84">
        <v>76000</v>
      </c>
      <c r="G27" s="32">
        <v>126.09</v>
      </c>
      <c r="H27" s="32" t="s">
        <v>325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</row>
    <row r="28" spans="1:28" ht="12.75" customHeight="1">
      <c r="A28" s="83">
        <v>45453</v>
      </c>
      <c r="B28" s="32">
        <v>539946</v>
      </c>
      <c r="C28" s="31" t="s">
        <v>1077</v>
      </c>
      <c r="D28" s="31" t="s">
        <v>1078</v>
      </c>
      <c r="E28" s="31" t="s">
        <v>530</v>
      </c>
      <c r="F28" s="84">
        <v>18131</v>
      </c>
      <c r="G28" s="32">
        <v>60.98</v>
      </c>
      <c r="H28" s="32" t="s">
        <v>325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</row>
    <row r="29" spans="1:28" ht="12.75" customHeight="1">
      <c r="A29" s="83">
        <v>45453</v>
      </c>
      <c r="B29" s="32">
        <v>524606</v>
      </c>
      <c r="C29" s="31" t="s">
        <v>1079</v>
      </c>
      <c r="D29" s="31" t="s">
        <v>1080</v>
      </c>
      <c r="E29" s="31" t="s">
        <v>530</v>
      </c>
      <c r="F29" s="84">
        <v>36980</v>
      </c>
      <c r="G29" s="32">
        <v>41.47</v>
      </c>
      <c r="H29" s="32" t="s">
        <v>325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</row>
    <row r="30" spans="1:28" ht="12.75" customHeight="1">
      <c r="A30" s="83">
        <v>45453</v>
      </c>
      <c r="B30" s="32">
        <v>524606</v>
      </c>
      <c r="C30" s="31" t="s">
        <v>1079</v>
      </c>
      <c r="D30" s="31" t="s">
        <v>1080</v>
      </c>
      <c r="E30" s="31" t="s">
        <v>529</v>
      </c>
      <c r="F30" s="84">
        <v>23893</v>
      </c>
      <c r="G30" s="32">
        <v>41.57</v>
      </c>
      <c r="H30" s="32" t="s">
        <v>325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</row>
    <row r="31" spans="1:28" ht="12.75" customHeight="1">
      <c r="A31" s="83">
        <v>45453</v>
      </c>
      <c r="B31" s="32">
        <v>538734</v>
      </c>
      <c r="C31" s="31" t="s">
        <v>1081</v>
      </c>
      <c r="D31" s="31" t="s">
        <v>1082</v>
      </c>
      <c r="E31" s="31" t="s">
        <v>530</v>
      </c>
      <c r="F31" s="84">
        <v>95000</v>
      </c>
      <c r="G31" s="32">
        <v>464.4</v>
      </c>
      <c r="H31" s="32" t="s">
        <v>325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</row>
    <row r="32" spans="1:28" ht="12.75" customHeight="1">
      <c r="A32" s="83">
        <v>45453</v>
      </c>
      <c r="B32" s="32">
        <v>540829</v>
      </c>
      <c r="C32" s="31" t="s">
        <v>1083</v>
      </c>
      <c r="D32" s="31" t="s">
        <v>1084</v>
      </c>
      <c r="E32" s="31" t="s">
        <v>529</v>
      </c>
      <c r="F32" s="84">
        <v>20814</v>
      </c>
      <c r="G32" s="32">
        <v>15.26</v>
      </c>
      <c r="H32" s="32" t="s">
        <v>325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</row>
    <row r="33" spans="1:28" ht="12.75" customHeight="1">
      <c r="A33" s="83">
        <v>45453</v>
      </c>
      <c r="B33" s="32">
        <v>539770</v>
      </c>
      <c r="C33" s="31" t="s">
        <v>1085</v>
      </c>
      <c r="D33" s="31" t="s">
        <v>1086</v>
      </c>
      <c r="E33" s="31" t="s">
        <v>529</v>
      </c>
      <c r="F33" s="84">
        <v>16500</v>
      </c>
      <c r="G33" s="32">
        <v>4.5599999999999996</v>
      </c>
      <c r="H33" s="32" t="s">
        <v>325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</row>
    <row r="34" spans="1:28" ht="12.75" customHeight="1">
      <c r="A34" s="83">
        <v>45453</v>
      </c>
      <c r="B34" s="32">
        <v>543765</v>
      </c>
      <c r="C34" s="31" t="s">
        <v>1087</v>
      </c>
      <c r="D34" s="31" t="s">
        <v>1076</v>
      </c>
      <c r="E34" s="31" t="s">
        <v>530</v>
      </c>
      <c r="F34" s="84">
        <v>69000</v>
      </c>
      <c r="G34" s="32">
        <v>42.08</v>
      </c>
      <c r="H34" s="32" t="s">
        <v>325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</row>
    <row r="35" spans="1:28" ht="12.75" customHeight="1">
      <c r="A35" s="83">
        <v>45453</v>
      </c>
      <c r="B35" s="32">
        <v>504351</v>
      </c>
      <c r="C35" s="31" t="s">
        <v>1088</v>
      </c>
      <c r="D35" s="31" t="s">
        <v>1089</v>
      </c>
      <c r="E35" s="31" t="s">
        <v>530</v>
      </c>
      <c r="F35" s="84">
        <v>7375194</v>
      </c>
      <c r="G35" s="32">
        <v>2.14</v>
      </c>
      <c r="H35" s="32" t="s">
        <v>325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</row>
    <row r="36" spans="1:28" ht="12.75" customHeight="1">
      <c r="A36" s="83">
        <v>45453</v>
      </c>
      <c r="B36" s="32">
        <v>504351</v>
      </c>
      <c r="C36" s="31" t="s">
        <v>1088</v>
      </c>
      <c r="D36" s="31" t="s">
        <v>1090</v>
      </c>
      <c r="E36" s="31" t="s">
        <v>529</v>
      </c>
      <c r="F36" s="84">
        <v>10121403</v>
      </c>
      <c r="G36" s="32">
        <v>2.14</v>
      </c>
      <c r="H36" s="32" t="s">
        <v>325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</row>
    <row r="37" spans="1:28" ht="12.75" customHeight="1">
      <c r="A37" s="83">
        <v>45453</v>
      </c>
      <c r="B37" s="32">
        <v>504351</v>
      </c>
      <c r="C37" s="31" t="s">
        <v>1088</v>
      </c>
      <c r="D37" s="31" t="s">
        <v>1090</v>
      </c>
      <c r="E37" s="31" t="s">
        <v>530</v>
      </c>
      <c r="F37" s="84">
        <v>4369576</v>
      </c>
      <c r="G37" s="32">
        <v>2.2200000000000002</v>
      </c>
      <c r="H37" s="32" t="s">
        <v>325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</row>
    <row r="38" spans="1:28" ht="12.75" customHeight="1">
      <c r="A38" s="83">
        <v>45453</v>
      </c>
      <c r="B38" s="32">
        <v>504351</v>
      </c>
      <c r="C38" s="31" t="s">
        <v>1088</v>
      </c>
      <c r="D38" s="31" t="s">
        <v>1091</v>
      </c>
      <c r="E38" s="31" t="s">
        <v>530</v>
      </c>
      <c r="F38" s="84">
        <v>6418271</v>
      </c>
      <c r="G38" s="32">
        <v>2.14</v>
      </c>
      <c r="H38" s="32" t="s">
        <v>325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</row>
    <row r="39" spans="1:28" ht="12.75" customHeight="1">
      <c r="A39" s="83">
        <v>45453</v>
      </c>
      <c r="B39" s="32">
        <v>524444</v>
      </c>
      <c r="C39" s="31" t="s">
        <v>1092</v>
      </c>
      <c r="D39" s="31" t="s">
        <v>1093</v>
      </c>
      <c r="E39" s="31" t="s">
        <v>529</v>
      </c>
      <c r="F39" s="84">
        <v>5000000</v>
      </c>
      <c r="G39" s="32">
        <v>2.29</v>
      </c>
      <c r="H39" s="32" t="s">
        <v>325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</row>
    <row r="40" spans="1:28" ht="12.75" customHeight="1">
      <c r="A40" s="83">
        <v>45453</v>
      </c>
      <c r="B40" s="32">
        <v>523696</v>
      </c>
      <c r="C40" s="31" t="s">
        <v>1094</v>
      </c>
      <c r="D40" s="31" t="s">
        <v>976</v>
      </c>
      <c r="E40" s="31" t="s">
        <v>530</v>
      </c>
      <c r="F40" s="84">
        <v>96495</v>
      </c>
      <c r="G40" s="32">
        <v>58.8</v>
      </c>
      <c r="H40" s="32" t="s">
        <v>325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</row>
    <row r="41" spans="1:28" ht="12.75" customHeight="1">
      <c r="A41" s="83">
        <v>45453</v>
      </c>
      <c r="B41" s="32">
        <v>523696</v>
      </c>
      <c r="C41" s="31" t="s">
        <v>1094</v>
      </c>
      <c r="D41" s="31" t="s">
        <v>976</v>
      </c>
      <c r="E41" s="31" t="s">
        <v>529</v>
      </c>
      <c r="F41" s="84">
        <v>555</v>
      </c>
      <c r="G41" s="32">
        <v>58.16</v>
      </c>
      <c r="H41" s="32" t="s">
        <v>325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</row>
    <row r="42" spans="1:28" ht="12.75" customHeight="1">
      <c r="A42" s="83">
        <v>45453</v>
      </c>
      <c r="B42" s="32">
        <v>544173</v>
      </c>
      <c r="C42" s="31" t="s">
        <v>999</v>
      </c>
      <c r="D42" s="31" t="s">
        <v>1000</v>
      </c>
      <c r="E42" s="31" t="s">
        <v>530</v>
      </c>
      <c r="F42" s="84">
        <v>20000</v>
      </c>
      <c r="G42" s="32">
        <v>63</v>
      </c>
      <c r="H42" s="32" t="s">
        <v>325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</row>
    <row r="43" spans="1:28" ht="12.75" customHeight="1">
      <c r="A43" s="83">
        <v>45453</v>
      </c>
      <c r="B43" s="32">
        <v>543520</v>
      </c>
      <c r="C43" s="31" t="s">
        <v>1001</v>
      </c>
      <c r="D43" s="31" t="s">
        <v>1095</v>
      </c>
      <c r="E43" s="31" t="s">
        <v>529</v>
      </c>
      <c r="F43" s="84">
        <v>56000</v>
      </c>
      <c r="G43" s="32">
        <v>32</v>
      </c>
      <c r="H43" s="32" t="s">
        <v>325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</row>
    <row r="44" spans="1:28" ht="12.75" customHeight="1">
      <c r="A44" s="83">
        <v>45453</v>
      </c>
      <c r="B44" s="32">
        <v>543520</v>
      </c>
      <c r="C44" s="31" t="s">
        <v>1001</v>
      </c>
      <c r="D44" s="31" t="s">
        <v>1002</v>
      </c>
      <c r="E44" s="31" t="s">
        <v>530</v>
      </c>
      <c r="F44" s="84">
        <v>100000</v>
      </c>
      <c r="G44" s="32">
        <v>32</v>
      </c>
      <c r="H44" s="32" t="s">
        <v>325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1:28" ht="12.75" customHeight="1">
      <c r="A45" s="83">
        <v>45453</v>
      </c>
      <c r="B45" s="32">
        <v>531913</v>
      </c>
      <c r="C45" s="31" t="s">
        <v>1096</v>
      </c>
      <c r="D45" s="31" t="s">
        <v>1097</v>
      </c>
      <c r="E45" s="31" t="s">
        <v>530</v>
      </c>
      <c r="F45" s="84">
        <v>26500</v>
      </c>
      <c r="G45" s="32">
        <v>7.07</v>
      </c>
      <c r="H45" s="32" t="s">
        <v>325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</row>
    <row r="46" spans="1:28" ht="12.75" customHeight="1">
      <c r="A46" s="83">
        <v>45453</v>
      </c>
      <c r="B46" s="32">
        <v>540134</v>
      </c>
      <c r="C46" s="31" t="s">
        <v>1098</v>
      </c>
      <c r="D46" s="31" t="s">
        <v>1099</v>
      </c>
      <c r="E46" s="31" t="s">
        <v>529</v>
      </c>
      <c r="F46" s="84">
        <v>90000</v>
      </c>
      <c r="G46" s="32">
        <v>7.04</v>
      </c>
      <c r="H46" s="32" t="s">
        <v>325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</row>
    <row r="47" spans="1:28" ht="12.75" customHeight="1">
      <c r="A47" s="83">
        <v>45453</v>
      </c>
      <c r="B47" s="32">
        <v>540134</v>
      </c>
      <c r="C47" s="31" t="s">
        <v>1098</v>
      </c>
      <c r="D47" s="31" t="s">
        <v>1100</v>
      </c>
      <c r="E47" s="31" t="s">
        <v>529</v>
      </c>
      <c r="F47" s="84">
        <v>59205</v>
      </c>
      <c r="G47" s="32">
        <v>7.04</v>
      </c>
      <c r="H47" s="32" t="s">
        <v>325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</row>
    <row r="48" spans="1:28" ht="12.75" customHeight="1">
      <c r="A48" s="83">
        <v>45453</v>
      </c>
      <c r="B48" s="32">
        <v>540134</v>
      </c>
      <c r="C48" s="31" t="s">
        <v>1098</v>
      </c>
      <c r="D48" s="31" t="s">
        <v>1101</v>
      </c>
      <c r="E48" s="31" t="s">
        <v>529</v>
      </c>
      <c r="F48" s="84">
        <v>40000</v>
      </c>
      <c r="G48" s="32">
        <v>7.04</v>
      </c>
      <c r="H48" s="32" t="s">
        <v>325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</row>
    <row r="49" spans="1:28" ht="12.75" customHeight="1">
      <c r="A49" s="83">
        <v>45453</v>
      </c>
      <c r="B49" s="32">
        <v>540134</v>
      </c>
      <c r="C49" s="31" t="s">
        <v>1098</v>
      </c>
      <c r="D49" s="31" t="s">
        <v>1102</v>
      </c>
      <c r="E49" s="31" t="s">
        <v>529</v>
      </c>
      <c r="F49" s="84">
        <v>40000</v>
      </c>
      <c r="G49" s="32">
        <v>7.04</v>
      </c>
      <c r="H49" s="32" t="s">
        <v>325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</row>
    <row r="50" spans="1:28" ht="12.75" customHeight="1">
      <c r="A50" s="83">
        <v>45453</v>
      </c>
      <c r="B50" s="32">
        <v>540134</v>
      </c>
      <c r="C50" s="31" t="s">
        <v>1098</v>
      </c>
      <c r="D50" s="31" t="s">
        <v>1103</v>
      </c>
      <c r="E50" s="31" t="s">
        <v>530</v>
      </c>
      <c r="F50" s="84">
        <v>583431</v>
      </c>
      <c r="G50" s="32">
        <v>7.04</v>
      </c>
      <c r="H50" s="32" t="s">
        <v>325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</row>
    <row r="51" spans="1:28" ht="12.75" customHeight="1">
      <c r="A51" s="83">
        <v>45453</v>
      </c>
      <c r="B51" s="32">
        <v>540134</v>
      </c>
      <c r="C51" s="31" t="s">
        <v>1098</v>
      </c>
      <c r="D51" s="31" t="s">
        <v>1104</v>
      </c>
      <c r="E51" s="31" t="s">
        <v>529</v>
      </c>
      <c r="F51" s="84">
        <v>127070</v>
      </c>
      <c r="G51" s="32">
        <v>7.04</v>
      </c>
      <c r="H51" s="32" t="s">
        <v>325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</row>
    <row r="52" spans="1:28" ht="12.75" customHeight="1">
      <c r="A52" s="83">
        <v>45453</v>
      </c>
      <c r="B52" s="32">
        <v>540134</v>
      </c>
      <c r="C52" s="31" t="s">
        <v>1098</v>
      </c>
      <c r="D52" s="31" t="s">
        <v>1105</v>
      </c>
      <c r="E52" s="31" t="s">
        <v>529</v>
      </c>
      <c r="F52" s="84">
        <v>169851</v>
      </c>
      <c r="G52" s="32">
        <v>7.04</v>
      </c>
      <c r="H52" s="32" t="s">
        <v>325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</row>
    <row r="53" spans="1:28" ht="15" customHeight="1">
      <c r="A53" s="83">
        <v>45453</v>
      </c>
      <c r="B53" s="32">
        <v>536709</v>
      </c>
      <c r="C53" s="31" t="s">
        <v>1106</v>
      </c>
      <c r="D53" s="31" t="s">
        <v>1107</v>
      </c>
      <c r="E53" s="31" t="s">
        <v>529</v>
      </c>
      <c r="F53" s="84">
        <v>100000</v>
      </c>
      <c r="G53" s="32">
        <v>15.22</v>
      </c>
      <c r="H53" s="32" t="s">
        <v>325</v>
      </c>
    </row>
    <row r="54" spans="1:28" ht="15" customHeight="1">
      <c r="A54" s="83">
        <v>45453</v>
      </c>
      <c r="B54" s="32">
        <v>524614</v>
      </c>
      <c r="C54" s="31" t="s">
        <v>1108</v>
      </c>
      <c r="D54" s="31" t="s">
        <v>1109</v>
      </c>
      <c r="E54" s="31" t="s">
        <v>530</v>
      </c>
      <c r="F54" s="84">
        <v>250000</v>
      </c>
      <c r="G54" s="32">
        <v>6.8</v>
      </c>
      <c r="H54" s="32" t="s">
        <v>325</v>
      </c>
    </row>
    <row r="55" spans="1:28" ht="15" customHeight="1">
      <c r="A55" s="83">
        <v>45453</v>
      </c>
      <c r="B55" s="32">
        <v>524322</v>
      </c>
      <c r="C55" s="31" t="s">
        <v>1110</v>
      </c>
      <c r="D55" s="31" t="s">
        <v>1111</v>
      </c>
      <c r="E55" s="31" t="s">
        <v>529</v>
      </c>
      <c r="F55" s="84">
        <v>54838</v>
      </c>
      <c r="G55" s="32">
        <v>7.91</v>
      </c>
      <c r="H55" s="32" t="s">
        <v>325</v>
      </c>
    </row>
    <row r="56" spans="1:28" ht="15" customHeight="1">
      <c r="A56" s="83">
        <v>45453</v>
      </c>
      <c r="B56" s="32">
        <v>524322</v>
      </c>
      <c r="C56" s="31" t="s">
        <v>1110</v>
      </c>
      <c r="D56" s="31" t="s">
        <v>1112</v>
      </c>
      <c r="E56" s="31" t="s">
        <v>530</v>
      </c>
      <c r="F56" s="84">
        <v>73407</v>
      </c>
      <c r="G56" s="32">
        <v>7.91</v>
      </c>
      <c r="H56" s="32" t="s">
        <v>325</v>
      </c>
    </row>
    <row r="57" spans="1:28" ht="15" customHeight="1">
      <c r="A57" s="83">
        <v>45453</v>
      </c>
      <c r="B57" s="32">
        <v>590041</v>
      </c>
      <c r="C57" s="31" t="s">
        <v>1113</v>
      </c>
      <c r="D57" s="31" t="s">
        <v>1114</v>
      </c>
      <c r="E57" s="31" t="s">
        <v>530</v>
      </c>
      <c r="F57" s="84">
        <v>370169</v>
      </c>
      <c r="G57" s="32">
        <v>14.53</v>
      </c>
      <c r="H57" s="32" t="s">
        <v>325</v>
      </c>
    </row>
    <row r="58" spans="1:28" ht="15" customHeight="1">
      <c r="A58" s="83">
        <v>45453</v>
      </c>
      <c r="B58" s="32">
        <v>504392</v>
      </c>
      <c r="C58" s="31" t="s">
        <v>1115</v>
      </c>
      <c r="D58" s="31" t="s">
        <v>1116</v>
      </c>
      <c r="E58" s="31" t="s">
        <v>529</v>
      </c>
      <c r="F58" s="84">
        <v>90000</v>
      </c>
      <c r="G58" s="32">
        <v>85.44</v>
      </c>
      <c r="H58" s="32" t="s">
        <v>325</v>
      </c>
    </row>
    <row r="59" spans="1:28" ht="15" customHeight="1">
      <c r="A59" s="83">
        <v>45453</v>
      </c>
      <c r="B59" s="32">
        <v>504392</v>
      </c>
      <c r="C59" s="31" t="s">
        <v>1115</v>
      </c>
      <c r="D59" s="31" t="s">
        <v>1117</v>
      </c>
      <c r="E59" s="31" t="s">
        <v>530</v>
      </c>
      <c r="F59" s="84">
        <v>260634</v>
      </c>
      <c r="G59" s="32">
        <v>86.01</v>
      </c>
      <c r="H59" s="32" t="s">
        <v>325</v>
      </c>
    </row>
    <row r="60" spans="1:28" ht="15" customHeight="1">
      <c r="A60" s="83">
        <v>45453</v>
      </c>
      <c r="B60" s="32">
        <v>514060</v>
      </c>
      <c r="C60" s="31" t="s">
        <v>1118</v>
      </c>
      <c r="D60" s="31" t="s">
        <v>1119</v>
      </c>
      <c r="E60" s="31" t="s">
        <v>529</v>
      </c>
      <c r="F60" s="84">
        <v>97000</v>
      </c>
      <c r="G60" s="32">
        <v>25.77</v>
      </c>
      <c r="H60" s="32" t="s">
        <v>325</v>
      </c>
    </row>
    <row r="61" spans="1:28" ht="15" customHeight="1">
      <c r="A61" s="83">
        <v>45453</v>
      </c>
      <c r="B61" s="32">
        <v>523242</v>
      </c>
      <c r="C61" s="31" t="s">
        <v>1120</v>
      </c>
      <c r="D61" s="31" t="s">
        <v>975</v>
      </c>
      <c r="E61" s="31" t="s">
        <v>529</v>
      </c>
      <c r="F61" s="84">
        <v>84100</v>
      </c>
      <c r="G61" s="32">
        <v>7.05</v>
      </c>
      <c r="H61" s="32" t="s">
        <v>325</v>
      </c>
    </row>
    <row r="62" spans="1:28" ht="15" customHeight="1">
      <c r="A62" s="83">
        <v>45453</v>
      </c>
      <c r="B62" s="32">
        <v>523242</v>
      </c>
      <c r="C62" s="31" t="s">
        <v>1120</v>
      </c>
      <c r="D62" s="31" t="s">
        <v>1121</v>
      </c>
      <c r="E62" s="31" t="s">
        <v>530</v>
      </c>
      <c r="F62" s="84">
        <v>100000</v>
      </c>
      <c r="G62" s="32">
        <v>7.05</v>
      </c>
      <c r="H62" s="32" t="s">
        <v>325</v>
      </c>
    </row>
    <row r="63" spans="1:28" ht="15" customHeight="1">
      <c r="A63" s="83">
        <v>45453</v>
      </c>
      <c r="B63" s="32">
        <v>512047</v>
      </c>
      <c r="C63" s="31" t="s">
        <v>1122</v>
      </c>
      <c r="D63" s="31" t="s">
        <v>1123</v>
      </c>
      <c r="E63" s="31" t="s">
        <v>530</v>
      </c>
      <c r="F63" s="84">
        <v>188000</v>
      </c>
      <c r="G63" s="32">
        <v>28.19</v>
      </c>
      <c r="H63" s="32" t="s">
        <v>325</v>
      </c>
    </row>
    <row r="64" spans="1:28" ht="15" customHeight="1">
      <c r="A64" s="83">
        <v>45453</v>
      </c>
      <c r="B64" s="32">
        <v>531893</v>
      </c>
      <c r="C64" s="31" t="s">
        <v>1124</v>
      </c>
      <c r="D64" s="31" t="s">
        <v>1125</v>
      </c>
      <c r="E64" s="31" t="s">
        <v>530</v>
      </c>
      <c r="F64" s="84">
        <v>3393118</v>
      </c>
      <c r="G64" s="32">
        <v>1.17</v>
      </c>
      <c r="H64" s="32" t="s">
        <v>325</v>
      </c>
    </row>
    <row r="65" spans="1:8" ht="15" customHeight="1">
      <c r="A65" s="83">
        <v>45453</v>
      </c>
      <c r="B65" s="32">
        <v>538923</v>
      </c>
      <c r="C65" s="31" t="s">
        <v>1126</v>
      </c>
      <c r="D65" s="31" t="s">
        <v>1127</v>
      </c>
      <c r="E65" s="31" t="s">
        <v>530</v>
      </c>
      <c r="F65" s="84">
        <v>21803</v>
      </c>
      <c r="G65" s="32">
        <v>29.91</v>
      </c>
      <c r="H65" s="32" t="s">
        <v>325</v>
      </c>
    </row>
    <row r="66" spans="1:8" ht="15" customHeight="1">
      <c r="A66" s="83">
        <v>45453</v>
      </c>
      <c r="B66" s="32">
        <v>543924</v>
      </c>
      <c r="C66" s="31" t="s">
        <v>1128</v>
      </c>
      <c r="D66" s="31" t="s">
        <v>1129</v>
      </c>
      <c r="E66" s="31" t="s">
        <v>530</v>
      </c>
      <c r="F66" s="84">
        <v>12000</v>
      </c>
      <c r="G66" s="32">
        <v>53.18</v>
      </c>
      <c r="H66" s="32" t="s">
        <v>325</v>
      </c>
    </row>
    <row r="67" spans="1:8" ht="15" customHeight="1">
      <c r="A67" s="83">
        <v>45453</v>
      </c>
      <c r="B67" s="32">
        <v>519242</v>
      </c>
      <c r="C67" s="31" t="s">
        <v>1130</v>
      </c>
      <c r="D67" s="31" t="s">
        <v>1131</v>
      </c>
      <c r="E67" s="31" t="s">
        <v>529</v>
      </c>
      <c r="F67" s="84">
        <v>14000</v>
      </c>
      <c r="G67" s="32">
        <v>88.8</v>
      </c>
      <c r="H67" s="32" t="s">
        <v>325</v>
      </c>
    </row>
    <row r="68" spans="1:8" ht="15" customHeight="1">
      <c r="A68" s="83">
        <v>45453</v>
      </c>
      <c r="B68" s="32">
        <v>519242</v>
      </c>
      <c r="C68" s="31" t="s">
        <v>1130</v>
      </c>
      <c r="D68" s="31" t="s">
        <v>1000</v>
      </c>
      <c r="E68" s="31" t="s">
        <v>530</v>
      </c>
      <c r="F68" s="84">
        <v>10000</v>
      </c>
      <c r="G68" s="32">
        <v>88.8</v>
      </c>
      <c r="H68" s="32" t="s">
        <v>325</v>
      </c>
    </row>
    <row r="69" spans="1:8" ht="15" customHeight="1">
      <c r="A69" s="83">
        <v>45453</v>
      </c>
      <c r="B69" s="32">
        <v>539217</v>
      </c>
      <c r="C69" s="31" t="s">
        <v>1132</v>
      </c>
      <c r="D69" s="31" t="s">
        <v>1133</v>
      </c>
      <c r="E69" s="31" t="s">
        <v>530</v>
      </c>
      <c r="F69" s="84">
        <v>4500000</v>
      </c>
      <c r="G69" s="32">
        <v>1.7</v>
      </c>
      <c r="H69" s="32" t="s">
        <v>325</v>
      </c>
    </row>
    <row r="70" spans="1:8" ht="15" customHeight="1">
      <c r="A70" s="83">
        <v>45453</v>
      </c>
      <c r="B70" s="32">
        <v>539217</v>
      </c>
      <c r="C70" s="31" t="s">
        <v>1132</v>
      </c>
      <c r="D70" s="31" t="s">
        <v>1134</v>
      </c>
      <c r="E70" s="31" t="s">
        <v>530</v>
      </c>
      <c r="F70" s="84">
        <v>417055</v>
      </c>
      <c r="G70" s="32">
        <v>1.51</v>
      </c>
      <c r="H70" s="32" t="s">
        <v>325</v>
      </c>
    </row>
    <row r="71" spans="1:8" ht="15" customHeight="1">
      <c r="A71" s="83">
        <v>45453</v>
      </c>
      <c r="B71" s="32">
        <v>539217</v>
      </c>
      <c r="C71" s="31" t="s">
        <v>1132</v>
      </c>
      <c r="D71" s="31" t="s">
        <v>1134</v>
      </c>
      <c r="E71" s="31" t="s">
        <v>529</v>
      </c>
      <c r="F71" s="84">
        <v>4413348</v>
      </c>
      <c r="G71" s="32">
        <v>1.67</v>
      </c>
      <c r="H71" s="32" t="s">
        <v>325</v>
      </c>
    </row>
    <row r="72" spans="1:8" ht="15" customHeight="1">
      <c r="A72" s="83">
        <v>45453</v>
      </c>
      <c r="B72" s="32">
        <v>544171</v>
      </c>
      <c r="C72" s="31" t="s">
        <v>1135</v>
      </c>
      <c r="D72" s="31" t="s">
        <v>1136</v>
      </c>
      <c r="E72" s="31" t="s">
        <v>530</v>
      </c>
      <c r="F72" s="84">
        <v>67200</v>
      </c>
      <c r="G72" s="32">
        <v>137.49</v>
      </c>
      <c r="H72" s="32" t="s">
        <v>325</v>
      </c>
    </row>
    <row r="73" spans="1:8" ht="15" customHeight="1">
      <c r="A73" s="83">
        <v>45453</v>
      </c>
      <c r="B73" s="32">
        <v>543274</v>
      </c>
      <c r="C73" s="31" t="s">
        <v>1137</v>
      </c>
      <c r="D73" s="31" t="s">
        <v>1138</v>
      </c>
      <c r="E73" s="31" t="s">
        <v>529</v>
      </c>
      <c r="F73" s="84">
        <v>164700</v>
      </c>
      <c r="G73" s="32">
        <v>5.14</v>
      </c>
      <c r="H73" s="32" t="s">
        <v>325</v>
      </c>
    </row>
    <row r="74" spans="1:8" ht="15" customHeight="1">
      <c r="A74" s="83">
        <v>45453</v>
      </c>
      <c r="B74" s="32">
        <v>531039</v>
      </c>
      <c r="C74" s="31" t="s">
        <v>1139</v>
      </c>
      <c r="D74" s="31" t="s">
        <v>1140</v>
      </c>
      <c r="E74" s="31" t="s">
        <v>529</v>
      </c>
      <c r="F74" s="84">
        <v>80000</v>
      </c>
      <c r="G74" s="32">
        <v>12.12</v>
      </c>
      <c r="H74" s="32" t="s">
        <v>325</v>
      </c>
    </row>
    <row r="75" spans="1:8" ht="15" customHeight="1">
      <c r="A75" s="83">
        <v>45453</v>
      </c>
      <c r="B75" s="32">
        <v>531039</v>
      </c>
      <c r="C75" s="31" t="s">
        <v>1139</v>
      </c>
      <c r="D75" s="31" t="s">
        <v>1141</v>
      </c>
      <c r="E75" s="31" t="s">
        <v>530</v>
      </c>
      <c r="F75" s="84">
        <v>46000</v>
      </c>
      <c r="G75" s="32">
        <v>12.12</v>
      </c>
      <c r="H75" s="32" t="s">
        <v>325</v>
      </c>
    </row>
    <row r="76" spans="1:8" ht="15" customHeight="1">
      <c r="A76" s="83">
        <v>45453</v>
      </c>
      <c r="B76" s="32">
        <v>531039</v>
      </c>
      <c r="C76" s="31" t="s">
        <v>1139</v>
      </c>
      <c r="D76" s="31" t="s">
        <v>1142</v>
      </c>
      <c r="E76" s="31" t="s">
        <v>530</v>
      </c>
      <c r="F76" s="84">
        <v>178750</v>
      </c>
      <c r="G76" s="32">
        <v>12.12</v>
      </c>
      <c r="H76" s="32" t="s">
        <v>325</v>
      </c>
    </row>
    <row r="77" spans="1:8" ht="15" customHeight="1">
      <c r="A77" s="83">
        <v>45453</v>
      </c>
      <c r="B77" s="32">
        <v>531039</v>
      </c>
      <c r="C77" s="31" t="s">
        <v>1139</v>
      </c>
      <c r="D77" s="31" t="s">
        <v>1143</v>
      </c>
      <c r="E77" s="31" t="s">
        <v>530</v>
      </c>
      <c r="F77" s="84">
        <v>178700</v>
      </c>
      <c r="G77" s="32">
        <v>12.12</v>
      </c>
      <c r="H77" s="32" t="s">
        <v>325</v>
      </c>
    </row>
    <row r="78" spans="1:8" ht="15" customHeight="1">
      <c r="A78" s="83">
        <v>45453</v>
      </c>
      <c r="B78" s="32">
        <v>531039</v>
      </c>
      <c r="C78" s="31" t="s">
        <v>1139</v>
      </c>
      <c r="D78" s="31" t="s">
        <v>1144</v>
      </c>
      <c r="E78" s="31" t="s">
        <v>529</v>
      </c>
      <c r="F78" s="84">
        <v>145000</v>
      </c>
      <c r="G78" s="32">
        <v>12.12</v>
      </c>
      <c r="H78" s="32" t="s">
        <v>325</v>
      </c>
    </row>
    <row r="79" spans="1:8" ht="15" customHeight="1">
      <c r="A79" s="83">
        <v>45453</v>
      </c>
      <c r="B79" s="32">
        <v>531039</v>
      </c>
      <c r="C79" s="31" t="s">
        <v>1139</v>
      </c>
      <c r="D79" s="31" t="s">
        <v>1145</v>
      </c>
      <c r="E79" s="31" t="s">
        <v>529</v>
      </c>
      <c r="F79" s="84">
        <v>30000</v>
      </c>
      <c r="G79" s="32">
        <v>12.12</v>
      </c>
      <c r="H79" s="32" t="s">
        <v>325</v>
      </c>
    </row>
    <row r="80" spans="1:8" ht="15" customHeight="1">
      <c r="A80" s="83">
        <v>45453</v>
      </c>
      <c r="B80" s="32">
        <v>531039</v>
      </c>
      <c r="C80" s="31" t="s">
        <v>1139</v>
      </c>
      <c r="D80" s="31" t="s">
        <v>1084</v>
      </c>
      <c r="E80" s="31" t="s">
        <v>529</v>
      </c>
      <c r="F80" s="84">
        <v>25000</v>
      </c>
      <c r="G80" s="32">
        <v>12.12</v>
      </c>
      <c r="H80" s="32" t="s">
        <v>325</v>
      </c>
    </row>
    <row r="81" spans="1:8" ht="15" customHeight="1">
      <c r="A81" s="83">
        <v>45453</v>
      </c>
      <c r="B81" s="32">
        <v>531039</v>
      </c>
      <c r="C81" s="31" t="s">
        <v>1139</v>
      </c>
      <c r="D81" s="31" t="s">
        <v>1146</v>
      </c>
      <c r="E81" s="31" t="s">
        <v>529</v>
      </c>
      <c r="F81" s="84">
        <v>60000</v>
      </c>
      <c r="G81" s="32">
        <v>12.12</v>
      </c>
      <c r="H81" s="32" t="s">
        <v>325</v>
      </c>
    </row>
    <row r="82" spans="1:8" ht="15" customHeight="1">
      <c r="A82" s="83">
        <v>45453</v>
      </c>
      <c r="B82" s="32">
        <v>531499</v>
      </c>
      <c r="C82" s="31" t="s">
        <v>1147</v>
      </c>
      <c r="D82" s="31" t="s">
        <v>1148</v>
      </c>
      <c r="E82" s="31" t="s">
        <v>530</v>
      </c>
      <c r="F82" s="84">
        <v>500000</v>
      </c>
      <c r="G82" s="32">
        <v>7</v>
      </c>
      <c r="H82" s="32" t="s">
        <v>325</v>
      </c>
    </row>
    <row r="83" spans="1:8" ht="15" customHeight="1">
      <c r="A83" s="83">
        <v>45453</v>
      </c>
      <c r="B83" s="32">
        <v>531499</v>
      </c>
      <c r="C83" s="31" t="s">
        <v>1147</v>
      </c>
      <c r="D83" s="31" t="s">
        <v>1078</v>
      </c>
      <c r="E83" s="31" t="s">
        <v>529</v>
      </c>
      <c r="F83" s="84">
        <v>196393</v>
      </c>
      <c r="G83" s="32">
        <v>7</v>
      </c>
      <c r="H83" s="32" t="s">
        <v>325</v>
      </c>
    </row>
    <row r="84" spans="1:8" ht="15" customHeight="1">
      <c r="A84" s="83">
        <v>45453</v>
      </c>
      <c r="B84" s="32">
        <v>531499</v>
      </c>
      <c r="C84" s="31" t="s">
        <v>1147</v>
      </c>
      <c r="D84" s="31" t="s">
        <v>1149</v>
      </c>
      <c r="E84" s="31" t="s">
        <v>529</v>
      </c>
      <c r="F84" s="84">
        <v>200000</v>
      </c>
      <c r="G84" s="32">
        <v>7</v>
      </c>
      <c r="H84" s="32" t="s">
        <v>325</v>
      </c>
    </row>
    <row r="85" spans="1:8" ht="15" customHeight="1">
      <c r="A85" s="83">
        <v>45453</v>
      </c>
      <c r="B85" s="32">
        <v>531499</v>
      </c>
      <c r="C85" s="31" t="s">
        <v>1147</v>
      </c>
      <c r="D85" s="31" t="s">
        <v>1150</v>
      </c>
      <c r="E85" s="31" t="s">
        <v>529</v>
      </c>
      <c r="F85" s="84">
        <v>100000</v>
      </c>
      <c r="G85" s="32">
        <v>7</v>
      </c>
      <c r="H85" s="32" t="s">
        <v>325</v>
      </c>
    </row>
    <row r="86" spans="1:8" ht="15" customHeight="1">
      <c r="A86" s="83">
        <v>45453</v>
      </c>
      <c r="B86" s="32">
        <v>500426</v>
      </c>
      <c r="C86" s="31" t="s">
        <v>1151</v>
      </c>
      <c r="D86" s="31" t="s">
        <v>1152</v>
      </c>
      <c r="E86" s="31" t="s">
        <v>530</v>
      </c>
      <c r="F86" s="84">
        <v>309835</v>
      </c>
      <c r="G86" s="32">
        <v>3.59</v>
      </c>
      <c r="H86" s="32" t="s">
        <v>325</v>
      </c>
    </row>
    <row r="87" spans="1:8" ht="15" customHeight="1">
      <c r="A87" s="83">
        <v>45453</v>
      </c>
      <c r="B87" s="32">
        <v>524711</v>
      </c>
      <c r="C87" s="31" t="s">
        <v>1153</v>
      </c>
      <c r="D87" s="31" t="s">
        <v>1154</v>
      </c>
      <c r="E87" s="31" t="s">
        <v>529</v>
      </c>
      <c r="F87" s="84">
        <v>500000</v>
      </c>
      <c r="G87" s="32">
        <v>13.29</v>
      </c>
      <c r="H87" s="32" t="s">
        <v>325</v>
      </c>
    </row>
    <row r="88" spans="1:8" ht="15" customHeight="1">
      <c r="A88" s="83">
        <v>45453</v>
      </c>
      <c r="B88" s="32">
        <v>524711</v>
      </c>
      <c r="C88" s="31" t="s">
        <v>1153</v>
      </c>
      <c r="D88" s="31" t="s">
        <v>1155</v>
      </c>
      <c r="E88" s="31" t="s">
        <v>530</v>
      </c>
      <c r="F88" s="84">
        <v>750979</v>
      </c>
      <c r="G88" s="32">
        <v>13.33</v>
      </c>
      <c r="H88" s="32" t="s">
        <v>325</v>
      </c>
    </row>
    <row r="89" spans="1:8" ht="15" customHeight="1">
      <c r="A89" s="83">
        <v>45453</v>
      </c>
      <c r="B89" s="32">
        <v>538970</v>
      </c>
      <c r="C89" s="31" t="s">
        <v>1156</v>
      </c>
      <c r="D89" s="31" t="s">
        <v>1157</v>
      </c>
      <c r="E89" s="31" t="s">
        <v>530</v>
      </c>
      <c r="F89" s="84">
        <v>2500000</v>
      </c>
      <c r="G89" s="32">
        <v>62.71</v>
      </c>
      <c r="H89" s="32" t="s">
        <v>325</v>
      </c>
    </row>
    <row r="90" spans="1:8" ht="15" customHeight="1">
      <c r="A90" s="83">
        <v>45453</v>
      </c>
      <c r="B90" s="32">
        <v>538970</v>
      </c>
      <c r="C90" s="31" t="s">
        <v>1156</v>
      </c>
      <c r="D90" s="31" t="s">
        <v>975</v>
      </c>
      <c r="E90" s="31" t="s">
        <v>530</v>
      </c>
      <c r="F90" s="84">
        <v>1000000</v>
      </c>
      <c r="G90" s="32">
        <v>62.71</v>
      </c>
      <c r="H90" s="32" t="s">
        <v>325</v>
      </c>
    </row>
    <row r="91" spans="1:8" ht="15" customHeight="1">
      <c r="A91" s="83">
        <v>45453</v>
      </c>
      <c r="B91" s="32">
        <v>538970</v>
      </c>
      <c r="C91" s="31" t="s">
        <v>1156</v>
      </c>
      <c r="D91" s="31" t="s">
        <v>975</v>
      </c>
      <c r="E91" s="31" t="s">
        <v>529</v>
      </c>
      <c r="F91" s="84">
        <v>1400000</v>
      </c>
      <c r="G91" s="32">
        <v>62.71</v>
      </c>
      <c r="H91" s="32" t="s">
        <v>325</v>
      </c>
    </row>
    <row r="92" spans="1:8" ht="15" customHeight="1">
      <c r="A92" s="83">
        <v>45453</v>
      </c>
      <c r="B92" s="32">
        <v>514378</v>
      </c>
      <c r="C92" s="31" t="s">
        <v>1158</v>
      </c>
      <c r="D92" s="31" t="s">
        <v>1039</v>
      </c>
      <c r="E92" s="31" t="s">
        <v>529</v>
      </c>
      <c r="F92" s="84">
        <v>21712</v>
      </c>
      <c r="G92" s="32">
        <v>33.020000000000003</v>
      </c>
      <c r="H92" s="32" t="s">
        <v>325</v>
      </c>
    </row>
    <row r="93" spans="1:8" ht="15" customHeight="1">
      <c r="A93" s="83">
        <v>45453</v>
      </c>
      <c r="B93" s="32" t="s">
        <v>1159</v>
      </c>
      <c r="C93" s="31" t="s">
        <v>1160</v>
      </c>
      <c r="D93" s="31" t="s">
        <v>1161</v>
      </c>
      <c r="E93" s="31" t="s">
        <v>529</v>
      </c>
      <c r="F93" s="84">
        <v>507111</v>
      </c>
      <c r="G93" s="32">
        <v>5.55</v>
      </c>
      <c r="H93" s="32" t="s">
        <v>847</v>
      </c>
    </row>
    <row r="94" spans="1:8" ht="15" customHeight="1">
      <c r="A94" s="83">
        <v>45453</v>
      </c>
      <c r="B94" s="32" t="s">
        <v>1162</v>
      </c>
      <c r="C94" s="31" t="s">
        <v>1163</v>
      </c>
      <c r="D94" s="31" t="s">
        <v>1164</v>
      </c>
      <c r="E94" s="31" t="s">
        <v>529</v>
      </c>
      <c r="F94" s="84">
        <v>179263</v>
      </c>
      <c r="G94" s="32">
        <v>118.44</v>
      </c>
      <c r="H94" s="32" t="s">
        <v>847</v>
      </c>
    </row>
    <row r="95" spans="1:8" ht="15" customHeight="1">
      <c r="A95" s="83">
        <v>45453</v>
      </c>
      <c r="B95" s="32" t="s">
        <v>1165</v>
      </c>
      <c r="C95" s="31" t="s">
        <v>1166</v>
      </c>
      <c r="D95" s="31" t="s">
        <v>1167</v>
      </c>
      <c r="E95" s="31" t="s">
        <v>529</v>
      </c>
      <c r="F95" s="84">
        <v>6400</v>
      </c>
      <c r="G95" s="32">
        <v>81</v>
      </c>
      <c r="H95" s="32" t="s">
        <v>847</v>
      </c>
    </row>
    <row r="96" spans="1:8" ht="15" customHeight="1">
      <c r="A96" s="83">
        <v>45453</v>
      </c>
      <c r="B96" s="32" t="s">
        <v>1165</v>
      </c>
      <c r="C96" s="31" t="s">
        <v>1166</v>
      </c>
      <c r="D96" s="31" t="s">
        <v>1168</v>
      </c>
      <c r="E96" s="31" t="s">
        <v>529</v>
      </c>
      <c r="F96" s="84">
        <v>52800</v>
      </c>
      <c r="G96" s="32">
        <v>77.5</v>
      </c>
      <c r="H96" s="32" t="s">
        <v>847</v>
      </c>
    </row>
    <row r="97" spans="1:8" ht="15" customHeight="1">
      <c r="A97" s="83">
        <v>45453</v>
      </c>
      <c r="B97" s="32" t="s">
        <v>1169</v>
      </c>
      <c r="C97" s="31" t="s">
        <v>1170</v>
      </c>
      <c r="D97" s="31" t="s">
        <v>1171</v>
      </c>
      <c r="E97" s="31" t="s">
        <v>529</v>
      </c>
      <c r="F97" s="84">
        <v>30000</v>
      </c>
      <c r="G97" s="32">
        <v>65</v>
      </c>
      <c r="H97" s="32" t="s">
        <v>847</v>
      </c>
    </row>
    <row r="98" spans="1:8" ht="15" customHeight="1">
      <c r="A98" s="83">
        <v>45453</v>
      </c>
      <c r="B98" s="32" t="s">
        <v>1172</v>
      </c>
      <c r="C98" s="31" t="s">
        <v>1173</v>
      </c>
      <c r="D98" s="31" t="s">
        <v>1174</v>
      </c>
      <c r="E98" s="31" t="s">
        <v>529</v>
      </c>
      <c r="F98" s="84">
        <v>128000</v>
      </c>
      <c r="G98" s="32">
        <v>165</v>
      </c>
      <c r="H98" s="32" t="s">
        <v>847</v>
      </c>
    </row>
    <row r="99" spans="1:8" ht="15" customHeight="1">
      <c r="A99" s="83">
        <v>45453</v>
      </c>
      <c r="B99" s="32" t="s">
        <v>1040</v>
      </c>
      <c r="C99" s="31" t="s">
        <v>1041</v>
      </c>
      <c r="D99" s="31" t="s">
        <v>1042</v>
      </c>
      <c r="E99" s="31" t="s">
        <v>529</v>
      </c>
      <c r="F99" s="84">
        <v>185675</v>
      </c>
      <c r="G99" s="32">
        <v>1349.23</v>
      </c>
      <c r="H99" s="32" t="s">
        <v>847</v>
      </c>
    </row>
    <row r="100" spans="1:8" ht="15" customHeight="1">
      <c r="A100" s="83">
        <v>45453</v>
      </c>
      <c r="B100" s="32" t="s">
        <v>1175</v>
      </c>
      <c r="C100" s="31" t="s">
        <v>1176</v>
      </c>
      <c r="D100" s="31" t="s">
        <v>1177</v>
      </c>
      <c r="E100" s="31" t="s">
        <v>529</v>
      </c>
      <c r="F100" s="84">
        <v>17600</v>
      </c>
      <c r="G100" s="32">
        <v>144.5</v>
      </c>
      <c r="H100" s="32" t="s">
        <v>847</v>
      </c>
    </row>
    <row r="101" spans="1:8" ht="15" customHeight="1">
      <c r="A101" s="83">
        <v>45453</v>
      </c>
      <c r="B101" s="32" t="s">
        <v>1178</v>
      </c>
      <c r="C101" s="31" t="s">
        <v>1179</v>
      </c>
      <c r="D101" s="31" t="s">
        <v>1180</v>
      </c>
      <c r="E101" s="31" t="s">
        <v>529</v>
      </c>
      <c r="F101" s="84">
        <v>9435</v>
      </c>
      <c r="G101" s="32">
        <v>2.84</v>
      </c>
      <c r="H101" s="32" t="s">
        <v>847</v>
      </c>
    </row>
    <row r="102" spans="1:8" ht="15" customHeight="1">
      <c r="A102" s="83">
        <v>45453</v>
      </c>
      <c r="B102" s="32" t="s">
        <v>1181</v>
      </c>
      <c r="C102" s="31" t="s">
        <v>1182</v>
      </c>
      <c r="D102" s="31" t="s">
        <v>1183</v>
      </c>
      <c r="E102" s="31" t="s">
        <v>529</v>
      </c>
      <c r="F102" s="84">
        <v>2673473</v>
      </c>
      <c r="G102" s="32">
        <v>0.82</v>
      </c>
      <c r="H102" s="32" t="s">
        <v>847</v>
      </c>
    </row>
    <row r="103" spans="1:8" ht="15" customHeight="1">
      <c r="A103" s="83">
        <v>45453</v>
      </c>
      <c r="B103" s="32" t="s">
        <v>1184</v>
      </c>
      <c r="C103" s="31" t="s">
        <v>1185</v>
      </c>
      <c r="D103" s="31" t="s">
        <v>975</v>
      </c>
      <c r="E103" s="31" t="s">
        <v>529</v>
      </c>
      <c r="F103" s="84">
        <v>760168</v>
      </c>
      <c r="G103" s="32">
        <v>726.73</v>
      </c>
      <c r="H103" s="32" t="s">
        <v>847</v>
      </c>
    </row>
    <row r="104" spans="1:8" ht="15" customHeight="1">
      <c r="A104" s="83">
        <v>45453</v>
      </c>
      <c r="B104" s="32" t="s">
        <v>1184</v>
      </c>
      <c r="C104" s="31" t="s">
        <v>1185</v>
      </c>
      <c r="D104" s="31" t="s">
        <v>912</v>
      </c>
      <c r="E104" s="31" t="s">
        <v>529</v>
      </c>
      <c r="F104" s="84">
        <v>627576</v>
      </c>
      <c r="G104" s="32">
        <v>725.86</v>
      </c>
      <c r="H104" s="32" t="s">
        <v>847</v>
      </c>
    </row>
    <row r="105" spans="1:8" ht="15" customHeight="1">
      <c r="A105" s="83">
        <v>45453</v>
      </c>
      <c r="B105" s="32" t="s">
        <v>1184</v>
      </c>
      <c r="C105" s="31" t="s">
        <v>1185</v>
      </c>
      <c r="D105" s="31" t="s">
        <v>1054</v>
      </c>
      <c r="E105" s="31" t="s">
        <v>529</v>
      </c>
      <c r="F105" s="84">
        <v>552631</v>
      </c>
      <c r="G105" s="32">
        <v>701.32</v>
      </c>
      <c r="H105" s="32" t="s">
        <v>847</v>
      </c>
    </row>
    <row r="106" spans="1:8" ht="15" customHeight="1">
      <c r="A106" s="83">
        <v>45453</v>
      </c>
      <c r="B106" s="32" t="s">
        <v>1184</v>
      </c>
      <c r="C106" s="31" t="s">
        <v>1185</v>
      </c>
      <c r="D106" s="31" t="s">
        <v>1186</v>
      </c>
      <c r="E106" s="31" t="s">
        <v>529</v>
      </c>
      <c r="F106" s="84">
        <v>1012707</v>
      </c>
      <c r="G106" s="32">
        <v>722.97</v>
      </c>
      <c r="H106" s="32" t="s">
        <v>847</v>
      </c>
    </row>
    <row r="107" spans="1:8" ht="15" customHeight="1">
      <c r="A107" s="83">
        <v>45453</v>
      </c>
      <c r="B107" s="32" t="s">
        <v>977</v>
      </c>
      <c r="C107" s="31" t="s">
        <v>978</v>
      </c>
      <c r="D107" s="31" t="s">
        <v>1187</v>
      </c>
      <c r="E107" s="31" t="s">
        <v>529</v>
      </c>
      <c r="F107" s="84">
        <v>15000</v>
      </c>
      <c r="G107" s="32">
        <v>185.56</v>
      </c>
      <c r="H107" s="32" t="s">
        <v>847</v>
      </c>
    </row>
    <row r="108" spans="1:8" ht="15" customHeight="1">
      <c r="A108" s="83">
        <v>45453</v>
      </c>
      <c r="B108" s="32" t="s">
        <v>977</v>
      </c>
      <c r="C108" s="31" t="s">
        <v>978</v>
      </c>
      <c r="D108" s="31" t="s">
        <v>1188</v>
      </c>
      <c r="E108" s="31" t="s">
        <v>529</v>
      </c>
      <c r="F108" s="84">
        <v>21000</v>
      </c>
      <c r="G108" s="32">
        <v>189.11</v>
      </c>
      <c r="H108" s="32" t="s">
        <v>847</v>
      </c>
    </row>
    <row r="109" spans="1:8" ht="15" customHeight="1">
      <c r="A109" s="83">
        <v>45453</v>
      </c>
      <c r="B109" s="32" t="s">
        <v>1189</v>
      </c>
      <c r="C109" s="31" t="s">
        <v>1190</v>
      </c>
      <c r="D109" s="31" t="s">
        <v>1191</v>
      </c>
      <c r="E109" s="31" t="s">
        <v>529</v>
      </c>
      <c r="F109" s="84">
        <v>228547</v>
      </c>
      <c r="G109" s="32">
        <v>253.2</v>
      </c>
      <c r="H109" s="32" t="s">
        <v>847</v>
      </c>
    </row>
    <row r="110" spans="1:8" ht="15" customHeight="1">
      <c r="A110" s="83">
        <v>45453</v>
      </c>
      <c r="B110" s="32" t="s">
        <v>1192</v>
      </c>
      <c r="C110" s="31" t="s">
        <v>1193</v>
      </c>
      <c r="D110" s="31" t="s">
        <v>893</v>
      </c>
      <c r="E110" s="31" t="s">
        <v>529</v>
      </c>
      <c r="F110" s="84">
        <v>3754775</v>
      </c>
      <c r="G110" s="32">
        <v>74.44</v>
      </c>
      <c r="H110" s="32" t="s">
        <v>847</v>
      </c>
    </row>
    <row r="111" spans="1:8" ht="15" customHeight="1">
      <c r="A111" s="83">
        <v>45453</v>
      </c>
      <c r="B111" s="32" t="s">
        <v>1192</v>
      </c>
      <c r="C111" s="31" t="s">
        <v>1193</v>
      </c>
      <c r="D111" s="31" t="s">
        <v>1007</v>
      </c>
      <c r="E111" s="31" t="s">
        <v>529</v>
      </c>
      <c r="F111" s="84">
        <v>4924563</v>
      </c>
      <c r="G111" s="32">
        <v>73.739999999999995</v>
      </c>
      <c r="H111" s="32" t="s">
        <v>847</v>
      </c>
    </row>
    <row r="112" spans="1:8" ht="15" customHeight="1">
      <c r="A112" s="83">
        <v>45453</v>
      </c>
      <c r="B112" s="32" t="s">
        <v>1194</v>
      </c>
      <c r="C112" s="31" t="s">
        <v>1195</v>
      </c>
      <c r="D112" s="31" t="s">
        <v>1196</v>
      </c>
      <c r="E112" s="31" t="s">
        <v>529</v>
      </c>
      <c r="F112" s="84">
        <v>2006860</v>
      </c>
      <c r="G112" s="32">
        <v>3.25</v>
      </c>
      <c r="H112" s="32" t="s">
        <v>847</v>
      </c>
    </row>
    <row r="113" spans="1:8" ht="15" customHeight="1">
      <c r="A113" s="83">
        <v>45453</v>
      </c>
      <c r="B113" s="32" t="s">
        <v>1197</v>
      </c>
      <c r="C113" s="31" t="s">
        <v>1198</v>
      </c>
      <c r="D113" s="31" t="s">
        <v>1199</v>
      </c>
      <c r="E113" s="31" t="s">
        <v>529</v>
      </c>
      <c r="F113" s="84">
        <v>412781</v>
      </c>
      <c r="G113" s="32">
        <v>333.99</v>
      </c>
      <c r="H113" s="32" t="s">
        <v>847</v>
      </c>
    </row>
    <row r="114" spans="1:8" ht="15" customHeight="1">
      <c r="A114" s="83">
        <v>45453</v>
      </c>
      <c r="B114" s="32" t="s">
        <v>1200</v>
      </c>
      <c r="C114" s="31" t="s">
        <v>1201</v>
      </c>
      <c r="D114" s="31" t="s">
        <v>893</v>
      </c>
      <c r="E114" s="31" t="s">
        <v>529</v>
      </c>
      <c r="F114" s="84">
        <v>251105</v>
      </c>
      <c r="G114" s="32">
        <v>404.69</v>
      </c>
      <c r="H114" s="32" t="s">
        <v>847</v>
      </c>
    </row>
    <row r="115" spans="1:8" ht="15" customHeight="1">
      <c r="A115" s="83">
        <v>45453</v>
      </c>
      <c r="B115" s="32" t="s">
        <v>178</v>
      </c>
      <c r="C115" s="31" t="s">
        <v>1202</v>
      </c>
      <c r="D115" s="31" t="s">
        <v>1203</v>
      </c>
      <c r="E115" s="31" t="s">
        <v>529</v>
      </c>
      <c r="F115" s="84">
        <v>1061500</v>
      </c>
      <c r="G115" s="32">
        <v>2363</v>
      </c>
      <c r="H115" s="32" t="s">
        <v>847</v>
      </c>
    </row>
    <row r="116" spans="1:8" ht="15" customHeight="1">
      <c r="A116" s="83">
        <v>45453</v>
      </c>
      <c r="B116" s="32" t="s">
        <v>178</v>
      </c>
      <c r="C116" s="31" t="s">
        <v>1202</v>
      </c>
      <c r="D116" s="31" t="s">
        <v>1204</v>
      </c>
      <c r="E116" s="31" t="s">
        <v>529</v>
      </c>
      <c r="F116" s="84">
        <v>2225500</v>
      </c>
      <c r="G116" s="32">
        <v>2363</v>
      </c>
      <c r="H116" s="32" t="s">
        <v>847</v>
      </c>
    </row>
    <row r="117" spans="1:8" ht="15" customHeight="1">
      <c r="A117" s="83">
        <v>45453</v>
      </c>
      <c r="B117" s="32" t="s">
        <v>178</v>
      </c>
      <c r="C117" s="31" t="s">
        <v>1202</v>
      </c>
      <c r="D117" s="31" t="s">
        <v>1205</v>
      </c>
      <c r="E117" s="31" t="s">
        <v>529</v>
      </c>
      <c r="F117" s="84">
        <v>3173932</v>
      </c>
      <c r="G117" s="32">
        <v>2363</v>
      </c>
      <c r="H117" s="32" t="s">
        <v>847</v>
      </c>
    </row>
    <row r="118" spans="1:8" ht="15" customHeight="1">
      <c r="A118" s="83">
        <v>45453</v>
      </c>
      <c r="B118" s="32" t="s">
        <v>178</v>
      </c>
      <c r="C118" s="31" t="s">
        <v>1202</v>
      </c>
      <c r="D118" s="31" t="s">
        <v>1206</v>
      </c>
      <c r="E118" s="31" t="s">
        <v>529</v>
      </c>
      <c r="F118" s="84">
        <v>1571410</v>
      </c>
      <c r="G118" s="32">
        <v>2363</v>
      </c>
      <c r="H118" s="32" t="s">
        <v>847</v>
      </c>
    </row>
    <row r="119" spans="1:8" ht="15" customHeight="1">
      <c r="A119" s="83">
        <v>45453</v>
      </c>
      <c r="B119" s="32" t="s">
        <v>1207</v>
      </c>
      <c r="C119" s="31" t="s">
        <v>1208</v>
      </c>
      <c r="D119" s="31" t="s">
        <v>893</v>
      </c>
      <c r="E119" s="31" t="s">
        <v>529</v>
      </c>
      <c r="F119" s="84">
        <v>3743296</v>
      </c>
      <c r="G119" s="32">
        <v>111.85</v>
      </c>
      <c r="H119" s="32" t="s">
        <v>847</v>
      </c>
    </row>
    <row r="120" spans="1:8" ht="15" customHeight="1">
      <c r="A120" s="83">
        <v>45453</v>
      </c>
      <c r="B120" s="32" t="s">
        <v>1209</v>
      </c>
      <c r="C120" s="31" t="s">
        <v>1210</v>
      </c>
      <c r="D120" s="31" t="s">
        <v>893</v>
      </c>
      <c r="E120" s="31" t="s">
        <v>529</v>
      </c>
      <c r="F120" s="84">
        <v>476546</v>
      </c>
      <c r="G120" s="32">
        <v>62.17</v>
      </c>
      <c r="H120" s="32" t="s">
        <v>847</v>
      </c>
    </row>
    <row r="121" spans="1:8" ht="15" customHeight="1">
      <c r="A121" s="83">
        <v>45453</v>
      </c>
      <c r="B121" s="32" t="s">
        <v>1211</v>
      </c>
      <c r="C121" s="31" t="s">
        <v>1212</v>
      </c>
      <c r="D121" s="31" t="s">
        <v>1213</v>
      </c>
      <c r="E121" s="31" t="s">
        <v>529</v>
      </c>
      <c r="F121" s="84">
        <v>28800</v>
      </c>
      <c r="G121" s="32">
        <v>335</v>
      </c>
      <c r="H121" s="32" t="s">
        <v>847</v>
      </c>
    </row>
    <row r="122" spans="1:8" ht="15" customHeight="1">
      <c r="A122" s="83">
        <v>45453</v>
      </c>
      <c r="B122" s="32" t="s">
        <v>1211</v>
      </c>
      <c r="C122" s="31" t="s">
        <v>1212</v>
      </c>
      <c r="D122" s="31" t="s">
        <v>1214</v>
      </c>
      <c r="E122" s="31" t="s">
        <v>529</v>
      </c>
      <c r="F122" s="84">
        <v>5400</v>
      </c>
      <c r="G122" s="32">
        <v>333.26</v>
      </c>
      <c r="H122" s="32" t="s">
        <v>847</v>
      </c>
    </row>
    <row r="123" spans="1:8" ht="15" customHeight="1">
      <c r="A123" s="83">
        <v>45453</v>
      </c>
      <c r="B123" s="32" t="s">
        <v>1215</v>
      </c>
      <c r="C123" s="31" t="s">
        <v>1216</v>
      </c>
      <c r="D123" s="31" t="s">
        <v>1217</v>
      </c>
      <c r="E123" s="31" t="s">
        <v>529</v>
      </c>
      <c r="F123" s="84">
        <v>263566</v>
      </c>
      <c r="G123" s="32">
        <v>11.24</v>
      </c>
      <c r="H123" s="32" t="s">
        <v>847</v>
      </c>
    </row>
    <row r="124" spans="1:8" ht="15" customHeight="1">
      <c r="A124" s="83">
        <v>45453</v>
      </c>
      <c r="B124" s="32" t="s">
        <v>1218</v>
      </c>
      <c r="C124" s="31" t="s">
        <v>1219</v>
      </c>
      <c r="D124" s="31" t="s">
        <v>1080</v>
      </c>
      <c r="E124" s="31" t="s">
        <v>529</v>
      </c>
      <c r="F124" s="84">
        <v>60301</v>
      </c>
      <c r="G124" s="32">
        <v>93.92</v>
      </c>
      <c r="H124" s="32" t="s">
        <v>847</v>
      </c>
    </row>
    <row r="125" spans="1:8" ht="15" customHeight="1">
      <c r="A125" s="83">
        <v>45453</v>
      </c>
      <c r="B125" s="32" t="s">
        <v>1220</v>
      </c>
      <c r="C125" s="31" t="s">
        <v>1221</v>
      </c>
      <c r="D125" s="31" t="s">
        <v>1222</v>
      </c>
      <c r="E125" s="31" t="s">
        <v>529</v>
      </c>
      <c r="F125" s="84">
        <v>31079</v>
      </c>
      <c r="G125" s="32">
        <v>263.25</v>
      </c>
      <c r="H125" s="32" t="s">
        <v>847</v>
      </c>
    </row>
    <row r="126" spans="1:8" ht="15" customHeight="1">
      <c r="A126" s="83">
        <v>45453</v>
      </c>
      <c r="B126" s="32" t="s">
        <v>1046</v>
      </c>
      <c r="C126" s="31" t="s">
        <v>1047</v>
      </c>
      <c r="D126" s="31" t="s">
        <v>1223</v>
      </c>
      <c r="E126" s="31" t="s">
        <v>529</v>
      </c>
      <c r="F126" s="84">
        <v>168535</v>
      </c>
      <c r="G126" s="32">
        <v>18.45</v>
      </c>
      <c r="H126" s="32" t="s">
        <v>847</v>
      </c>
    </row>
    <row r="127" spans="1:8" ht="15" customHeight="1">
      <c r="A127" s="83">
        <v>45453</v>
      </c>
      <c r="B127" s="32" t="s">
        <v>1046</v>
      </c>
      <c r="C127" s="31" t="s">
        <v>1047</v>
      </c>
      <c r="D127" s="31" t="s">
        <v>1048</v>
      </c>
      <c r="E127" s="31" t="s">
        <v>529</v>
      </c>
      <c r="F127" s="84">
        <v>870045</v>
      </c>
      <c r="G127" s="32">
        <v>18.45</v>
      </c>
      <c r="H127" s="32" t="s">
        <v>847</v>
      </c>
    </row>
    <row r="128" spans="1:8" ht="15" customHeight="1">
      <c r="A128" s="83">
        <v>45453</v>
      </c>
      <c r="B128" s="32" t="s">
        <v>1046</v>
      </c>
      <c r="C128" s="31" t="s">
        <v>1047</v>
      </c>
      <c r="D128" s="31" t="s">
        <v>975</v>
      </c>
      <c r="E128" s="31" t="s">
        <v>529</v>
      </c>
      <c r="F128" s="84">
        <v>1500000</v>
      </c>
      <c r="G128" s="32">
        <v>18.45</v>
      </c>
      <c r="H128" s="32" t="s">
        <v>847</v>
      </c>
    </row>
    <row r="129" spans="1:8" ht="15" customHeight="1">
      <c r="A129" s="83">
        <v>45453</v>
      </c>
      <c r="B129" s="32" t="s">
        <v>1046</v>
      </c>
      <c r="C129" s="31" t="s">
        <v>1047</v>
      </c>
      <c r="D129" s="31" t="s">
        <v>1038</v>
      </c>
      <c r="E129" s="31" t="s">
        <v>529</v>
      </c>
      <c r="F129" s="84">
        <v>413234</v>
      </c>
      <c r="G129" s="32">
        <v>18.45</v>
      </c>
      <c r="H129" s="32" t="s">
        <v>847</v>
      </c>
    </row>
    <row r="130" spans="1:8" ht="15" customHeight="1">
      <c r="A130" s="83">
        <v>45453</v>
      </c>
      <c r="B130" s="32" t="s">
        <v>1224</v>
      </c>
      <c r="C130" s="31" t="s">
        <v>1225</v>
      </c>
      <c r="D130" s="31" t="s">
        <v>1187</v>
      </c>
      <c r="E130" s="31" t="s">
        <v>529</v>
      </c>
      <c r="F130" s="84">
        <v>69827</v>
      </c>
      <c r="G130" s="32">
        <v>38.729999999999997</v>
      </c>
      <c r="H130" s="32" t="s">
        <v>847</v>
      </c>
    </row>
    <row r="131" spans="1:8" ht="15" customHeight="1">
      <c r="A131" s="83">
        <v>45453</v>
      </c>
      <c r="B131" s="32" t="s">
        <v>1226</v>
      </c>
      <c r="C131" s="31" t="s">
        <v>1227</v>
      </c>
      <c r="D131" s="31" t="s">
        <v>1228</v>
      </c>
      <c r="E131" s="31" t="s">
        <v>530</v>
      </c>
      <c r="F131" s="84">
        <v>39000</v>
      </c>
      <c r="G131" s="32">
        <v>53</v>
      </c>
      <c r="H131" s="32" t="s">
        <v>847</v>
      </c>
    </row>
    <row r="132" spans="1:8" ht="15" customHeight="1">
      <c r="A132" s="83">
        <v>45453</v>
      </c>
      <c r="B132" s="32" t="s">
        <v>1159</v>
      </c>
      <c r="C132" s="31" t="s">
        <v>1160</v>
      </c>
      <c r="D132" s="31" t="s">
        <v>1229</v>
      </c>
      <c r="E132" s="31" t="s">
        <v>530</v>
      </c>
      <c r="F132" s="84">
        <v>455000</v>
      </c>
      <c r="G132" s="32">
        <v>5.61</v>
      </c>
      <c r="H132" s="32" t="s">
        <v>847</v>
      </c>
    </row>
    <row r="133" spans="1:8" ht="15" customHeight="1">
      <c r="A133" s="83">
        <v>45453</v>
      </c>
      <c r="B133" s="32" t="s">
        <v>1159</v>
      </c>
      <c r="C133" s="31" t="s">
        <v>1160</v>
      </c>
      <c r="D133" s="31" t="s">
        <v>1161</v>
      </c>
      <c r="E133" s="31" t="s">
        <v>530</v>
      </c>
      <c r="F133" s="84">
        <v>543941</v>
      </c>
      <c r="G133" s="32">
        <v>5.5</v>
      </c>
      <c r="H133" s="32" t="s">
        <v>847</v>
      </c>
    </row>
    <row r="134" spans="1:8" ht="15" customHeight="1">
      <c r="A134" s="83">
        <v>45453</v>
      </c>
      <c r="B134" s="32" t="s">
        <v>1165</v>
      </c>
      <c r="C134" s="31" t="s">
        <v>1166</v>
      </c>
      <c r="D134" s="31" t="s">
        <v>1167</v>
      </c>
      <c r="E134" s="31" t="s">
        <v>530</v>
      </c>
      <c r="F134" s="84">
        <v>52800</v>
      </c>
      <c r="G134" s="32">
        <v>77.5</v>
      </c>
      <c r="H134" s="32" t="s">
        <v>847</v>
      </c>
    </row>
    <row r="135" spans="1:8" ht="15" customHeight="1">
      <c r="A135" s="83">
        <v>45453</v>
      </c>
      <c r="B135" s="32" t="s">
        <v>1004</v>
      </c>
      <c r="C135" s="31" t="s">
        <v>1005</v>
      </c>
      <c r="D135" s="31" t="s">
        <v>1230</v>
      </c>
      <c r="E135" s="31" t="s">
        <v>530</v>
      </c>
      <c r="F135" s="84">
        <v>176460</v>
      </c>
      <c r="G135" s="32">
        <v>21.47</v>
      </c>
      <c r="H135" s="32" t="s">
        <v>847</v>
      </c>
    </row>
    <row r="136" spans="1:8" ht="15" customHeight="1">
      <c r="A136" s="83">
        <v>45453</v>
      </c>
      <c r="B136" s="32" t="s">
        <v>1231</v>
      </c>
      <c r="C136" s="31" t="s">
        <v>1232</v>
      </c>
      <c r="D136" s="31" t="s">
        <v>1233</v>
      </c>
      <c r="E136" s="31" t="s">
        <v>530</v>
      </c>
      <c r="F136" s="84">
        <v>132800</v>
      </c>
      <c r="G136" s="32">
        <v>121</v>
      </c>
      <c r="H136" s="32" t="s">
        <v>847</v>
      </c>
    </row>
    <row r="137" spans="1:8" ht="15" customHeight="1">
      <c r="A137" s="83">
        <v>45453</v>
      </c>
      <c r="B137" s="32" t="s">
        <v>1169</v>
      </c>
      <c r="C137" s="31" t="s">
        <v>1170</v>
      </c>
      <c r="D137" s="31" t="s">
        <v>1234</v>
      </c>
      <c r="E137" s="31" t="s">
        <v>530</v>
      </c>
      <c r="F137" s="84">
        <v>30000</v>
      </c>
      <c r="G137" s="32">
        <v>65</v>
      </c>
      <c r="H137" s="32" t="s">
        <v>847</v>
      </c>
    </row>
    <row r="138" spans="1:8" ht="15" customHeight="1">
      <c r="A138" s="83">
        <v>45453</v>
      </c>
      <c r="B138" s="32" t="s">
        <v>1040</v>
      </c>
      <c r="C138" s="31" t="s">
        <v>1041</v>
      </c>
      <c r="D138" s="31" t="s">
        <v>1235</v>
      </c>
      <c r="E138" s="31" t="s">
        <v>530</v>
      </c>
      <c r="F138" s="84">
        <v>197822</v>
      </c>
      <c r="G138" s="32">
        <v>1350.01</v>
      </c>
      <c r="H138" s="32" t="s">
        <v>847</v>
      </c>
    </row>
    <row r="139" spans="1:8" ht="15" customHeight="1">
      <c r="A139" s="83">
        <v>45453</v>
      </c>
      <c r="B139" s="32" t="s">
        <v>1236</v>
      </c>
      <c r="C139" s="31" t="s">
        <v>1237</v>
      </c>
      <c r="D139" s="31" t="s">
        <v>1238</v>
      </c>
      <c r="E139" s="31" t="s">
        <v>530</v>
      </c>
      <c r="F139" s="84">
        <v>84000</v>
      </c>
      <c r="G139" s="32">
        <v>2.0499999999999998</v>
      </c>
      <c r="H139" s="32" t="s">
        <v>847</v>
      </c>
    </row>
    <row r="140" spans="1:8" ht="15" customHeight="1">
      <c r="A140" s="83">
        <v>45453</v>
      </c>
      <c r="B140" s="32" t="s">
        <v>1239</v>
      </c>
      <c r="C140" s="31" t="s">
        <v>1240</v>
      </c>
      <c r="D140" s="31" t="s">
        <v>1241</v>
      </c>
      <c r="E140" s="31" t="s">
        <v>530</v>
      </c>
      <c r="F140" s="84">
        <v>10100000</v>
      </c>
      <c r="G140" s="32">
        <v>9.6199999999999992</v>
      </c>
      <c r="H140" s="32" t="s">
        <v>847</v>
      </c>
    </row>
    <row r="141" spans="1:8" ht="15" customHeight="1">
      <c r="A141" s="83">
        <v>45453</v>
      </c>
      <c r="B141" s="32" t="s">
        <v>1178</v>
      </c>
      <c r="C141" s="31" t="s">
        <v>1179</v>
      </c>
      <c r="D141" s="31" t="s">
        <v>1180</v>
      </c>
      <c r="E141" s="31" t="s">
        <v>530</v>
      </c>
      <c r="F141" s="84">
        <v>1513868</v>
      </c>
      <c r="G141" s="32">
        <v>2.87</v>
      </c>
      <c r="H141" s="32" t="s">
        <v>847</v>
      </c>
    </row>
    <row r="142" spans="1:8" ht="15" customHeight="1">
      <c r="A142" s="83">
        <v>45453</v>
      </c>
      <c r="B142" s="32" t="s">
        <v>1181</v>
      </c>
      <c r="C142" s="31" t="s">
        <v>1182</v>
      </c>
      <c r="D142" s="31" t="s">
        <v>1183</v>
      </c>
      <c r="E142" s="31" t="s">
        <v>530</v>
      </c>
      <c r="F142" s="84">
        <v>4915584</v>
      </c>
      <c r="G142" s="32">
        <v>0.84</v>
      </c>
      <c r="H142" s="32" t="s">
        <v>847</v>
      </c>
    </row>
    <row r="143" spans="1:8" ht="15" customHeight="1">
      <c r="A143" s="83">
        <v>45453</v>
      </c>
      <c r="B143" s="32" t="s">
        <v>1184</v>
      </c>
      <c r="C143" s="31" t="s">
        <v>1185</v>
      </c>
      <c r="D143" s="31" t="s">
        <v>912</v>
      </c>
      <c r="E143" s="31" t="s">
        <v>530</v>
      </c>
      <c r="F143" s="84">
        <v>637571</v>
      </c>
      <c r="G143" s="32">
        <v>726.8</v>
      </c>
      <c r="H143" s="32" t="s">
        <v>847</v>
      </c>
    </row>
    <row r="144" spans="1:8" ht="15" customHeight="1">
      <c r="A144" s="83">
        <v>45453</v>
      </c>
      <c r="B144" s="32" t="s">
        <v>1184</v>
      </c>
      <c r="C144" s="31" t="s">
        <v>1185</v>
      </c>
      <c r="D144" s="31" t="s">
        <v>975</v>
      </c>
      <c r="E144" s="31" t="s">
        <v>530</v>
      </c>
      <c r="F144" s="84">
        <v>760168</v>
      </c>
      <c r="G144" s="32">
        <v>727.35</v>
      </c>
      <c r="H144" s="32" t="s">
        <v>847</v>
      </c>
    </row>
    <row r="145" spans="1:8" ht="15" customHeight="1">
      <c r="A145" s="83">
        <v>45453</v>
      </c>
      <c r="B145" s="32" t="s">
        <v>1184</v>
      </c>
      <c r="C145" s="31" t="s">
        <v>1185</v>
      </c>
      <c r="D145" s="31" t="s">
        <v>1054</v>
      </c>
      <c r="E145" s="31" t="s">
        <v>530</v>
      </c>
      <c r="F145" s="84">
        <v>552631</v>
      </c>
      <c r="G145" s="32">
        <v>701.74</v>
      </c>
      <c r="H145" s="32" t="s">
        <v>847</v>
      </c>
    </row>
    <row r="146" spans="1:8" ht="15" customHeight="1">
      <c r="A146" s="83">
        <v>45453</v>
      </c>
      <c r="B146" s="32" t="s">
        <v>1184</v>
      </c>
      <c r="C146" s="31" t="s">
        <v>1185</v>
      </c>
      <c r="D146" s="31" t="s">
        <v>1186</v>
      </c>
      <c r="E146" s="31" t="s">
        <v>530</v>
      </c>
      <c r="F146" s="84">
        <v>951239</v>
      </c>
      <c r="G146" s="32">
        <v>723.71</v>
      </c>
      <c r="H146" s="32" t="s">
        <v>847</v>
      </c>
    </row>
    <row r="147" spans="1:8" ht="15" customHeight="1">
      <c r="A147" s="83">
        <v>45453</v>
      </c>
      <c r="B147" s="32" t="s">
        <v>977</v>
      </c>
      <c r="C147" s="31" t="s">
        <v>978</v>
      </c>
      <c r="D147" s="31" t="s">
        <v>1187</v>
      </c>
      <c r="E147" s="31" t="s">
        <v>530</v>
      </c>
      <c r="F147" s="84">
        <v>24000</v>
      </c>
      <c r="G147" s="32">
        <v>193.05</v>
      </c>
      <c r="H147" s="32" t="s">
        <v>847</v>
      </c>
    </row>
    <row r="148" spans="1:8" ht="15" customHeight="1">
      <c r="A148" s="83">
        <v>45453</v>
      </c>
      <c r="B148" s="32" t="s">
        <v>1043</v>
      </c>
      <c r="C148" s="31" t="s">
        <v>1044</v>
      </c>
      <c r="D148" s="31" t="s">
        <v>1045</v>
      </c>
      <c r="E148" s="31" t="s">
        <v>530</v>
      </c>
      <c r="F148" s="84">
        <v>132000</v>
      </c>
      <c r="G148" s="32">
        <v>31.61</v>
      </c>
      <c r="H148" s="32" t="s">
        <v>847</v>
      </c>
    </row>
    <row r="149" spans="1:8" ht="15" customHeight="1">
      <c r="A149" s="83">
        <v>45453</v>
      </c>
      <c r="B149" s="32" t="s">
        <v>1189</v>
      </c>
      <c r="C149" s="31" t="s">
        <v>1190</v>
      </c>
      <c r="D149" s="31" t="s">
        <v>1191</v>
      </c>
      <c r="E149" s="31" t="s">
        <v>530</v>
      </c>
      <c r="F149" s="84">
        <v>661890</v>
      </c>
      <c r="G149" s="32">
        <v>241.22</v>
      </c>
      <c r="H149" s="32" t="s">
        <v>847</v>
      </c>
    </row>
    <row r="150" spans="1:8" ht="15" customHeight="1">
      <c r="A150" s="83">
        <v>45453</v>
      </c>
      <c r="B150" s="32" t="s">
        <v>1192</v>
      </c>
      <c r="C150" s="31" t="s">
        <v>1193</v>
      </c>
      <c r="D150" s="31" t="s">
        <v>893</v>
      </c>
      <c r="E150" s="31" t="s">
        <v>530</v>
      </c>
      <c r="F150" s="84">
        <v>3754775</v>
      </c>
      <c r="G150" s="32">
        <v>74.44</v>
      </c>
      <c r="H150" s="32" t="s">
        <v>847</v>
      </c>
    </row>
    <row r="151" spans="1:8" ht="15" customHeight="1">
      <c r="A151" s="83">
        <v>45453</v>
      </c>
      <c r="B151" s="32" t="s">
        <v>1192</v>
      </c>
      <c r="C151" s="31" t="s">
        <v>1193</v>
      </c>
      <c r="D151" s="31" t="s">
        <v>1007</v>
      </c>
      <c r="E151" s="31" t="s">
        <v>530</v>
      </c>
      <c r="F151" s="84">
        <v>5525727</v>
      </c>
      <c r="G151" s="32">
        <v>73.69</v>
      </c>
      <c r="H151" s="32" t="s">
        <v>847</v>
      </c>
    </row>
    <row r="152" spans="1:8" ht="15" customHeight="1">
      <c r="A152" s="83">
        <v>45453</v>
      </c>
      <c r="B152" s="32" t="s">
        <v>1194</v>
      </c>
      <c r="C152" s="31" t="s">
        <v>1195</v>
      </c>
      <c r="D152" s="31" t="s">
        <v>1242</v>
      </c>
      <c r="E152" s="31" t="s">
        <v>530</v>
      </c>
      <c r="F152" s="84">
        <v>4800000</v>
      </c>
      <c r="G152" s="32">
        <v>3.26</v>
      </c>
      <c r="H152" s="32" t="s">
        <v>847</v>
      </c>
    </row>
    <row r="153" spans="1:8" ht="15" customHeight="1">
      <c r="A153" s="83">
        <v>45453</v>
      </c>
      <c r="B153" s="32" t="s">
        <v>1194</v>
      </c>
      <c r="C153" s="31" t="s">
        <v>1195</v>
      </c>
      <c r="D153" s="31" t="s">
        <v>1196</v>
      </c>
      <c r="E153" s="31" t="s">
        <v>530</v>
      </c>
      <c r="F153" s="84">
        <v>2006860</v>
      </c>
      <c r="G153" s="32">
        <v>3.34</v>
      </c>
      <c r="H153" s="32" t="s">
        <v>847</v>
      </c>
    </row>
    <row r="154" spans="1:8" ht="15" customHeight="1">
      <c r="A154" s="83">
        <v>45453</v>
      </c>
      <c r="B154" s="32" t="s">
        <v>1243</v>
      </c>
      <c r="C154" s="31" t="s">
        <v>1244</v>
      </c>
      <c r="D154" s="31" t="s">
        <v>1245</v>
      </c>
      <c r="E154" s="31" t="s">
        <v>530</v>
      </c>
      <c r="F154" s="84">
        <v>60500</v>
      </c>
      <c r="G154" s="32">
        <v>212.97</v>
      </c>
      <c r="H154" s="32" t="s">
        <v>847</v>
      </c>
    </row>
    <row r="155" spans="1:8" ht="15" customHeight="1">
      <c r="A155" s="83">
        <v>45453</v>
      </c>
      <c r="B155" s="32" t="s">
        <v>1200</v>
      </c>
      <c r="C155" s="31" t="s">
        <v>1201</v>
      </c>
      <c r="D155" s="31" t="s">
        <v>893</v>
      </c>
      <c r="E155" s="31" t="s">
        <v>530</v>
      </c>
      <c r="F155" s="84">
        <v>251105</v>
      </c>
      <c r="G155" s="32">
        <v>404.66</v>
      </c>
      <c r="H155" s="32" t="s">
        <v>847</v>
      </c>
    </row>
    <row r="156" spans="1:8" ht="15" customHeight="1">
      <c r="A156" s="83">
        <v>45453</v>
      </c>
      <c r="B156" s="32" t="s">
        <v>178</v>
      </c>
      <c r="C156" s="31" t="s">
        <v>1202</v>
      </c>
      <c r="D156" s="31" t="s">
        <v>1246</v>
      </c>
      <c r="E156" s="31" t="s">
        <v>530</v>
      </c>
      <c r="F156" s="84">
        <v>28500000</v>
      </c>
      <c r="G156" s="32">
        <v>2363.37</v>
      </c>
      <c r="H156" s="32" t="s">
        <v>847</v>
      </c>
    </row>
    <row r="157" spans="1:8" ht="15" customHeight="1">
      <c r="A157" s="83">
        <v>45453</v>
      </c>
      <c r="B157" s="32" t="s">
        <v>1207</v>
      </c>
      <c r="C157" s="31" t="s">
        <v>1208</v>
      </c>
      <c r="D157" s="31" t="s">
        <v>893</v>
      </c>
      <c r="E157" s="31" t="s">
        <v>530</v>
      </c>
      <c r="F157" s="84">
        <v>3743296</v>
      </c>
      <c r="G157" s="32">
        <v>111.87</v>
      </c>
      <c r="H157" s="32" t="s">
        <v>847</v>
      </c>
    </row>
    <row r="158" spans="1:8" ht="15" customHeight="1">
      <c r="A158" s="83">
        <v>45453</v>
      </c>
      <c r="B158" s="32" t="s">
        <v>1209</v>
      </c>
      <c r="C158" s="31" t="s">
        <v>1210</v>
      </c>
      <c r="D158" s="31" t="s">
        <v>893</v>
      </c>
      <c r="E158" s="31" t="s">
        <v>530</v>
      </c>
      <c r="F158" s="84">
        <v>476546</v>
      </c>
      <c r="G158" s="32">
        <v>62.27</v>
      </c>
      <c r="H158" s="32" t="s">
        <v>847</v>
      </c>
    </row>
    <row r="159" spans="1:8" ht="15" customHeight="1">
      <c r="A159" s="83">
        <v>45453</v>
      </c>
      <c r="B159" s="32" t="s">
        <v>1211</v>
      </c>
      <c r="C159" s="31" t="s">
        <v>1212</v>
      </c>
      <c r="D159" s="31" t="s">
        <v>1214</v>
      </c>
      <c r="E159" s="31" t="s">
        <v>530</v>
      </c>
      <c r="F159" s="84">
        <v>28800</v>
      </c>
      <c r="G159" s="32">
        <v>335</v>
      </c>
      <c r="H159" s="32" t="s">
        <v>847</v>
      </c>
    </row>
    <row r="160" spans="1:8" ht="15" customHeight="1">
      <c r="A160" s="83">
        <v>45453</v>
      </c>
      <c r="B160" s="32" t="s">
        <v>1215</v>
      </c>
      <c r="C160" s="31" t="s">
        <v>1216</v>
      </c>
      <c r="D160" s="31" t="s">
        <v>1217</v>
      </c>
      <c r="E160" s="31" t="s">
        <v>530</v>
      </c>
      <c r="F160" s="84">
        <v>247812</v>
      </c>
      <c r="G160" s="32">
        <v>11.38</v>
      </c>
      <c r="H160" s="32" t="s">
        <v>847</v>
      </c>
    </row>
    <row r="161" spans="1:8" ht="15" customHeight="1">
      <c r="A161" s="83">
        <v>45453</v>
      </c>
      <c r="B161" s="32" t="s">
        <v>1218</v>
      </c>
      <c r="C161" s="31" t="s">
        <v>1219</v>
      </c>
      <c r="D161" s="31" t="s">
        <v>1080</v>
      </c>
      <c r="E161" s="31" t="s">
        <v>530</v>
      </c>
      <c r="F161" s="84">
        <v>60301</v>
      </c>
      <c r="G161" s="32">
        <v>95.12</v>
      </c>
      <c r="H161" s="32" t="s">
        <v>847</v>
      </c>
    </row>
    <row r="162" spans="1:8" ht="15" customHeight="1">
      <c r="A162" s="83">
        <v>45453</v>
      </c>
      <c r="B162" s="32" t="s">
        <v>288</v>
      </c>
      <c r="C162" s="31" t="s">
        <v>1247</v>
      </c>
      <c r="D162" s="31" t="s">
        <v>1248</v>
      </c>
      <c r="E162" s="31" t="s">
        <v>530</v>
      </c>
      <c r="F162" s="84">
        <v>7600000</v>
      </c>
      <c r="G162" s="32">
        <v>437</v>
      </c>
      <c r="H162" s="32" t="s">
        <v>847</v>
      </c>
    </row>
    <row r="163" spans="1:8" ht="15" customHeight="1">
      <c r="A163" s="83">
        <v>45453</v>
      </c>
      <c r="B163" s="32" t="s">
        <v>1220</v>
      </c>
      <c r="C163" s="31" t="s">
        <v>1221</v>
      </c>
      <c r="D163" s="31" t="s">
        <v>1222</v>
      </c>
      <c r="E163" s="31" t="s">
        <v>530</v>
      </c>
      <c r="F163" s="84">
        <v>141845</v>
      </c>
      <c r="G163" s="32">
        <v>255.57</v>
      </c>
      <c r="H163" s="32" t="s">
        <v>847</v>
      </c>
    </row>
    <row r="164" spans="1:8" ht="15" customHeight="1">
      <c r="A164" s="83">
        <v>45453</v>
      </c>
      <c r="B164" s="32" t="s">
        <v>1046</v>
      </c>
      <c r="C164" s="31" t="s">
        <v>1047</v>
      </c>
      <c r="D164" s="31" t="s">
        <v>1249</v>
      </c>
      <c r="E164" s="31" t="s">
        <v>530</v>
      </c>
      <c r="F164" s="84">
        <v>291500</v>
      </c>
      <c r="G164" s="32">
        <v>18.45</v>
      </c>
      <c r="H164" s="32" t="s">
        <v>847</v>
      </c>
    </row>
    <row r="165" spans="1:8" ht="15" customHeight="1">
      <c r="A165" s="83">
        <v>45453</v>
      </c>
      <c r="B165" s="32" t="s">
        <v>1046</v>
      </c>
      <c r="C165" s="31" t="s">
        <v>1047</v>
      </c>
      <c r="D165" s="31" t="s">
        <v>1048</v>
      </c>
      <c r="E165" s="31" t="s">
        <v>530</v>
      </c>
      <c r="F165" s="84">
        <v>1370045</v>
      </c>
      <c r="G165" s="32">
        <v>18.45</v>
      </c>
      <c r="H165" s="32" t="s">
        <v>847</v>
      </c>
    </row>
    <row r="166" spans="1:8" ht="15" customHeight="1">
      <c r="A166" s="83">
        <v>45453</v>
      </c>
      <c r="B166" s="32" t="s">
        <v>1046</v>
      </c>
      <c r="C166" s="31" t="s">
        <v>1047</v>
      </c>
      <c r="D166" s="31" t="s">
        <v>1250</v>
      </c>
      <c r="E166" s="31" t="s">
        <v>530</v>
      </c>
      <c r="F166" s="84">
        <v>220000</v>
      </c>
      <c r="G166" s="32">
        <v>18.45</v>
      </c>
      <c r="H166" s="32" t="s">
        <v>847</v>
      </c>
    </row>
    <row r="167" spans="1:8" ht="15" customHeight="1">
      <c r="A167" s="83">
        <v>45453</v>
      </c>
      <c r="B167" s="32" t="s">
        <v>1046</v>
      </c>
      <c r="C167" s="31" t="s">
        <v>1047</v>
      </c>
      <c r="D167" s="31" t="s">
        <v>1038</v>
      </c>
      <c r="E167" s="31" t="s">
        <v>530</v>
      </c>
      <c r="F167" s="84">
        <v>323234</v>
      </c>
      <c r="G167" s="32">
        <v>18.45</v>
      </c>
      <c r="H167" s="32" t="s">
        <v>847</v>
      </c>
    </row>
    <row r="168" spans="1:8" ht="15" customHeight="1">
      <c r="A168" s="83">
        <v>45453</v>
      </c>
      <c r="B168" s="32" t="s">
        <v>1046</v>
      </c>
      <c r="C168" s="31" t="s">
        <v>1047</v>
      </c>
      <c r="D168" s="31" t="s">
        <v>1251</v>
      </c>
      <c r="E168" s="31" t="s">
        <v>530</v>
      </c>
      <c r="F168" s="84">
        <v>270000</v>
      </c>
      <c r="G168" s="32">
        <v>18.45</v>
      </c>
      <c r="H168" s="32" t="s">
        <v>847</v>
      </c>
    </row>
    <row r="169" spans="1:8" ht="15" customHeight="1">
      <c r="A169" s="83">
        <v>45453</v>
      </c>
      <c r="B169" s="32" t="s">
        <v>1046</v>
      </c>
      <c r="C169" s="31" t="s">
        <v>1047</v>
      </c>
      <c r="D169" s="31" t="s">
        <v>975</v>
      </c>
      <c r="E169" s="31" t="s">
        <v>530</v>
      </c>
      <c r="F169" s="84">
        <v>901756</v>
      </c>
      <c r="G169" s="32">
        <v>18.45</v>
      </c>
      <c r="H169" s="32" t="s">
        <v>847</v>
      </c>
    </row>
    <row r="170" spans="1:8" ht="15" customHeight="1">
      <c r="A170" s="83">
        <v>45453</v>
      </c>
      <c r="B170" s="32" t="s">
        <v>1049</v>
      </c>
      <c r="C170" s="31" t="s">
        <v>1050</v>
      </c>
      <c r="D170" s="31" t="s">
        <v>1051</v>
      </c>
      <c r="E170" s="31" t="s">
        <v>530</v>
      </c>
      <c r="F170" s="84">
        <v>1200000</v>
      </c>
      <c r="G170" s="32">
        <v>1.06</v>
      </c>
      <c r="H170" s="32" t="s">
        <v>847</v>
      </c>
    </row>
    <row r="171" spans="1:8" ht="15" customHeight="1">
      <c r="A171" s="83">
        <v>45453</v>
      </c>
      <c r="B171" s="32" t="s">
        <v>1052</v>
      </c>
      <c r="C171" s="31" t="s">
        <v>1053</v>
      </c>
      <c r="D171" s="31" t="s">
        <v>1003</v>
      </c>
      <c r="E171" s="31" t="s">
        <v>530</v>
      </c>
      <c r="F171" s="84">
        <v>92400</v>
      </c>
      <c r="G171" s="32">
        <v>217.43</v>
      </c>
      <c r="H171" s="32" t="s">
        <v>847</v>
      </c>
    </row>
    <row r="172" spans="1:8" ht="15" customHeight="1">
      <c r="A172" s="83">
        <v>45453</v>
      </c>
      <c r="B172" s="32" t="s">
        <v>1052</v>
      </c>
      <c r="C172" s="31" t="s">
        <v>1053</v>
      </c>
      <c r="D172" s="31" t="s">
        <v>912</v>
      </c>
      <c r="E172" s="31" t="s">
        <v>530</v>
      </c>
      <c r="F172" s="84">
        <v>94800</v>
      </c>
      <c r="G172" s="32">
        <v>218.25</v>
      </c>
      <c r="H172" s="32" t="s">
        <v>847</v>
      </c>
    </row>
    <row r="173" spans="1:8" ht="15" customHeight="1">
      <c r="A173" s="83">
        <v>45453</v>
      </c>
      <c r="B173" s="32" t="s">
        <v>1224</v>
      </c>
      <c r="C173" s="31" t="s">
        <v>1225</v>
      </c>
      <c r="D173" s="31" t="s">
        <v>1187</v>
      </c>
      <c r="E173" s="31" t="s">
        <v>530</v>
      </c>
      <c r="F173" s="84">
        <v>69827</v>
      </c>
      <c r="G173" s="32">
        <v>38.49</v>
      </c>
      <c r="H173" s="32" t="s">
        <v>847</v>
      </c>
    </row>
    <row r="174" spans="1:8" ht="15" customHeight="1">
      <c r="A174" s="83">
        <v>45453</v>
      </c>
      <c r="B174" s="32" t="s">
        <v>1252</v>
      </c>
      <c r="C174" s="31" t="s">
        <v>1253</v>
      </c>
      <c r="D174" s="31" t="s">
        <v>912</v>
      </c>
      <c r="E174" s="31" t="s">
        <v>530</v>
      </c>
      <c r="F174" s="84">
        <v>14400</v>
      </c>
      <c r="G174" s="32">
        <v>132.13</v>
      </c>
      <c r="H174" s="32" t="s">
        <v>847</v>
      </c>
    </row>
    <row r="175" spans="1:8" ht="15" customHeight="1">
      <c r="A175" s="83">
        <v>45453</v>
      </c>
      <c r="B175" s="32" t="s">
        <v>1254</v>
      </c>
      <c r="C175" s="31" t="s">
        <v>1255</v>
      </c>
      <c r="D175" s="31" t="s">
        <v>1256</v>
      </c>
      <c r="E175" s="31" t="s">
        <v>530</v>
      </c>
      <c r="F175" s="84">
        <v>105600</v>
      </c>
      <c r="G175" s="32">
        <v>343.32</v>
      </c>
      <c r="H175" s="32" t="s">
        <v>847</v>
      </c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07"/>
  <sheetViews>
    <sheetView zoomScale="80" zoomScaleNormal="80" workbookViewId="0">
      <selection activeCell="S94" sqref="S94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5.140625" hidden="1" customWidth="1"/>
    <col min="4" max="4" width="33.28515625" customWidth="1"/>
    <col min="5" max="5" width="8" customWidth="1"/>
    <col min="6" max="6" width="15.28515625" customWidth="1"/>
    <col min="7" max="7" width="9.5703125" customWidth="1"/>
    <col min="8" max="8" width="11.7109375" customWidth="1"/>
    <col min="9" max="9" width="18.1406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4" width="14.140625" customWidth="1"/>
    <col min="15" max="15" width="14" customWidth="1"/>
    <col min="16" max="16" width="14.5703125" customWidth="1"/>
    <col min="17" max="17" width="14.5703125" hidden="1" customWidth="1"/>
    <col min="18" max="18" width="17.7109375" hidden="1" customWidth="1"/>
    <col min="19" max="19" width="12.7109375" customWidth="1"/>
    <col min="20" max="20" width="8.28515625" customWidth="1"/>
    <col min="21" max="38" width="9.28515625" customWidth="1"/>
  </cols>
  <sheetData>
    <row r="1" spans="1:2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>
      <c r="A2" s="22"/>
      <c r="B2" s="22"/>
      <c r="C2" s="22"/>
      <c r="D2" s="22"/>
      <c r="E2" s="22"/>
      <c r="F2" s="85"/>
      <c r="G2" s="85"/>
      <c r="H2" s="85"/>
      <c r="I2" s="85"/>
      <c r="J2" s="22"/>
      <c r="K2" s="85"/>
      <c r="L2" s="85"/>
      <c r="M2" s="85"/>
      <c r="N2" s="22"/>
      <c r="O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6"/>
      <c r="L3" s="85"/>
      <c r="M3" s="85"/>
      <c r="N3" s="22"/>
      <c r="O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22"/>
      <c r="B4" s="2"/>
      <c r="C4" s="2"/>
      <c r="D4" s="2"/>
      <c r="E4" s="2"/>
      <c r="F4" s="2"/>
      <c r="G4" s="2"/>
      <c r="H4" s="2"/>
      <c r="I4" s="87"/>
      <c r="J4" s="3"/>
      <c r="K4" s="86"/>
      <c r="L4" s="85"/>
      <c r="M4" s="85"/>
      <c r="N4" s="22"/>
      <c r="O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88" t="s">
        <v>305</v>
      </c>
      <c r="N5" s="1"/>
      <c r="O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89" t="s">
        <v>926</v>
      </c>
      <c r="D6" s="1"/>
      <c r="E6" s="1"/>
      <c r="F6" s="6"/>
      <c r="G6" s="6"/>
      <c r="H6" s="6"/>
      <c r="I6" s="6"/>
      <c r="J6" s="1"/>
      <c r="K6" s="6"/>
      <c r="L6" s="6"/>
      <c r="M6" s="90"/>
      <c r="N6" s="1"/>
      <c r="O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0">
        <f>Main!B10</f>
        <v>45454</v>
      </c>
      <c r="N7" s="1"/>
      <c r="O7" s="1"/>
      <c r="R7" s="1"/>
      <c r="S7" s="1"/>
      <c r="T7" s="1"/>
      <c r="U7" s="1"/>
      <c r="V7" s="1"/>
      <c r="W7" s="1"/>
      <c r="X7" s="1"/>
      <c r="Y7" s="1"/>
    </row>
    <row r="8" spans="1:26" ht="12.75" customHeight="1">
      <c r="B8" s="91" t="s">
        <v>531</v>
      </c>
      <c r="C8" s="91"/>
      <c r="D8" s="91"/>
      <c r="E8" s="91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1"/>
      <c r="T8" s="1"/>
      <c r="U8" s="1"/>
      <c r="V8" s="1"/>
      <c r="W8" s="1"/>
      <c r="X8" s="1"/>
      <c r="Y8" s="1"/>
      <c r="Z8" s="1"/>
    </row>
    <row r="9" spans="1:26" ht="38.25" customHeight="1">
      <c r="A9" s="92" t="s">
        <v>16</v>
      </c>
      <c r="B9" s="93" t="s">
        <v>521</v>
      </c>
      <c r="C9" s="93"/>
      <c r="D9" s="94" t="s">
        <v>532</v>
      </c>
      <c r="E9" s="93" t="s">
        <v>533</v>
      </c>
      <c r="F9" s="93" t="s">
        <v>534</v>
      </c>
      <c r="G9" s="93" t="s">
        <v>535</v>
      </c>
      <c r="H9" s="93" t="s">
        <v>536</v>
      </c>
      <c r="I9" s="93" t="s">
        <v>537</v>
      </c>
      <c r="J9" s="92" t="s">
        <v>538</v>
      </c>
      <c r="K9" s="93" t="s">
        <v>539</v>
      </c>
      <c r="L9" s="95" t="s">
        <v>540</v>
      </c>
      <c r="M9" s="95" t="s">
        <v>541</v>
      </c>
      <c r="N9" s="93" t="s">
        <v>542</v>
      </c>
      <c r="O9" s="238" t="s">
        <v>543</v>
      </c>
      <c r="P9" s="195" t="s">
        <v>544</v>
      </c>
      <c r="Q9" s="195" t="s">
        <v>812</v>
      </c>
      <c r="R9" s="1"/>
      <c r="S9" s="1"/>
      <c r="T9" s="1"/>
      <c r="U9" s="1"/>
      <c r="V9" s="1"/>
      <c r="W9" s="1"/>
      <c r="X9" s="1"/>
    </row>
    <row r="10" spans="1:26" ht="15" customHeight="1">
      <c r="A10" s="187">
        <v>1</v>
      </c>
      <c r="B10" s="184">
        <v>45373</v>
      </c>
      <c r="C10" s="188"/>
      <c r="D10" s="192" t="s">
        <v>224</v>
      </c>
      <c r="E10" s="189" t="s">
        <v>850</v>
      </c>
      <c r="F10" s="183" t="s">
        <v>851</v>
      </c>
      <c r="G10" s="185">
        <v>3612</v>
      </c>
      <c r="H10" s="183"/>
      <c r="I10" s="183" t="s">
        <v>852</v>
      </c>
      <c r="J10" s="185" t="s">
        <v>546</v>
      </c>
      <c r="K10" s="185"/>
      <c r="L10" s="186"/>
      <c r="M10" s="190"/>
      <c r="N10" s="185"/>
      <c r="O10" s="191"/>
      <c r="P10" s="186">
        <f>VLOOKUP(D10,'MidCap Intra'!$B$11:$C$571,2,0)</f>
        <v>3858.7</v>
      </c>
      <c r="Q10" s="228"/>
      <c r="R10" s="54" t="s">
        <v>854</v>
      </c>
    </row>
    <row r="11" spans="1:26" ht="15" customHeight="1">
      <c r="A11" s="265">
        <v>2</v>
      </c>
      <c r="B11" s="266">
        <v>45414</v>
      </c>
      <c r="C11" s="267"/>
      <c r="D11" s="268" t="s">
        <v>124</v>
      </c>
      <c r="E11" s="269" t="s">
        <v>850</v>
      </c>
      <c r="F11" s="248">
        <v>1317</v>
      </c>
      <c r="G11" s="249">
        <v>1267</v>
      </c>
      <c r="H11" s="248">
        <v>1393</v>
      </c>
      <c r="I11" s="248" t="s">
        <v>853</v>
      </c>
      <c r="J11" s="247" t="s">
        <v>998</v>
      </c>
      <c r="K11" s="247">
        <f t="shared" ref="K11" si="0">H11-F11</f>
        <v>76</v>
      </c>
      <c r="L11" s="261">
        <f t="shared" ref="L11" si="1">(F11*-0.3)/100</f>
        <v>-3.9509999999999996</v>
      </c>
      <c r="M11" s="262">
        <f t="shared" ref="M11" si="2">(K11+L11)/F11</f>
        <v>5.4706909643128326E-2</v>
      </c>
      <c r="N11" s="247" t="s">
        <v>547</v>
      </c>
      <c r="O11" s="263">
        <v>45449</v>
      </c>
      <c r="P11" s="264"/>
      <c r="Q11" s="228"/>
      <c r="R11" s="54" t="s">
        <v>854</v>
      </c>
    </row>
    <row r="12" spans="1:26" ht="15" customHeight="1">
      <c r="A12" s="187">
        <v>3</v>
      </c>
      <c r="B12" s="184">
        <v>45419</v>
      </c>
      <c r="C12" s="188"/>
      <c r="D12" s="192" t="s">
        <v>154</v>
      </c>
      <c r="E12" s="189" t="s">
        <v>545</v>
      </c>
      <c r="F12" s="183" t="s">
        <v>947</v>
      </c>
      <c r="G12" s="185">
        <v>408.5</v>
      </c>
      <c r="H12" s="183"/>
      <c r="I12" s="183" t="s">
        <v>848</v>
      </c>
      <c r="J12" s="185" t="s">
        <v>546</v>
      </c>
      <c r="K12" s="185"/>
      <c r="L12" s="186"/>
      <c r="M12" s="190"/>
      <c r="N12" s="185"/>
      <c r="O12" s="191"/>
      <c r="P12" s="186">
        <f>VLOOKUP(D12,'MidCap Intra'!$B$11:$C$571,2,0)</f>
        <v>436.9</v>
      </c>
      <c r="Q12" s="228"/>
      <c r="R12" s="54" t="s">
        <v>854</v>
      </c>
    </row>
    <row r="13" spans="1:26" ht="15" customHeight="1">
      <c r="A13" s="265">
        <v>4</v>
      </c>
      <c r="B13" s="266">
        <v>45428</v>
      </c>
      <c r="C13" s="267"/>
      <c r="D13" s="268" t="s">
        <v>133</v>
      </c>
      <c r="E13" s="269" t="s">
        <v>545</v>
      </c>
      <c r="F13" s="248">
        <v>2307.5</v>
      </c>
      <c r="G13" s="249">
        <v>2185</v>
      </c>
      <c r="H13" s="248">
        <v>2425</v>
      </c>
      <c r="I13" s="248" t="s">
        <v>861</v>
      </c>
      <c r="J13" s="247" t="s">
        <v>945</v>
      </c>
      <c r="K13" s="247">
        <f t="shared" ref="K13" si="3">H13-F13</f>
        <v>117.5</v>
      </c>
      <c r="L13" s="261">
        <f t="shared" ref="L13" si="4">(F13*-0.3)/100</f>
        <v>-6.9225000000000003</v>
      </c>
      <c r="M13" s="262">
        <f t="shared" ref="M13" si="5">(K13+L13)/F13</f>
        <v>4.7920910075839651E-2</v>
      </c>
      <c r="N13" s="247" t="s">
        <v>547</v>
      </c>
      <c r="O13" s="263">
        <v>45447</v>
      </c>
      <c r="P13" s="264"/>
      <c r="Q13" s="228"/>
      <c r="R13" s="54" t="s">
        <v>854</v>
      </c>
    </row>
    <row r="14" spans="1:26" ht="15" customHeight="1">
      <c r="A14" s="265">
        <v>5</v>
      </c>
      <c r="B14" s="266">
        <v>45434</v>
      </c>
      <c r="C14" s="267"/>
      <c r="D14" s="268" t="s">
        <v>83</v>
      </c>
      <c r="E14" s="269" t="s">
        <v>545</v>
      </c>
      <c r="F14" s="248">
        <v>628</v>
      </c>
      <c r="G14" s="249">
        <v>588</v>
      </c>
      <c r="H14" s="248">
        <v>662.5</v>
      </c>
      <c r="I14" s="248" t="s">
        <v>894</v>
      </c>
      <c r="J14" s="247" t="s">
        <v>915</v>
      </c>
      <c r="K14" s="247">
        <f t="shared" ref="K14:K16" si="6">H14-F14</f>
        <v>34.5</v>
      </c>
      <c r="L14" s="261">
        <f t="shared" ref="L14:L15" si="7">(F14*-0.3)/100</f>
        <v>-1.8840000000000001</v>
      </c>
      <c r="M14" s="262">
        <f t="shared" ref="M14:M16" si="8">(K14+L14)/F14</f>
        <v>5.1936305732484075E-2</v>
      </c>
      <c r="N14" s="247" t="s">
        <v>547</v>
      </c>
      <c r="O14" s="263">
        <v>45446</v>
      </c>
      <c r="P14" s="264"/>
      <c r="Q14" s="228"/>
      <c r="R14" s="54" t="s">
        <v>854</v>
      </c>
    </row>
    <row r="15" spans="1:26" ht="15" customHeight="1">
      <c r="A15" s="315">
        <v>6</v>
      </c>
      <c r="B15" s="316">
        <v>45436</v>
      </c>
      <c r="C15" s="317"/>
      <c r="D15" s="318" t="s">
        <v>48</v>
      </c>
      <c r="E15" s="319" t="s">
        <v>545</v>
      </c>
      <c r="F15" s="309">
        <v>2570</v>
      </c>
      <c r="G15" s="310">
        <v>2460</v>
      </c>
      <c r="H15" s="309">
        <v>2370</v>
      </c>
      <c r="I15" s="309" t="s">
        <v>895</v>
      </c>
      <c r="J15" s="311" t="s">
        <v>936</v>
      </c>
      <c r="K15" s="311">
        <f t="shared" si="6"/>
        <v>-200</v>
      </c>
      <c r="L15" s="320">
        <f t="shared" si="7"/>
        <v>-7.71</v>
      </c>
      <c r="M15" s="321">
        <f t="shared" si="8"/>
        <v>-8.0821011673151755E-2</v>
      </c>
      <c r="N15" s="311" t="s">
        <v>557</v>
      </c>
      <c r="O15" s="322">
        <v>45447</v>
      </c>
      <c r="P15" s="314"/>
      <c r="Q15" s="228"/>
      <c r="R15" s="54" t="s">
        <v>854</v>
      </c>
    </row>
    <row r="16" spans="1:26" ht="15" customHeight="1">
      <c r="A16" s="265">
        <v>7</v>
      </c>
      <c r="B16" s="266">
        <v>45442</v>
      </c>
      <c r="C16" s="267"/>
      <c r="D16" s="268" t="s">
        <v>237</v>
      </c>
      <c r="E16" s="269" t="s">
        <v>545</v>
      </c>
      <c r="F16" s="248">
        <v>1022.5</v>
      </c>
      <c r="G16" s="249">
        <v>965</v>
      </c>
      <c r="H16" s="248">
        <v>1065</v>
      </c>
      <c r="I16" s="248" t="s">
        <v>899</v>
      </c>
      <c r="J16" s="247" t="s">
        <v>1058</v>
      </c>
      <c r="K16" s="247">
        <f t="shared" si="6"/>
        <v>42.5</v>
      </c>
      <c r="L16" s="261">
        <f>(F16*-0.03)/100</f>
        <v>-0.30674999999999997</v>
      </c>
      <c r="M16" s="262">
        <f t="shared" si="8"/>
        <v>4.1264792176039122E-2</v>
      </c>
      <c r="N16" s="247" t="s">
        <v>547</v>
      </c>
      <c r="O16" s="263">
        <v>45453</v>
      </c>
      <c r="P16" s="264"/>
      <c r="Q16" s="228"/>
      <c r="R16" s="54" t="s">
        <v>854</v>
      </c>
    </row>
    <row r="17" spans="1:18" ht="15" customHeight="1">
      <c r="A17" s="265">
        <v>8</v>
      </c>
      <c r="B17" s="266">
        <v>45442</v>
      </c>
      <c r="C17" s="267"/>
      <c r="D17" s="268" t="s">
        <v>206</v>
      </c>
      <c r="E17" s="269" t="s">
        <v>545</v>
      </c>
      <c r="F17" s="248">
        <v>2860</v>
      </c>
      <c r="G17" s="249">
        <v>2720</v>
      </c>
      <c r="H17" s="248">
        <v>2955</v>
      </c>
      <c r="I17" s="248" t="s">
        <v>900</v>
      </c>
      <c r="J17" s="247" t="s">
        <v>914</v>
      </c>
      <c r="K17" s="247">
        <f t="shared" ref="K17" si="9">H17-F17</f>
        <v>95</v>
      </c>
      <c r="L17" s="261">
        <f t="shared" ref="L17" si="10">(F17*-0.3)/100</f>
        <v>-8.58</v>
      </c>
      <c r="M17" s="262">
        <f t="shared" ref="M17" si="11">(K17+L17)/F17</f>
        <v>3.0216783216783217E-2</v>
      </c>
      <c r="N17" s="247" t="s">
        <v>547</v>
      </c>
      <c r="O17" s="263">
        <v>45446</v>
      </c>
      <c r="P17" s="264"/>
      <c r="Q17" s="228"/>
      <c r="R17" s="54" t="s">
        <v>854</v>
      </c>
    </row>
    <row r="18" spans="1:18" ht="15" customHeight="1">
      <c r="A18" s="265">
        <v>9</v>
      </c>
      <c r="B18" s="266">
        <v>45442</v>
      </c>
      <c r="C18" s="267"/>
      <c r="D18" s="268" t="s">
        <v>112</v>
      </c>
      <c r="E18" s="269" t="s">
        <v>545</v>
      </c>
      <c r="F18" s="248">
        <v>199</v>
      </c>
      <c r="G18" s="249">
        <v>185</v>
      </c>
      <c r="H18" s="248">
        <v>216.5</v>
      </c>
      <c r="I18" s="248" t="s">
        <v>901</v>
      </c>
      <c r="J18" s="247" t="s">
        <v>913</v>
      </c>
      <c r="K18" s="247">
        <f t="shared" ref="K18:K19" si="12">H18-F18</f>
        <v>17.5</v>
      </c>
      <c r="L18" s="261">
        <f t="shared" ref="L18:L19" si="13">(F18*-0.3)/100</f>
        <v>-0.59699999999999998</v>
      </c>
      <c r="M18" s="262">
        <f t="shared" ref="M18:M19" si="14">(K18+L18)/F18</f>
        <v>8.4939698492462301E-2</v>
      </c>
      <c r="N18" s="247" t="s">
        <v>547</v>
      </c>
      <c r="O18" s="263">
        <v>45446</v>
      </c>
      <c r="P18" s="264"/>
      <c r="Q18" s="228"/>
      <c r="R18" s="54" t="s">
        <v>855</v>
      </c>
    </row>
    <row r="19" spans="1:18" ht="15" customHeight="1">
      <c r="A19" s="315">
        <v>10</v>
      </c>
      <c r="B19" s="316">
        <v>45446</v>
      </c>
      <c r="C19" s="317"/>
      <c r="D19" s="318" t="s">
        <v>121</v>
      </c>
      <c r="E19" s="319" t="s">
        <v>545</v>
      </c>
      <c r="F19" s="309">
        <v>561</v>
      </c>
      <c r="G19" s="310">
        <v>534</v>
      </c>
      <c r="H19" s="309">
        <v>530</v>
      </c>
      <c r="I19" s="309" t="s">
        <v>916</v>
      </c>
      <c r="J19" s="311" t="s">
        <v>937</v>
      </c>
      <c r="K19" s="311">
        <f t="shared" si="12"/>
        <v>-31</v>
      </c>
      <c r="L19" s="320">
        <f t="shared" si="13"/>
        <v>-1.6829999999999998</v>
      </c>
      <c r="M19" s="321">
        <f t="shared" si="14"/>
        <v>-5.8258467023172902E-2</v>
      </c>
      <c r="N19" s="311" t="s">
        <v>557</v>
      </c>
      <c r="O19" s="322">
        <v>45447</v>
      </c>
      <c r="P19" s="314"/>
      <c r="Q19" s="228"/>
      <c r="R19" s="54" t="s">
        <v>854</v>
      </c>
    </row>
    <row r="20" spans="1:18" ht="15" customHeight="1">
      <c r="A20" s="187">
        <v>11</v>
      </c>
      <c r="B20" s="184">
        <v>45447</v>
      </c>
      <c r="C20" s="188"/>
      <c r="D20" s="192" t="s">
        <v>206</v>
      </c>
      <c r="E20" s="189" t="s">
        <v>545</v>
      </c>
      <c r="F20" s="183" t="s">
        <v>928</v>
      </c>
      <c r="G20" s="185">
        <v>2740</v>
      </c>
      <c r="H20" s="183"/>
      <c r="I20" s="183" t="s">
        <v>929</v>
      </c>
      <c r="J20" s="185" t="s">
        <v>546</v>
      </c>
      <c r="K20" s="185"/>
      <c r="L20" s="186"/>
      <c r="M20" s="190"/>
      <c r="N20" s="185"/>
      <c r="O20" s="191"/>
      <c r="P20" s="186">
        <f>VLOOKUP(D20,'MidCap Intra'!$B$11:$C$571,2,0)</f>
        <v>2942.8</v>
      </c>
      <c r="Q20" s="228"/>
      <c r="R20" s="54" t="s">
        <v>854</v>
      </c>
    </row>
    <row r="21" spans="1:18" ht="15" customHeight="1">
      <c r="A21" s="187">
        <v>12</v>
      </c>
      <c r="B21" s="184">
        <v>45447</v>
      </c>
      <c r="C21" s="188"/>
      <c r="D21" s="192" t="s">
        <v>126</v>
      </c>
      <c r="E21" s="189" t="s">
        <v>545</v>
      </c>
      <c r="F21" s="183" t="s">
        <v>974</v>
      </c>
      <c r="G21" s="185">
        <v>1360</v>
      </c>
      <c r="H21" s="183"/>
      <c r="I21" s="183" t="s">
        <v>935</v>
      </c>
      <c r="J21" s="185" t="s">
        <v>546</v>
      </c>
      <c r="K21" s="185"/>
      <c r="L21" s="186"/>
      <c r="M21" s="190"/>
      <c r="N21" s="185"/>
      <c r="O21" s="191"/>
      <c r="P21" s="186">
        <f>VLOOKUP(D21,'MidCap Intra'!$B$11:$C$571,2,0)</f>
        <v>1561.3</v>
      </c>
      <c r="Q21" s="228"/>
      <c r="R21" s="54" t="s">
        <v>854</v>
      </c>
    </row>
    <row r="22" spans="1:18" ht="15" customHeight="1">
      <c r="A22" s="315">
        <v>13</v>
      </c>
      <c r="B22" s="316">
        <v>45447</v>
      </c>
      <c r="C22" s="317"/>
      <c r="D22" s="318" t="s">
        <v>92</v>
      </c>
      <c r="E22" s="319" t="s">
        <v>545</v>
      </c>
      <c r="F22" s="309">
        <v>467.5</v>
      </c>
      <c r="G22" s="310">
        <v>445</v>
      </c>
      <c r="H22" s="309">
        <v>440</v>
      </c>
      <c r="I22" s="309" t="s">
        <v>938</v>
      </c>
      <c r="J22" s="311" t="s">
        <v>946</v>
      </c>
      <c r="K22" s="311">
        <f t="shared" ref="K22:K23" si="15">H22-F22</f>
        <v>-27.5</v>
      </c>
      <c r="L22" s="320">
        <f t="shared" ref="L22" si="16">(F22*-0.3)/100</f>
        <v>-1.4025000000000001</v>
      </c>
      <c r="M22" s="321">
        <f t="shared" ref="M22:M23" si="17">(K22+L22)/F22</f>
        <v>-6.1823529411764708E-2</v>
      </c>
      <c r="N22" s="311" t="s">
        <v>557</v>
      </c>
      <c r="O22" s="322">
        <v>45447</v>
      </c>
      <c r="P22" s="314"/>
      <c r="Q22" s="228"/>
      <c r="R22" s="54" t="s">
        <v>854</v>
      </c>
    </row>
    <row r="23" spans="1:18" ht="15" customHeight="1">
      <c r="A23" s="265">
        <v>14</v>
      </c>
      <c r="B23" s="266">
        <v>45447</v>
      </c>
      <c r="C23" s="267"/>
      <c r="D23" s="268" t="s">
        <v>151</v>
      </c>
      <c r="E23" s="269" t="s">
        <v>545</v>
      </c>
      <c r="F23" s="248">
        <v>158.25</v>
      </c>
      <c r="G23" s="249">
        <v>150</v>
      </c>
      <c r="H23" s="248">
        <v>164.5</v>
      </c>
      <c r="I23" s="248" t="s">
        <v>948</v>
      </c>
      <c r="J23" s="247" t="s">
        <v>1057</v>
      </c>
      <c r="K23" s="247">
        <f t="shared" si="15"/>
        <v>6.25</v>
      </c>
      <c r="L23" s="261">
        <f>(F23*-0.03)/100</f>
        <v>-4.7474999999999996E-2</v>
      </c>
      <c r="M23" s="262">
        <f t="shared" si="17"/>
        <v>3.9194470774091626E-2</v>
      </c>
      <c r="N23" s="247" t="s">
        <v>547</v>
      </c>
      <c r="O23" s="263">
        <v>45453</v>
      </c>
      <c r="P23" s="264"/>
      <c r="Q23" s="228"/>
      <c r="R23" s="54" t="s">
        <v>854</v>
      </c>
    </row>
    <row r="24" spans="1:18" ht="15" customHeight="1">
      <c r="A24" s="265">
        <v>15</v>
      </c>
      <c r="B24" s="266">
        <v>45448</v>
      </c>
      <c r="C24" s="267"/>
      <c r="D24" s="268" t="s">
        <v>74</v>
      </c>
      <c r="E24" s="269" t="s">
        <v>545</v>
      </c>
      <c r="F24" s="248">
        <v>239.5</v>
      </c>
      <c r="G24" s="249">
        <v>219</v>
      </c>
      <c r="H24" s="248">
        <v>258.5</v>
      </c>
      <c r="I24" s="248" t="s">
        <v>949</v>
      </c>
      <c r="J24" s="247" t="s">
        <v>950</v>
      </c>
      <c r="K24" s="247">
        <f t="shared" ref="K24" si="18">H24-F24</f>
        <v>19</v>
      </c>
      <c r="L24" s="261">
        <f>(F24*-0.03)/100</f>
        <v>-7.1849999999999997E-2</v>
      </c>
      <c r="M24" s="262">
        <f t="shared" ref="M24" si="19">(K24+L24)/F24</f>
        <v>7.9031941544885173E-2</v>
      </c>
      <c r="N24" s="247" t="s">
        <v>547</v>
      </c>
      <c r="O24" s="263">
        <v>45448</v>
      </c>
      <c r="P24" s="264"/>
      <c r="Q24" s="228"/>
      <c r="R24" s="54" t="s">
        <v>854</v>
      </c>
    </row>
    <row r="25" spans="1:18" ht="15" customHeight="1">
      <c r="A25" s="265">
        <v>16</v>
      </c>
      <c r="B25" s="266">
        <v>45448</v>
      </c>
      <c r="C25" s="267"/>
      <c r="D25" s="268" t="s">
        <v>298</v>
      </c>
      <c r="E25" s="269" t="s">
        <v>545</v>
      </c>
      <c r="F25" s="248">
        <v>1425</v>
      </c>
      <c r="G25" s="249">
        <v>1320</v>
      </c>
      <c r="H25" s="248">
        <v>1502.5</v>
      </c>
      <c r="I25" s="248" t="s">
        <v>955</v>
      </c>
      <c r="J25" s="247" t="s">
        <v>959</v>
      </c>
      <c r="K25" s="247">
        <f t="shared" ref="K25" si="20">H25-F25</f>
        <v>77.5</v>
      </c>
      <c r="L25" s="261">
        <f>(F25*-0.03)/100</f>
        <v>-0.42749999999999999</v>
      </c>
      <c r="M25" s="262">
        <f t="shared" ref="M25" si="21">(K25+L25)/F25</f>
        <v>5.4085964912280703E-2</v>
      </c>
      <c r="N25" s="247" t="s">
        <v>547</v>
      </c>
      <c r="O25" s="263">
        <v>45448</v>
      </c>
      <c r="P25" s="264"/>
      <c r="Q25" s="228"/>
      <c r="R25" s="54" t="s">
        <v>854</v>
      </c>
    </row>
    <row r="26" spans="1:18" ht="15" customHeight="1">
      <c r="A26" s="265">
        <v>17</v>
      </c>
      <c r="B26" s="266">
        <v>45448</v>
      </c>
      <c r="C26" s="267"/>
      <c r="D26" s="268" t="s">
        <v>795</v>
      </c>
      <c r="E26" s="269" t="s">
        <v>545</v>
      </c>
      <c r="F26" s="248">
        <v>2490</v>
      </c>
      <c r="G26" s="249">
        <v>2290</v>
      </c>
      <c r="H26" s="248">
        <v>2635</v>
      </c>
      <c r="I26" s="248" t="s">
        <v>964</v>
      </c>
      <c r="J26" s="247" t="s">
        <v>690</v>
      </c>
      <c r="K26" s="247">
        <f t="shared" ref="K26" si="22">H26-F26</f>
        <v>145</v>
      </c>
      <c r="L26" s="261">
        <f>(F26*-0.3)/100</f>
        <v>-7.47</v>
      </c>
      <c r="M26" s="262">
        <f t="shared" ref="M26" si="23">(K26+L26)/F26</f>
        <v>5.523293172690763E-2</v>
      </c>
      <c r="N26" s="247" t="s">
        <v>547</v>
      </c>
      <c r="O26" s="263">
        <v>45450</v>
      </c>
      <c r="P26" s="264"/>
      <c r="Q26" s="228"/>
      <c r="R26" s="54" t="s">
        <v>854</v>
      </c>
    </row>
    <row r="27" spans="1:18" ht="15" customHeight="1">
      <c r="A27" s="265">
        <v>18</v>
      </c>
      <c r="B27" s="266">
        <v>45448</v>
      </c>
      <c r="C27" s="267"/>
      <c r="D27" s="268" t="s">
        <v>805</v>
      </c>
      <c r="E27" s="269" t="s">
        <v>545</v>
      </c>
      <c r="F27" s="248">
        <v>649</v>
      </c>
      <c r="G27" s="249">
        <v>595</v>
      </c>
      <c r="H27" s="248">
        <v>692</v>
      </c>
      <c r="I27" s="248" t="s">
        <v>965</v>
      </c>
      <c r="J27" s="247" t="s">
        <v>1027</v>
      </c>
      <c r="K27" s="247">
        <f t="shared" ref="K27" si="24">H27-F27</f>
        <v>43</v>
      </c>
      <c r="L27" s="261">
        <f>(F27*-0.3)/100</f>
        <v>-1.9469999999999998</v>
      </c>
      <c r="M27" s="262">
        <f t="shared" ref="M27" si="25">(K27+L27)/F27</f>
        <v>6.3255778120184902E-2</v>
      </c>
      <c r="N27" s="247" t="s">
        <v>547</v>
      </c>
      <c r="O27" s="263">
        <v>45450</v>
      </c>
      <c r="P27" s="264"/>
      <c r="Q27" s="228"/>
      <c r="R27" s="54" t="s">
        <v>854</v>
      </c>
    </row>
    <row r="28" spans="1:18" ht="15" customHeight="1">
      <c r="A28" s="265">
        <v>19</v>
      </c>
      <c r="B28" s="266">
        <v>45449</v>
      </c>
      <c r="C28" s="267"/>
      <c r="D28" s="268" t="s">
        <v>74</v>
      </c>
      <c r="E28" s="269" t="s">
        <v>545</v>
      </c>
      <c r="F28" s="248">
        <v>268</v>
      </c>
      <c r="G28" s="249">
        <v>248</v>
      </c>
      <c r="H28" s="248">
        <v>282</v>
      </c>
      <c r="I28" s="248" t="s">
        <v>995</v>
      </c>
      <c r="J28" s="247" t="s">
        <v>1030</v>
      </c>
      <c r="K28" s="247">
        <f t="shared" ref="K28" si="26">H28-F28</f>
        <v>14</v>
      </c>
      <c r="L28" s="261">
        <f>(F28*-0.3)/100</f>
        <v>-0.80399999999999994</v>
      </c>
      <c r="M28" s="262">
        <f t="shared" ref="M28" si="27">(K28+L28)/F28</f>
        <v>4.9238805970149256E-2</v>
      </c>
      <c r="N28" s="247" t="s">
        <v>547</v>
      </c>
      <c r="O28" s="263">
        <v>45450</v>
      </c>
      <c r="P28" s="264"/>
      <c r="Q28" s="228"/>
      <c r="R28" s="54" t="s">
        <v>854</v>
      </c>
    </row>
    <row r="29" spans="1:18" ht="15" customHeight="1">
      <c r="A29" s="338">
        <v>20</v>
      </c>
      <c r="B29" s="184">
        <v>45449</v>
      </c>
      <c r="C29" s="286"/>
      <c r="D29" s="192" t="s">
        <v>220</v>
      </c>
      <c r="E29" s="189" t="s">
        <v>545</v>
      </c>
      <c r="F29" s="183" t="s">
        <v>1055</v>
      </c>
      <c r="G29" s="185">
        <v>1045</v>
      </c>
      <c r="H29" s="183"/>
      <c r="I29" s="183" t="s">
        <v>1056</v>
      </c>
      <c r="J29" s="185" t="s">
        <v>546</v>
      </c>
      <c r="K29" s="286"/>
      <c r="L29" s="286"/>
      <c r="M29" s="286"/>
      <c r="N29" s="286"/>
      <c r="O29" s="286"/>
      <c r="P29" s="186">
        <f>VLOOKUP(D29,'MidCap Intra'!$B$11:$C$571,2,0)</f>
        <v>1133.05</v>
      </c>
      <c r="Q29" s="337"/>
      <c r="R29" s="54" t="s">
        <v>854</v>
      </c>
    </row>
    <row r="30" spans="1:18" ht="15" customHeight="1">
      <c r="A30" s="187">
        <v>21</v>
      </c>
      <c r="B30" s="184">
        <v>45449</v>
      </c>
      <c r="C30" s="188"/>
      <c r="D30" s="192" t="s">
        <v>416</v>
      </c>
      <c r="E30" s="189" t="s">
        <v>545</v>
      </c>
      <c r="F30" s="183" t="s">
        <v>996</v>
      </c>
      <c r="G30" s="185">
        <v>1340</v>
      </c>
      <c r="H30" s="183"/>
      <c r="I30" s="183" t="s">
        <v>997</v>
      </c>
      <c r="J30" s="185" t="s">
        <v>546</v>
      </c>
      <c r="K30" s="185"/>
      <c r="L30" s="186"/>
      <c r="M30" s="190"/>
      <c r="N30" s="185"/>
      <c r="O30" s="191"/>
      <c r="P30" s="186">
        <f>VLOOKUP(D30,'MidCap Intra'!$B$11:$C$571,2,0)</f>
        <v>1482.05</v>
      </c>
      <c r="Q30" s="228"/>
      <c r="R30" s="54" t="s">
        <v>854</v>
      </c>
    </row>
    <row r="31" spans="1:18" ht="15" customHeight="1">
      <c r="A31" s="338">
        <v>22</v>
      </c>
      <c r="B31" s="184">
        <v>45450</v>
      </c>
      <c r="C31" s="188"/>
      <c r="D31" s="192" t="s">
        <v>213</v>
      </c>
      <c r="E31" s="189" t="s">
        <v>545</v>
      </c>
      <c r="F31" s="183" t="s">
        <v>1025</v>
      </c>
      <c r="G31" s="185">
        <v>2090</v>
      </c>
      <c r="H31" s="183"/>
      <c r="I31" s="183" t="s">
        <v>1026</v>
      </c>
      <c r="J31" s="185" t="s">
        <v>546</v>
      </c>
      <c r="K31" s="185"/>
      <c r="L31" s="186"/>
      <c r="M31" s="190"/>
      <c r="N31" s="185"/>
      <c r="O31" s="191"/>
      <c r="P31" s="186">
        <f>VLOOKUP(D31,'MidCap Intra'!$B$11:$C$571,2,0)</f>
        <v>2354.65</v>
      </c>
      <c r="Q31" s="228"/>
      <c r="R31" s="54" t="s">
        <v>856</v>
      </c>
    </row>
    <row r="32" spans="1:18" ht="15" customHeight="1">
      <c r="A32" s="187">
        <v>23</v>
      </c>
      <c r="B32" s="184">
        <v>45450</v>
      </c>
      <c r="C32" s="188"/>
      <c r="D32" s="192" t="s">
        <v>221</v>
      </c>
      <c r="E32" s="189" t="s">
        <v>545</v>
      </c>
      <c r="F32" s="183" t="s">
        <v>1028</v>
      </c>
      <c r="G32" s="185">
        <v>890</v>
      </c>
      <c r="H32" s="183"/>
      <c r="I32" s="183" t="s">
        <v>1029</v>
      </c>
      <c r="J32" s="185" t="s">
        <v>546</v>
      </c>
      <c r="K32" s="185"/>
      <c r="L32" s="186"/>
      <c r="M32" s="190"/>
      <c r="N32" s="185"/>
      <c r="O32" s="191"/>
      <c r="P32" s="186">
        <f>VLOOKUP(D32,'MidCap Intra'!$B$11:$C$571,2,0)</f>
        <v>975.15</v>
      </c>
      <c r="Q32" s="228"/>
      <c r="R32" s="54" t="s">
        <v>855</v>
      </c>
    </row>
    <row r="33" spans="1:38" ht="15" customHeight="1">
      <c r="A33" s="187"/>
      <c r="B33" s="184"/>
      <c r="C33" s="188"/>
      <c r="D33" s="192"/>
      <c r="E33" s="189"/>
      <c r="F33" s="183"/>
      <c r="G33" s="185"/>
      <c r="H33" s="183"/>
      <c r="I33" s="183"/>
      <c r="J33" s="185"/>
      <c r="K33" s="185"/>
      <c r="L33" s="186"/>
      <c r="M33" s="190"/>
      <c r="N33" s="185"/>
      <c r="O33" s="191"/>
      <c r="P33" s="186"/>
      <c r="Q33" s="228"/>
    </row>
    <row r="34" spans="1:38" ht="15" customHeight="1">
      <c r="A34" s="187"/>
      <c r="B34" s="184"/>
      <c r="C34" s="188"/>
      <c r="D34" s="192"/>
      <c r="E34" s="189"/>
      <c r="F34" s="183"/>
      <c r="G34" s="185"/>
      <c r="H34" s="183"/>
      <c r="I34" s="183"/>
      <c r="J34" s="185"/>
      <c r="K34" s="185"/>
      <c r="L34" s="186"/>
      <c r="M34" s="190"/>
      <c r="N34" s="185"/>
      <c r="O34" s="191"/>
      <c r="P34" s="186"/>
      <c r="Q34" s="228"/>
    </row>
    <row r="35" spans="1:38" ht="15" customHeight="1">
      <c r="G35" s="54"/>
      <c r="H35" s="54"/>
      <c r="I35" s="54"/>
      <c r="J35" s="54"/>
      <c r="K35" s="54"/>
      <c r="L35" s="54"/>
      <c r="M35" s="54"/>
      <c r="N35" s="54"/>
      <c r="O35" s="54"/>
      <c r="P35" s="54"/>
    </row>
    <row r="36" spans="1:38" ht="14.25" customHeight="1">
      <c r="A36" s="96"/>
      <c r="B36" s="97"/>
      <c r="C36" s="98"/>
      <c r="D36" s="99"/>
      <c r="E36" s="100"/>
      <c r="F36" s="100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102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</row>
    <row r="37" spans="1:38" ht="12" customHeight="1">
      <c r="A37" s="103" t="s">
        <v>548</v>
      </c>
      <c r="B37" s="104"/>
      <c r="C37" s="105"/>
      <c r="E37" s="106"/>
      <c r="F37" s="106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</row>
    <row r="38" spans="1:38" ht="12" customHeight="1">
      <c r="A38" s="107" t="s">
        <v>549</v>
      </c>
      <c r="B38" s="103"/>
      <c r="C38" s="103"/>
      <c r="D38" s="103"/>
      <c r="E38" s="37"/>
      <c r="F38" s="108" t="s">
        <v>550</v>
      </c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</row>
    <row r="39" spans="1:38" ht="12" customHeight="1">
      <c r="A39" s="103" t="s">
        <v>551</v>
      </c>
      <c r="B39" s="103"/>
      <c r="C39" s="103"/>
      <c r="D39" s="103" t="s">
        <v>552</v>
      </c>
      <c r="E39" s="6"/>
      <c r="F39" s="108" t="s">
        <v>553</v>
      </c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</row>
    <row r="40" spans="1:38" ht="12" customHeight="1">
      <c r="A40" s="103"/>
      <c r="B40" s="103"/>
      <c r="C40" s="103"/>
      <c r="D40" s="103"/>
      <c r="E40" s="6"/>
      <c r="F40" s="6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</row>
    <row r="41" spans="1:38" ht="12" customHeight="1">
      <c r="A41" s="196"/>
      <c r="B41" s="196"/>
      <c r="C41" s="196"/>
      <c r="D41" s="196"/>
      <c r="E41" s="197"/>
      <c r="F41" s="197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</row>
    <row r="42" spans="1:38" ht="14.25" customHeight="1">
      <c r="A42" s="103"/>
      <c r="B42" s="103"/>
      <c r="C42" s="103"/>
      <c r="D42" s="103"/>
      <c r="E42" s="6"/>
      <c r="F42" s="6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</row>
    <row r="43" spans="1:38" ht="12.75" customHeight="1">
      <c r="A43" s="115" t="s">
        <v>558</v>
      </c>
      <c r="B43" s="115"/>
      <c r="C43" s="115"/>
      <c r="D43" s="115"/>
      <c r="E43" s="6"/>
      <c r="F43" s="6"/>
      <c r="G43" s="54"/>
      <c r="H43" s="54"/>
      <c r="I43" s="54"/>
      <c r="J43" s="54"/>
      <c r="K43" s="54"/>
      <c r="L43" s="54"/>
      <c r="M43" s="54"/>
      <c r="N43" s="54"/>
      <c r="O43" s="54"/>
      <c r="P43" s="54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</row>
    <row r="44" spans="1:38" ht="38.25" customHeight="1">
      <c r="A44" s="93" t="s">
        <v>16</v>
      </c>
      <c r="B44" s="93" t="s">
        <v>521</v>
      </c>
      <c r="C44" s="93"/>
      <c r="D44" s="94" t="s">
        <v>532</v>
      </c>
      <c r="E44" s="93" t="s">
        <v>533</v>
      </c>
      <c r="F44" s="93" t="s">
        <v>534</v>
      </c>
      <c r="G44" s="93" t="s">
        <v>554</v>
      </c>
      <c r="H44" s="93" t="s">
        <v>536</v>
      </c>
      <c r="I44" s="193" t="s">
        <v>537</v>
      </c>
      <c r="J44" s="195" t="s">
        <v>538</v>
      </c>
      <c r="K44" s="194" t="s">
        <v>559</v>
      </c>
      <c r="L44" s="95" t="s">
        <v>540</v>
      </c>
      <c r="M44" s="116" t="s">
        <v>560</v>
      </c>
      <c r="N44" s="93" t="s">
        <v>561</v>
      </c>
      <c r="O44" s="92" t="s">
        <v>542</v>
      </c>
      <c r="P44" s="260" t="s">
        <v>543</v>
      </c>
      <c r="Q44" s="230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</row>
    <row r="45" spans="1:38" ht="12.75" customHeight="1">
      <c r="A45" s="304">
        <v>1</v>
      </c>
      <c r="B45" s="305">
        <v>45446</v>
      </c>
      <c r="C45" s="306"/>
      <c r="D45" s="306" t="s">
        <v>897</v>
      </c>
      <c r="E45" s="304" t="s">
        <v>556</v>
      </c>
      <c r="F45" s="304">
        <v>12550</v>
      </c>
      <c r="G45" s="304">
        <v>12300</v>
      </c>
      <c r="H45" s="304">
        <v>12300</v>
      </c>
      <c r="I45" s="307" t="s">
        <v>917</v>
      </c>
      <c r="J45" s="298" t="s">
        <v>931</v>
      </c>
      <c r="K45" s="299">
        <f t="shared" ref="K45:K53" si="28">H45-F45</f>
        <v>-250</v>
      </c>
      <c r="L45" s="300">
        <f t="shared" ref="L45" si="29">(H45*N45)*0.03%</f>
        <v>184.49999999999997</v>
      </c>
      <c r="M45" s="301">
        <f t="shared" ref="M45" si="30">(K45*N45)-L45</f>
        <v>-12684.5</v>
      </c>
      <c r="N45" s="299">
        <v>50</v>
      </c>
      <c r="O45" s="302" t="s">
        <v>557</v>
      </c>
      <c r="P45" s="303">
        <v>45447</v>
      </c>
      <c r="Q45" s="226"/>
      <c r="R45" s="54" t="s">
        <v>855</v>
      </c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118"/>
      <c r="AK45" s="118"/>
      <c r="AL45" s="118"/>
    </row>
    <row r="46" spans="1:38" ht="12.75" customHeight="1">
      <c r="A46" s="304">
        <v>2</v>
      </c>
      <c r="B46" s="305">
        <v>45446</v>
      </c>
      <c r="C46" s="306"/>
      <c r="D46" s="306" t="s">
        <v>918</v>
      </c>
      <c r="E46" s="304" t="s">
        <v>556</v>
      </c>
      <c r="F46" s="304">
        <v>2381.5</v>
      </c>
      <c r="G46" s="304">
        <v>2355</v>
      </c>
      <c r="H46" s="304">
        <v>2355</v>
      </c>
      <c r="I46" s="307" t="s">
        <v>919</v>
      </c>
      <c r="J46" s="298" t="s">
        <v>930</v>
      </c>
      <c r="K46" s="299">
        <f t="shared" si="28"/>
        <v>-26.5</v>
      </c>
      <c r="L46" s="300">
        <f t="shared" ref="L46" si="31">(H46*N46)*0.03%</f>
        <v>337.00049999999999</v>
      </c>
      <c r="M46" s="301">
        <f t="shared" ref="M46" si="32">(K46*N46)-L46</f>
        <v>-12977.5005</v>
      </c>
      <c r="N46" s="299">
        <v>477</v>
      </c>
      <c r="O46" s="302" t="s">
        <v>557</v>
      </c>
      <c r="P46" s="303">
        <v>45447</v>
      </c>
      <c r="Q46" s="226"/>
      <c r="R46" s="54" t="s">
        <v>856</v>
      </c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118"/>
      <c r="AK46" s="118"/>
      <c r="AL46" s="118"/>
    </row>
    <row r="47" spans="1:38" ht="12.75" customHeight="1">
      <c r="A47" s="304">
        <v>3</v>
      </c>
      <c r="B47" s="305">
        <v>45446</v>
      </c>
      <c r="C47" s="306"/>
      <c r="D47" s="306" t="s">
        <v>920</v>
      </c>
      <c r="E47" s="304" t="s">
        <v>556</v>
      </c>
      <c r="F47" s="304">
        <v>3879.5</v>
      </c>
      <c r="G47" s="304">
        <v>3810</v>
      </c>
      <c r="H47" s="304">
        <v>3755</v>
      </c>
      <c r="I47" s="307" t="s">
        <v>921</v>
      </c>
      <c r="J47" s="298" t="s">
        <v>939</v>
      </c>
      <c r="K47" s="299">
        <f t="shared" si="28"/>
        <v>-124.5</v>
      </c>
      <c r="L47" s="300">
        <f t="shared" ref="L47" si="33">(H47*N47)*0.03%</f>
        <v>168.97499999999999</v>
      </c>
      <c r="M47" s="301">
        <f t="shared" ref="M47" si="34">(K47*N47)-L47</f>
        <v>-18843.974999999999</v>
      </c>
      <c r="N47" s="299">
        <v>150</v>
      </c>
      <c r="O47" s="302" t="s">
        <v>557</v>
      </c>
      <c r="P47" s="303">
        <v>45447</v>
      </c>
      <c r="Q47" s="226"/>
      <c r="R47" s="54" t="s">
        <v>854</v>
      </c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118"/>
      <c r="AK47" s="118"/>
      <c r="AL47" s="118"/>
    </row>
    <row r="48" spans="1:38" ht="12.75" customHeight="1">
      <c r="A48" s="323">
        <v>4</v>
      </c>
      <c r="B48" s="325">
        <v>45448</v>
      </c>
      <c r="C48" s="297"/>
      <c r="D48" s="297" t="s">
        <v>952</v>
      </c>
      <c r="E48" s="323" t="s">
        <v>556</v>
      </c>
      <c r="F48" s="323">
        <v>3260</v>
      </c>
      <c r="G48" s="323">
        <v>3195</v>
      </c>
      <c r="H48" s="323">
        <v>3322.5</v>
      </c>
      <c r="I48" s="323" t="s">
        <v>953</v>
      </c>
      <c r="J48" s="326" t="s">
        <v>954</v>
      </c>
      <c r="K48" s="327">
        <f t="shared" si="28"/>
        <v>62.5</v>
      </c>
      <c r="L48" s="328">
        <f t="shared" ref="L48" si="35">(H48*N48)*0.03%</f>
        <v>174.43124999999998</v>
      </c>
      <c r="M48" s="329">
        <f t="shared" ref="M48" si="36">(K48*N48)-L48</f>
        <v>10763.06875</v>
      </c>
      <c r="N48" s="327">
        <v>175</v>
      </c>
      <c r="O48" s="330" t="s">
        <v>547</v>
      </c>
      <c r="P48" s="331">
        <v>45448</v>
      </c>
      <c r="Q48" s="226"/>
      <c r="R48" s="54" t="s">
        <v>856</v>
      </c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118"/>
      <c r="AK48" s="118"/>
      <c r="AL48" s="118"/>
    </row>
    <row r="49" spans="1:38" ht="12.75" customHeight="1">
      <c r="A49" s="323">
        <v>5</v>
      </c>
      <c r="B49" s="325">
        <v>45448</v>
      </c>
      <c r="C49" s="297"/>
      <c r="D49" s="297" t="s">
        <v>960</v>
      </c>
      <c r="E49" s="323" t="s">
        <v>556</v>
      </c>
      <c r="F49" s="323">
        <v>5835</v>
      </c>
      <c r="G49" s="323">
        <v>5740</v>
      </c>
      <c r="H49" s="323">
        <v>5915</v>
      </c>
      <c r="I49" s="324" t="s">
        <v>961</v>
      </c>
      <c r="J49" s="326" t="s">
        <v>982</v>
      </c>
      <c r="K49" s="327">
        <f t="shared" si="28"/>
        <v>80</v>
      </c>
      <c r="L49" s="328">
        <f t="shared" ref="L49" si="37">(H49*N49)*0.03%</f>
        <v>221.81249999999997</v>
      </c>
      <c r="M49" s="329">
        <f t="shared" ref="M49" si="38">(K49*N49)-L49</f>
        <v>9778.1875</v>
      </c>
      <c r="N49" s="327">
        <v>125</v>
      </c>
      <c r="O49" s="330" t="s">
        <v>547</v>
      </c>
      <c r="P49" s="331">
        <v>45449</v>
      </c>
      <c r="Q49" s="226"/>
      <c r="R49" s="54" t="s">
        <v>856</v>
      </c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118"/>
      <c r="AK49" s="118"/>
      <c r="AL49" s="118"/>
    </row>
    <row r="50" spans="1:38" ht="12.75" customHeight="1">
      <c r="A50" s="323">
        <v>6</v>
      </c>
      <c r="B50" s="325">
        <v>45448</v>
      </c>
      <c r="C50" s="297"/>
      <c r="D50" s="297" t="s">
        <v>962</v>
      </c>
      <c r="E50" s="323" t="s">
        <v>556</v>
      </c>
      <c r="F50" s="323">
        <v>2067.5</v>
      </c>
      <c r="G50" s="323">
        <v>2035</v>
      </c>
      <c r="H50" s="323">
        <v>2093</v>
      </c>
      <c r="I50" s="324" t="s">
        <v>963</v>
      </c>
      <c r="J50" s="326" t="s">
        <v>966</v>
      </c>
      <c r="K50" s="327">
        <f t="shared" si="28"/>
        <v>25.5</v>
      </c>
      <c r="L50" s="328">
        <f t="shared" ref="L50" si="39">(H50*N50)*0.03%</f>
        <v>230.43929999999997</v>
      </c>
      <c r="M50" s="329">
        <f t="shared" ref="M50" si="40">(K50*N50)-L50</f>
        <v>9128.0607</v>
      </c>
      <c r="N50" s="327">
        <v>367</v>
      </c>
      <c r="O50" s="330" t="s">
        <v>547</v>
      </c>
      <c r="P50" s="331">
        <v>45448</v>
      </c>
      <c r="Q50" s="226"/>
      <c r="R50" s="54" t="s">
        <v>856</v>
      </c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118"/>
      <c r="AK50" s="118"/>
      <c r="AL50" s="118"/>
    </row>
    <row r="51" spans="1:38" ht="12.75" customHeight="1">
      <c r="A51" s="323">
        <v>7</v>
      </c>
      <c r="B51" s="325">
        <v>45448</v>
      </c>
      <c r="C51" s="297"/>
      <c r="D51" s="297" t="s">
        <v>967</v>
      </c>
      <c r="E51" s="323" t="s">
        <v>556</v>
      </c>
      <c r="F51" s="323">
        <v>1787.5</v>
      </c>
      <c r="G51" s="323">
        <v>1762</v>
      </c>
      <c r="H51" s="323">
        <v>1809.5</v>
      </c>
      <c r="I51" s="324" t="s">
        <v>968</v>
      </c>
      <c r="J51" s="326" t="s">
        <v>969</v>
      </c>
      <c r="K51" s="327">
        <f t="shared" si="28"/>
        <v>22</v>
      </c>
      <c r="L51" s="328">
        <f t="shared" ref="L51" si="41">(H51*N51)*0.03%</f>
        <v>271.42499999999995</v>
      </c>
      <c r="M51" s="329">
        <f t="shared" ref="M51" si="42">(K51*N51)-L51</f>
        <v>10728.575000000001</v>
      </c>
      <c r="N51" s="327">
        <v>500</v>
      </c>
      <c r="O51" s="330" t="s">
        <v>547</v>
      </c>
      <c r="P51" s="331">
        <v>45448</v>
      </c>
      <c r="Q51" s="226"/>
      <c r="R51" s="54" t="s">
        <v>856</v>
      </c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118"/>
      <c r="AK51" s="118"/>
      <c r="AL51" s="118"/>
    </row>
    <row r="52" spans="1:38" ht="12.75" customHeight="1">
      <c r="A52" s="323">
        <v>8</v>
      </c>
      <c r="B52" s="325">
        <v>45448</v>
      </c>
      <c r="C52" s="297"/>
      <c r="D52" s="297" t="s">
        <v>970</v>
      </c>
      <c r="E52" s="323" t="s">
        <v>556</v>
      </c>
      <c r="F52" s="323">
        <v>3755</v>
      </c>
      <c r="G52" s="323">
        <v>3690</v>
      </c>
      <c r="H52" s="323">
        <v>3802.5</v>
      </c>
      <c r="I52" s="324" t="s">
        <v>972</v>
      </c>
      <c r="J52" s="326" t="s">
        <v>566</v>
      </c>
      <c r="K52" s="327">
        <f t="shared" si="28"/>
        <v>47.5</v>
      </c>
      <c r="L52" s="328">
        <f t="shared" ref="L52" si="43">(H52*N52)*0.03%</f>
        <v>199.63124999999999</v>
      </c>
      <c r="M52" s="329">
        <f t="shared" ref="M52" si="44">(K52*N52)-L52</f>
        <v>8112.8687499999996</v>
      </c>
      <c r="N52" s="327">
        <v>175</v>
      </c>
      <c r="O52" s="330" t="s">
        <v>547</v>
      </c>
      <c r="P52" s="331">
        <v>45449</v>
      </c>
      <c r="Q52" s="226"/>
      <c r="R52" s="54" t="s">
        <v>856</v>
      </c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118"/>
      <c r="AK52" s="118"/>
      <c r="AL52" s="118"/>
    </row>
    <row r="53" spans="1:38" ht="12.75" customHeight="1">
      <c r="A53" s="304">
        <v>9</v>
      </c>
      <c r="B53" s="305">
        <v>45448</v>
      </c>
      <c r="C53" s="306"/>
      <c r="D53" s="306" t="s">
        <v>971</v>
      </c>
      <c r="E53" s="304" t="s">
        <v>556</v>
      </c>
      <c r="F53" s="304">
        <v>5500</v>
      </c>
      <c r="G53" s="304">
        <v>5440</v>
      </c>
      <c r="H53" s="304">
        <v>5440</v>
      </c>
      <c r="I53" s="307" t="s">
        <v>973</v>
      </c>
      <c r="J53" s="298" t="s">
        <v>979</v>
      </c>
      <c r="K53" s="299">
        <f t="shared" si="28"/>
        <v>-60</v>
      </c>
      <c r="L53" s="300">
        <f t="shared" ref="L53:L54" si="45">(H53*N53)*0.03%</f>
        <v>326.39999999999998</v>
      </c>
      <c r="M53" s="301">
        <f t="shared" ref="M53:M54" si="46">(K53*N53)-L53</f>
        <v>-12326.4</v>
      </c>
      <c r="N53" s="299">
        <v>200</v>
      </c>
      <c r="O53" s="302" t="s">
        <v>557</v>
      </c>
      <c r="P53" s="303">
        <v>45449</v>
      </c>
      <c r="Q53" s="226"/>
      <c r="R53" s="54" t="s">
        <v>856</v>
      </c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118"/>
      <c r="AK53" s="118"/>
      <c r="AL53" s="118"/>
    </row>
    <row r="54" spans="1:38" ht="12.75" customHeight="1">
      <c r="A54" s="323">
        <v>10</v>
      </c>
      <c r="B54" s="325">
        <v>45449</v>
      </c>
      <c r="C54" s="297"/>
      <c r="D54" s="297" t="s">
        <v>980</v>
      </c>
      <c r="E54" s="323" t="s">
        <v>556</v>
      </c>
      <c r="F54" s="323">
        <v>27200</v>
      </c>
      <c r="G54" s="323">
        <v>26700</v>
      </c>
      <c r="H54" s="323">
        <v>27590</v>
      </c>
      <c r="I54" s="324" t="s">
        <v>981</v>
      </c>
      <c r="J54" s="326" t="s">
        <v>1019</v>
      </c>
      <c r="K54" s="327">
        <f t="shared" ref="K54" si="47">H54-F54</f>
        <v>390</v>
      </c>
      <c r="L54" s="328">
        <f t="shared" si="45"/>
        <v>165.54</v>
      </c>
      <c r="M54" s="329">
        <f t="shared" si="46"/>
        <v>7634.46</v>
      </c>
      <c r="N54" s="327">
        <v>20</v>
      </c>
      <c r="O54" s="330" t="s">
        <v>547</v>
      </c>
      <c r="P54" s="331">
        <v>45450</v>
      </c>
      <c r="Q54" s="226"/>
      <c r="R54" s="54" t="s">
        <v>855</v>
      </c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118"/>
      <c r="AK54" s="118"/>
      <c r="AL54" s="118"/>
    </row>
    <row r="55" spans="1:38" ht="12.75" customHeight="1">
      <c r="A55" s="323">
        <v>11</v>
      </c>
      <c r="B55" s="325">
        <v>45449</v>
      </c>
      <c r="C55" s="297"/>
      <c r="D55" s="297" t="s">
        <v>983</v>
      </c>
      <c r="E55" s="323" t="s">
        <v>556</v>
      </c>
      <c r="F55" s="323">
        <v>2795</v>
      </c>
      <c r="G55" s="323">
        <v>2748</v>
      </c>
      <c r="H55" s="323">
        <v>2830</v>
      </c>
      <c r="I55" s="324" t="s">
        <v>984</v>
      </c>
      <c r="J55" s="326" t="s">
        <v>991</v>
      </c>
      <c r="K55" s="327">
        <f t="shared" ref="K55" si="48">H55-F55</f>
        <v>35</v>
      </c>
      <c r="L55" s="328">
        <f t="shared" ref="L55" si="49">(H55*N55)*0.03%</f>
        <v>212.24999999999997</v>
      </c>
      <c r="M55" s="329">
        <f t="shared" ref="M55" si="50">(K55*N55)-L55</f>
        <v>8537.75</v>
      </c>
      <c r="N55" s="327">
        <v>250</v>
      </c>
      <c r="O55" s="330" t="s">
        <v>547</v>
      </c>
      <c r="P55" s="331">
        <v>45450</v>
      </c>
      <c r="Q55" s="226"/>
      <c r="R55" s="54" t="s">
        <v>856</v>
      </c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118"/>
      <c r="AK55" s="118"/>
      <c r="AL55" s="118"/>
    </row>
    <row r="56" spans="1:38" ht="12.75" customHeight="1">
      <c r="A56" s="323">
        <v>12</v>
      </c>
      <c r="B56" s="325">
        <v>45449</v>
      </c>
      <c r="C56" s="297"/>
      <c r="D56" s="297" t="s">
        <v>985</v>
      </c>
      <c r="E56" s="323" t="s">
        <v>556</v>
      </c>
      <c r="F56" s="323">
        <v>4665</v>
      </c>
      <c r="G56" s="323">
        <v>4550</v>
      </c>
      <c r="H56" s="323">
        <v>4752.5</v>
      </c>
      <c r="I56" s="324" t="s">
        <v>986</v>
      </c>
      <c r="J56" s="326" t="s">
        <v>1008</v>
      </c>
      <c r="K56" s="327">
        <f t="shared" ref="K56" si="51">H56-F56</f>
        <v>87.5</v>
      </c>
      <c r="L56" s="328">
        <f t="shared" ref="L56" si="52">(H56*N56)*0.03%</f>
        <v>142.57499999999999</v>
      </c>
      <c r="M56" s="329">
        <f t="shared" ref="M56" si="53">(K56*N56)-L56</f>
        <v>8607.4249999999993</v>
      </c>
      <c r="N56" s="327">
        <v>100</v>
      </c>
      <c r="O56" s="330" t="s">
        <v>547</v>
      </c>
      <c r="P56" s="331">
        <v>45450</v>
      </c>
      <c r="Q56" s="226"/>
      <c r="R56" s="54" t="s">
        <v>856</v>
      </c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118"/>
      <c r="AK56" s="118"/>
      <c r="AL56" s="118"/>
    </row>
    <row r="57" spans="1:38" ht="12.75" customHeight="1">
      <c r="A57" s="323">
        <v>13</v>
      </c>
      <c r="B57" s="325">
        <v>45450</v>
      </c>
      <c r="C57" s="297"/>
      <c r="D57" s="297" t="s">
        <v>1016</v>
      </c>
      <c r="E57" s="323" t="s">
        <v>818</v>
      </c>
      <c r="F57" s="323">
        <v>2034</v>
      </c>
      <c r="G57" s="323">
        <v>2060</v>
      </c>
      <c r="H57" s="323">
        <v>2014</v>
      </c>
      <c r="I57" s="324" t="s">
        <v>1017</v>
      </c>
      <c r="J57" s="326" t="s">
        <v>1018</v>
      </c>
      <c r="K57" s="327">
        <f>F57-H57</f>
        <v>20</v>
      </c>
      <c r="L57" s="328">
        <f t="shared" ref="L57:L59" si="54">(H57*N57)*0.03%</f>
        <v>241.67999999999998</v>
      </c>
      <c r="M57" s="329">
        <f t="shared" ref="M57:M59" si="55">(K57*N57)-L57</f>
        <v>7758.32</v>
      </c>
      <c r="N57" s="327">
        <v>400</v>
      </c>
      <c r="O57" s="330" t="s">
        <v>547</v>
      </c>
      <c r="P57" s="331">
        <v>45450</v>
      </c>
      <c r="Q57" s="226"/>
      <c r="R57" s="54" t="s">
        <v>855</v>
      </c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118"/>
      <c r="AK57" s="118"/>
      <c r="AL57" s="118"/>
    </row>
    <row r="58" spans="1:38" ht="12.75" customHeight="1">
      <c r="A58" s="323">
        <v>14</v>
      </c>
      <c r="B58" s="325">
        <v>45450</v>
      </c>
      <c r="C58" s="297"/>
      <c r="D58" s="297" t="s">
        <v>962</v>
      </c>
      <c r="E58" s="323" t="s">
        <v>556</v>
      </c>
      <c r="F58" s="323">
        <v>2165</v>
      </c>
      <c r="G58" s="323">
        <v>2135</v>
      </c>
      <c r="H58" s="323">
        <v>2175</v>
      </c>
      <c r="I58" s="324" t="s">
        <v>1020</v>
      </c>
      <c r="J58" s="326" t="s">
        <v>1059</v>
      </c>
      <c r="K58" s="327">
        <f t="shared" ref="K58:K59" si="56">H58-F58</f>
        <v>10</v>
      </c>
      <c r="L58" s="328">
        <f t="shared" si="54"/>
        <v>239.46749999999997</v>
      </c>
      <c r="M58" s="329">
        <f t="shared" si="55"/>
        <v>3430.5325000000003</v>
      </c>
      <c r="N58" s="327">
        <v>367</v>
      </c>
      <c r="O58" s="330" t="s">
        <v>547</v>
      </c>
      <c r="P58" s="331">
        <v>45453</v>
      </c>
      <c r="Q58" s="226"/>
      <c r="R58" s="54" t="s">
        <v>856</v>
      </c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118"/>
      <c r="AK58" s="118"/>
      <c r="AL58" s="118"/>
    </row>
    <row r="59" spans="1:38" ht="12.75" customHeight="1">
      <c r="A59" s="304">
        <v>15</v>
      </c>
      <c r="B59" s="305">
        <v>45450</v>
      </c>
      <c r="C59" s="306"/>
      <c r="D59" s="306" t="s">
        <v>1021</v>
      </c>
      <c r="E59" s="304" t="s">
        <v>556</v>
      </c>
      <c r="F59" s="304">
        <v>2470</v>
      </c>
      <c r="G59" s="304">
        <v>2430</v>
      </c>
      <c r="H59" s="304">
        <v>2450</v>
      </c>
      <c r="I59" s="307" t="s">
        <v>1022</v>
      </c>
      <c r="J59" s="298" t="s">
        <v>1064</v>
      </c>
      <c r="K59" s="299">
        <f t="shared" si="56"/>
        <v>-20</v>
      </c>
      <c r="L59" s="300">
        <f t="shared" si="54"/>
        <v>202.12499999999997</v>
      </c>
      <c r="M59" s="301">
        <f t="shared" si="55"/>
        <v>-5702.125</v>
      </c>
      <c r="N59" s="299">
        <v>275</v>
      </c>
      <c r="O59" s="302" t="s">
        <v>557</v>
      </c>
      <c r="P59" s="303">
        <v>45453</v>
      </c>
      <c r="Q59" s="226"/>
      <c r="R59" s="54" t="s">
        <v>856</v>
      </c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118"/>
      <c r="AK59" s="118"/>
      <c r="AL59" s="118"/>
    </row>
    <row r="60" spans="1:38" ht="12.75" customHeight="1">
      <c r="A60" s="304">
        <v>16</v>
      </c>
      <c r="B60" s="305">
        <v>45450</v>
      </c>
      <c r="C60" s="306"/>
      <c r="D60" s="306" t="s">
        <v>1023</v>
      </c>
      <c r="E60" s="304" t="s">
        <v>556</v>
      </c>
      <c r="F60" s="304">
        <v>484</v>
      </c>
      <c r="G60" s="304">
        <v>477</v>
      </c>
      <c r="H60" s="304">
        <v>477.5</v>
      </c>
      <c r="I60" s="307" t="s">
        <v>1024</v>
      </c>
      <c r="J60" s="298" t="s">
        <v>1060</v>
      </c>
      <c r="K60" s="299">
        <f t="shared" ref="K60" si="57">H60-F60</f>
        <v>-6.5</v>
      </c>
      <c r="L60" s="300">
        <f t="shared" ref="L60" si="58">(H60*N60)*0.03%</f>
        <v>214.87499999999997</v>
      </c>
      <c r="M60" s="301">
        <f t="shared" ref="M60" si="59">(K60*N60)-L60</f>
        <v>-9964.875</v>
      </c>
      <c r="N60" s="299">
        <v>1500</v>
      </c>
      <c r="O60" s="302" t="s">
        <v>557</v>
      </c>
      <c r="P60" s="303">
        <v>45453</v>
      </c>
      <c r="Q60" s="226"/>
      <c r="R60" s="54" t="s">
        <v>854</v>
      </c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118"/>
      <c r="AK60" s="118"/>
      <c r="AL60" s="118"/>
    </row>
    <row r="61" spans="1:38" ht="12.75" customHeight="1">
      <c r="A61" s="333">
        <v>17</v>
      </c>
      <c r="B61" s="334">
        <v>45453</v>
      </c>
      <c r="C61" s="270"/>
      <c r="D61" s="270" t="s">
        <v>1061</v>
      </c>
      <c r="E61" s="333" t="s">
        <v>556</v>
      </c>
      <c r="F61" s="333" t="s">
        <v>1062</v>
      </c>
      <c r="G61" s="333">
        <v>3580</v>
      </c>
      <c r="H61" s="333"/>
      <c r="I61" s="332" t="s">
        <v>1063</v>
      </c>
      <c r="J61" s="185" t="s">
        <v>546</v>
      </c>
      <c r="K61" s="183"/>
      <c r="L61" s="186"/>
      <c r="M61" s="278"/>
      <c r="N61" s="183"/>
      <c r="O61" s="185"/>
      <c r="P61" s="231"/>
      <c r="Q61" s="226"/>
      <c r="R61" s="54" t="s">
        <v>856</v>
      </c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118"/>
      <c r="AK61" s="118"/>
      <c r="AL61" s="118"/>
    </row>
    <row r="62" spans="1:38" ht="12.75" customHeight="1">
      <c r="A62" s="333"/>
      <c r="B62" s="334"/>
      <c r="C62" s="270"/>
      <c r="D62" s="270"/>
      <c r="E62" s="333"/>
      <c r="F62" s="333"/>
      <c r="G62" s="333"/>
      <c r="H62" s="333"/>
      <c r="I62" s="332"/>
      <c r="J62" s="185"/>
      <c r="K62" s="183"/>
      <c r="L62" s="186"/>
      <c r="M62" s="278"/>
      <c r="N62" s="183"/>
      <c r="O62" s="185"/>
      <c r="P62" s="231"/>
      <c r="Q62" s="226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118"/>
      <c r="AK62" s="118"/>
      <c r="AL62" s="118"/>
    </row>
    <row r="63" spans="1:38" s="273" customFormat="1" ht="12.75" customHeight="1">
      <c r="A63" s="183"/>
      <c r="B63" s="231"/>
      <c r="C63" s="227"/>
      <c r="D63" s="227"/>
      <c r="E63" s="183"/>
      <c r="F63" s="183"/>
      <c r="G63" s="183"/>
      <c r="H63" s="183"/>
      <c r="I63" s="185"/>
      <c r="J63" s="185"/>
      <c r="K63" s="183"/>
      <c r="L63" s="186"/>
      <c r="M63" s="278"/>
      <c r="N63" s="183"/>
      <c r="O63" s="185"/>
      <c r="P63" s="231"/>
      <c r="Q63" s="226"/>
      <c r="R63" s="271"/>
      <c r="S63" s="271"/>
      <c r="T63" s="271"/>
      <c r="U63" s="271"/>
      <c r="V63" s="271"/>
      <c r="W63" s="271"/>
      <c r="X63" s="271"/>
      <c r="Y63" s="271"/>
      <c r="Z63" s="271"/>
      <c r="AA63" s="271"/>
      <c r="AB63" s="271"/>
      <c r="AC63" s="271"/>
      <c r="AD63" s="271"/>
      <c r="AE63" s="271"/>
      <c r="AF63" s="271"/>
      <c r="AG63" s="271"/>
      <c r="AH63" s="271"/>
      <c r="AI63" s="271"/>
      <c r="AJ63" s="272"/>
      <c r="AK63" s="272"/>
      <c r="AL63" s="272"/>
    </row>
    <row r="64" spans="1:38" s="273" customFormat="1" ht="15" customHeight="1">
      <c r="A64" s="272"/>
      <c r="B64" s="226"/>
      <c r="C64" s="274"/>
      <c r="D64" s="274"/>
      <c r="E64" s="272"/>
      <c r="F64" s="272"/>
      <c r="G64" s="272"/>
      <c r="H64" s="272"/>
      <c r="I64" s="275"/>
      <c r="J64" s="275"/>
      <c r="K64" s="272"/>
      <c r="L64" s="276"/>
      <c r="M64" s="277"/>
      <c r="N64" s="272"/>
      <c r="O64" s="275"/>
      <c r="P64" s="226"/>
      <c r="R64" s="271"/>
      <c r="S64" s="271"/>
      <c r="T64" s="271"/>
      <c r="U64" s="271"/>
      <c r="V64" s="271"/>
      <c r="W64" s="271"/>
      <c r="X64" s="271"/>
      <c r="Y64" s="271"/>
      <c r="Z64" s="271"/>
      <c r="AA64" s="271"/>
      <c r="AB64" s="271"/>
      <c r="AC64" s="271"/>
      <c r="AD64" s="271"/>
      <c r="AE64" s="271"/>
      <c r="AF64" s="271"/>
      <c r="AG64" s="271"/>
      <c r="AH64" s="271"/>
      <c r="AI64" s="271"/>
    </row>
    <row r="65" spans="1:38" ht="12.75" customHeight="1">
      <c r="A65" s="118"/>
      <c r="B65" s="120"/>
      <c r="C65" s="117"/>
      <c r="D65" s="117"/>
      <c r="E65" s="118"/>
      <c r="F65" s="118"/>
      <c r="G65" s="118"/>
      <c r="H65" s="121"/>
      <c r="I65" s="121"/>
      <c r="J65" s="121"/>
      <c r="K65" s="117"/>
      <c r="L65" s="118"/>
      <c r="M65" s="118"/>
      <c r="N65" s="118"/>
      <c r="O65" s="121"/>
      <c r="P65" s="121"/>
      <c r="Q65" s="121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118"/>
      <c r="AK65" s="118"/>
      <c r="AL65" s="118"/>
    </row>
    <row r="66" spans="1:38">
      <c r="A66" s="122" t="s">
        <v>562</v>
      </c>
      <c r="B66" s="122"/>
      <c r="C66" s="122"/>
      <c r="D66" s="122"/>
      <c r="E66" s="123"/>
      <c r="F66" s="101"/>
      <c r="G66" s="101"/>
      <c r="H66" s="101"/>
      <c r="I66" s="101"/>
      <c r="J66" s="1"/>
      <c r="K66" s="6"/>
      <c r="L66" s="6"/>
      <c r="M66" s="6"/>
      <c r="N66" s="1"/>
      <c r="O66" s="1"/>
      <c r="P66" s="37"/>
      <c r="Q66" s="37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37"/>
      <c r="AK66" s="37"/>
      <c r="AL66" s="37"/>
    </row>
    <row r="67" spans="1:38" ht="38.25">
      <c r="A67" s="93" t="s">
        <v>16</v>
      </c>
      <c r="B67" s="93" t="s">
        <v>521</v>
      </c>
      <c r="C67" s="93"/>
      <c r="D67" s="94" t="s">
        <v>532</v>
      </c>
      <c r="E67" s="93" t="s">
        <v>533</v>
      </c>
      <c r="F67" s="93" t="s">
        <v>534</v>
      </c>
      <c r="G67" s="93" t="s">
        <v>554</v>
      </c>
      <c r="H67" s="93" t="s">
        <v>536</v>
      </c>
      <c r="I67" s="93" t="s">
        <v>537</v>
      </c>
      <c r="J67" s="92" t="s">
        <v>538</v>
      </c>
      <c r="K67" s="92" t="s">
        <v>563</v>
      </c>
      <c r="L67" s="95" t="s">
        <v>540</v>
      </c>
      <c r="M67" s="116" t="s">
        <v>560</v>
      </c>
      <c r="N67" s="93" t="s">
        <v>561</v>
      </c>
      <c r="O67" s="93" t="s">
        <v>542</v>
      </c>
      <c r="P67" s="94" t="s">
        <v>543</v>
      </c>
      <c r="Q67" s="229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37"/>
      <c r="AK67" s="37"/>
      <c r="AL67" s="37"/>
    </row>
    <row r="68" spans="1:38" ht="12.75" customHeight="1">
      <c r="A68" s="351">
        <v>1</v>
      </c>
      <c r="B68" s="353">
        <v>45443</v>
      </c>
      <c r="C68" s="296"/>
      <c r="D68" s="297" t="s">
        <v>902</v>
      </c>
      <c r="E68" s="248" t="s">
        <v>556</v>
      </c>
      <c r="F68" s="248">
        <v>335</v>
      </c>
      <c r="G68" s="248"/>
      <c r="H68" s="248">
        <v>535</v>
      </c>
      <c r="I68" s="249"/>
      <c r="J68" s="373" t="s">
        <v>941</v>
      </c>
      <c r="K68" s="248">
        <f>H68-F68</f>
        <v>200</v>
      </c>
      <c r="L68" s="264">
        <v>50</v>
      </c>
      <c r="M68" s="371">
        <f>(65*25)-100</f>
        <v>1525</v>
      </c>
      <c r="N68" s="351">
        <v>25</v>
      </c>
      <c r="O68" s="373" t="s">
        <v>547</v>
      </c>
      <c r="P68" s="353">
        <v>45447</v>
      </c>
      <c r="Q68" s="226"/>
      <c r="R68" s="54" t="s">
        <v>854</v>
      </c>
      <c r="S68" s="54"/>
      <c r="T68" s="37"/>
      <c r="U68" s="54"/>
      <c r="V68" s="37"/>
      <c r="W68" s="54"/>
      <c r="X68" s="37"/>
      <c r="Y68" s="54"/>
      <c r="Z68" s="37"/>
      <c r="AA68" s="54"/>
      <c r="AB68" s="37"/>
      <c r="AC68" s="54"/>
      <c r="AD68" s="37"/>
      <c r="AE68" s="54"/>
      <c r="AF68" s="37"/>
      <c r="AG68" s="119"/>
      <c r="AH68" s="117"/>
      <c r="AI68" s="117"/>
      <c r="AJ68" s="118"/>
      <c r="AK68" s="118"/>
      <c r="AL68" s="118"/>
    </row>
    <row r="69" spans="1:38" ht="12.75" customHeight="1">
      <c r="A69" s="352"/>
      <c r="B69" s="354"/>
      <c r="C69" s="296"/>
      <c r="D69" s="297" t="s">
        <v>903</v>
      </c>
      <c r="E69" s="248" t="s">
        <v>818</v>
      </c>
      <c r="F69" s="248">
        <v>180</v>
      </c>
      <c r="G69" s="248"/>
      <c r="H69" s="248">
        <v>315</v>
      </c>
      <c r="I69" s="249"/>
      <c r="J69" s="374"/>
      <c r="K69" s="248">
        <f>F69-H69</f>
        <v>-135</v>
      </c>
      <c r="L69" s="264">
        <v>50</v>
      </c>
      <c r="M69" s="372"/>
      <c r="N69" s="352"/>
      <c r="O69" s="374"/>
      <c r="P69" s="354"/>
      <c r="Q69" s="226"/>
      <c r="R69" s="54"/>
      <c r="S69" s="54"/>
      <c r="T69" s="37"/>
      <c r="U69" s="54"/>
      <c r="V69" s="37"/>
      <c r="W69" s="54"/>
      <c r="X69" s="37"/>
      <c r="Y69" s="54"/>
      <c r="Z69" s="37"/>
      <c r="AA69" s="54"/>
      <c r="AB69" s="37"/>
      <c r="AC69" s="54"/>
      <c r="AD69" s="37"/>
      <c r="AE69" s="54"/>
      <c r="AF69" s="37"/>
      <c r="AG69" s="119"/>
      <c r="AH69" s="117"/>
      <c r="AI69" s="117"/>
      <c r="AJ69" s="118"/>
      <c r="AK69" s="118"/>
      <c r="AL69" s="118"/>
    </row>
    <row r="70" spans="1:38" ht="12.75" customHeight="1">
      <c r="A70" s="355">
        <v>2</v>
      </c>
      <c r="B70" s="361">
        <v>45443</v>
      </c>
      <c r="C70" s="308"/>
      <c r="D70" s="306" t="s">
        <v>904</v>
      </c>
      <c r="E70" s="309" t="s">
        <v>818</v>
      </c>
      <c r="F70" s="309">
        <v>325</v>
      </c>
      <c r="G70" s="309"/>
      <c r="H70" s="309">
        <v>205</v>
      </c>
      <c r="I70" s="310"/>
      <c r="J70" s="375" t="s">
        <v>932</v>
      </c>
      <c r="K70" s="311">
        <f>F70-H70</f>
        <v>120</v>
      </c>
      <c r="L70" s="312">
        <v>50</v>
      </c>
      <c r="M70" s="367">
        <v>-500</v>
      </c>
      <c r="N70" s="379">
        <v>40</v>
      </c>
      <c r="O70" s="375" t="s">
        <v>557</v>
      </c>
      <c r="P70" s="361">
        <v>45447</v>
      </c>
      <c r="Q70" s="226"/>
      <c r="R70" s="54" t="s">
        <v>856</v>
      </c>
      <c r="S70" s="54"/>
      <c r="T70" s="37"/>
      <c r="U70" s="54"/>
      <c r="V70" s="37"/>
      <c r="W70" s="54"/>
      <c r="X70" s="37"/>
      <c r="Y70" s="54"/>
      <c r="Z70" s="37"/>
      <c r="AA70" s="54"/>
      <c r="AB70" s="37"/>
      <c r="AC70" s="54"/>
      <c r="AD70" s="37"/>
      <c r="AE70" s="54"/>
      <c r="AF70" s="37"/>
      <c r="AG70" s="119"/>
      <c r="AH70" s="117"/>
      <c r="AI70" s="117"/>
      <c r="AJ70" s="118"/>
      <c r="AK70" s="118"/>
      <c r="AL70" s="118"/>
    </row>
    <row r="71" spans="1:38" ht="12.75" customHeight="1">
      <c r="A71" s="383"/>
      <c r="B71" s="378"/>
      <c r="C71" s="308"/>
      <c r="D71" s="306" t="s">
        <v>906</v>
      </c>
      <c r="E71" s="309" t="s">
        <v>818</v>
      </c>
      <c r="F71" s="309">
        <v>360</v>
      </c>
      <c r="G71" s="309"/>
      <c r="H71" s="309">
        <v>500</v>
      </c>
      <c r="I71" s="310"/>
      <c r="J71" s="376"/>
      <c r="K71" s="311">
        <f>F71-H71</f>
        <v>-140</v>
      </c>
      <c r="L71" s="312">
        <v>50</v>
      </c>
      <c r="M71" s="382"/>
      <c r="N71" s="380"/>
      <c r="O71" s="376"/>
      <c r="P71" s="378"/>
      <c r="Q71" s="226"/>
      <c r="R71" s="54"/>
      <c r="S71" s="54"/>
      <c r="T71" s="37"/>
      <c r="U71" s="54"/>
      <c r="V71" s="37"/>
      <c r="W71" s="54"/>
      <c r="X71" s="37"/>
      <c r="Y71" s="54"/>
      <c r="Z71" s="37"/>
      <c r="AA71" s="54"/>
      <c r="AB71" s="37"/>
      <c r="AC71" s="54"/>
      <c r="AD71" s="37"/>
      <c r="AE71" s="54"/>
      <c r="AF71" s="37"/>
      <c r="AG71" s="119"/>
      <c r="AH71" s="117"/>
      <c r="AI71" s="117"/>
      <c r="AJ71" s="118"/>
      <c r="AK71" s="118"/>
      <c r="AL71" s="118"/>
    </row>
    <row r="72" spans="1:38" ht="12.75" customHeight="1">
      <c r="A72" s="383"/>
      <c r="B72" s="378"/>
      <c r="C72" s="308"/>
      <c r="D72" s="306" t="s">
        <v>905</v>
      </c>
      <c r="E72" s="309" t="s">
        <v>556</v>
      </c>
      <c r="F72" s="309">
        <v>202.5</v>
      </c>
      <c r="G72" s="309"/>
      <c r="H72" s="309">
        <v>125</v>
      </c>
      <c r="I72" s="310"/>
      <c r="J72" s="376"/>
      <c r="K72" s="311">
        <f>H72-F72</f>
        <v>-77.5</v>
      </c>
      <c r="L72" s="312">
        <v>50</v>
      </c>
      <c r="M72" s="382"/>
      <c r="N72" s="380"/>
      <c r="O72" s="376"/>
      <c r="P72" s="378"/>
      <c r="Q72" s="226"/>
      <c r="R72" s="54"/>
      <c r="S72" s="54"/>
      <c r="T72" s="37"/>
      <c r="U72" s="54"/>
      <c r="V72" s="37"/>
      <c r="W72" s="54"/>
      <c r="X72" s="37"/>
      <c r="Y72" s="54"/>
      <c r="Z72" s="37"/>
      <c r="AA72" s="54"/>
      <c r="AB72" s="37"/>
      <c r="AC72" s="54"/>
      <c r="AD72" s="37"/>
      <c r="AE72" s="54"/>
      <c r="AF72" s="37"/>
      <c r="AG72" s="119"/>
      <c r="AH72" s="117"/>
      <c r="AI72" s="117"/>
      <c r="AJ72" s="118"/>
      <c r="AK72" s="118"/>
      <c r="AL72" s="118"/>
    </row>
    <row r="73" spans="1:38" ht="12.75" customHeight="1">
      <c r="A73" s="356"/>
      <c r="B73" s="362"/>
      <c r="C73" s="308"/>
      <c r="D73" s="306" t="s">
        <v>907</v>
      </c>
      <c r="E73" s="309" t="s">
        <v>556</v>
      </c>
      <c r="F73" s="309">
        <v>232.5</v>
      </c>
      <c r="G73" s="309"/>
      <c r="H73" s="309">
        <v>322.5</v>
      </c>
      <c r="I73" s="310"/>
      <c r="J73" s="377"/>
      <c r="K73" s="311">
        <f>H73-F73</f>
        <v>90</v>
      </c>
      <c r="L73" s="312">
        <v>50</v>
      </c>
      <c r="M73" s="368"/>
      <c r="N73" s="381"/>
      <c r="O73" s="377"/>
      <c r="P73" s="362"/>
      <c r="Q73" s="226"/>
      <c r="R73" s="54"/>
      <c r="S73" s="54"/>
      <c r="T73" s="37"/>
      <c r="U73" s="54"/>
      <c r="V73" s="37"/>
      <c r="W73" s="54"/>
      <c r="X73" s="37"/>
      <c r="Y73" s="54"/>
      <c r="Z73" s="37"/>
      <c r="AA73" s="54"/>
      <c r="AB73" s="37"/>
      <c r="AC73" s="54"/>
      <c r="AD73" s="37"/>
      <c r="AE73" s="54"/>
      <c r="AF73" s="37"/>
      <c r="AG73" s="119"/>
      <c r="AH73" s="117"/>
      <c r="AI73" s="117"/>
      <c r="AJ73" s="118"/>
      <c r="AK73" s="118"/>
      <c r="AL73" s="118"/>
    </row>
    <row r="74" spans="1:38" ht="12.75" customHeight="1">
      <c r="A74" s="351">
        <v>3</v>
      </c>
      <c r="B74" s="353">
        <v>45443</v>
      </c>
      <c r="C74" s="296"/>
      <c r="D74" s="297" t="s">
        <v>908</v>
      </c>
      <c r="E74" s="248" t="s">
        <v>556</v>
      </c>
      <c r="F74" s="248">
        <v>29.5</v>
      </c>
      <c r="G74" s="248"/>
      <c r="H74" s="248">
        <v>31.5</v>
      </c>
      <c r="I74" s="249"/>
      <c r="J74" s="373" t="s">
        <v>940</v>
      </c>
      <c r="K74" s="248">
        <f>H74-F74</f>
        <v>2</v>
      </c>
      <c r="L74" s="264">
        <v>50</v>
      </c>
      <c r="M74" s="371">
        <f>(2.25*450)-100</f>
        <v>912.5</v>
      </c>
      <c r="N74" s="351">
        <v>450</v>
      </c>
      <c r="O74" s="373" t="s">
        <v>547</v>
      </c>
      <c r="P74" s="353">
        <v>45447</v>
      </c>
      <c r="Q74" s="226"/>
      <c r="R74" s="54" t="s">
        <v>854</v>
      </c>
      <c r="S74" s="54"/>
      <c r="T74" s="37"/>
      <c r="U74" s="54"/>
      <c r="V74" s="37"/>
      <c r="W74" s="54"/>
      <c r="X74" s="37"/>
      <c r="Y74" s="54"/>
      <c r="Z74" s="37"/>
      <c r="AA74" s="54"/>
      <c r="AB74" s="37"/>
      <c r="AC74" s="54"/>
      <c r="AD74" s="37"/>
      <c r="AE74" s="54"/>
      <c r="AF74" s="37"/>
      <c r="AG74" s="119"/>
      <c r="AH74" s="117"/>
      <c r="AI74" s="117"/>
      <c r="AJ74" s="118"/>
      <c r="AK74" s="118"/>
      <c r="AL74" s="118"/>
    </row>
    <row r="75" spans="1:38" ht="12.75" customHeight="1">
      <c r="A75" s="352"/>
      <c r="B75" s="354"/>
      <c r="C75" s="296"/>
      <c r="D75" s="297" t="s">
        <v>909</v>
      </c>
      <c r="E75" s="248" t="s">
        <v>818</v>
      </c>
      <c r="F75" s="248">
        <v>15.25</v>
      </c>
      <c r="G75" s="248"/>
      <c r="H75" s="248">
        <v>15</v>
      </c>
      <c r="I75" s="249"/>
      <c r="J75" s="374"/>
      <c r="K75" s="248">
        <f>F75-H75</f>
        <v>0.25</v>
      </c>
      <c r="L75" s="264">
        <v>50</v>
      </c>
      <c r="M75" s="372"/>
      <c r="N75" s="352"/>
      <c r="O75" s="374"/>
      <c r="P75" s="354"/>
      <c r="Q75" s="226"/>
      <c r="R75" s="54"/>
      <c r="S75" s="54"/>
      <c r="T75" s="37"/>
      <c r="U75" s="54"/>
      <c r="V75" s="37"/>
      <c r="W75" s="54"/>
      <c r="X75" s="37"/>
      <c r="Y75" s="54"/>
      <c r="Z75" s="37"/>
      <c r="AA75" s="54"/>
      <c r="AB75" s="37"/>
      <c r="AC75" s="54"/>
      <c r="AD75" s="37"/>
      <c r="AE75" s="54"/>
      <c r="AF75" s="37"/>
      <c r="AG75" s="119"/>
      <c r="AH75" s="117"/>
      <c r="AI75" s="117"/>
      <c r="AJ75" s="118"/>
      <c r="AK75" s="118"/>
      <c r="AL75" s="118"/>
    </row>
    <row r="76" spans="1:38" ht="12.75" customHeight="1">
      <c r="A76" s="355">
        <v>4</v>
      </c>
      <c r="B76" s="361">
        <v>45443</v>
      </c>
      <c r="C76" s="308"/>
      <c r="D76" s="306" t="s">
        <v>910</v>
      </c>
      <c r="E76" s="309" t="s">
        <v>556</v>
      </c>
      <c r="F76" s="309">
        <v>147.5</v>
      </c>
      <c r="G76" s="309"/>
      <c r="H76" s="309">
        <v>0</v>
      </c>
      <c r="I76" s="310"/>
      <c r="J76" s="369" t="s">
        <v>933</v>
      </c>
      <c r="K76" s="309">
        <f>H76-F76</f>
        <v>-147.5</v>
      </c>
      <c r="L76" s="314">
        <v>50</v>
      </c>
      <c r="M76" s="384">
        <f>-(45*75)-100</f>
        <v>-3475</v>
      </c>
      <c r="N76" s="355">
        <v>75</v>
      </c>
      <c r="O76" s="369" t="s">
        <v>557</v>
      </c>
      <c r="P76" s="361">
        <v>45446</v>
      </c>
      <c r="Q76" s="226"/>
      <c r="R76" s="54" t="s">
        <v>856</v>
      </c>
      <c r="S76" s="54"/>
      <c r="T76" s="37"/>
      <c r="U76" s="54"/>
      <c r="V76" s="37"/>
      <c r="W76" s="54"/>
      <c r="X76" s="37"/>
      <c r="Y76" s="54"/>
      <c r="Z76" s="37"/>
      <c r="AA76" s="54"/>
      <c r="AB76" s="37"/>
      <c r="AC76" s="54"/>
      <c r="AD76" s="37"/>
      <c r="AE76" s="54"/>
      <c r="AF76" s="37"/>
      <c r="AG76" s="119"/>
      <c r="AH76" s="117"/>
      <c r="AI76" s="117"/>
      <c r="AJ76" s="118"/>
      <c r="AK76" s="118"/>
      <c r="AL76" s="118"/>
    </row>
    <row r="77" spans="1:38" ht="12.75" customHeight="1">
      <c r="A77" s="356"/>
      <c r="B77" s="362"/>
      <c r="C77" s="308"/>
      <c r="D77" s="306" t="s">
        <v>911</v>
      </c>
      <c r="E77" s="309" t="s">
        <v>818</v>
      </c>
      <c r="F77" s="309">
        <v>102.5</v>
      </c>
      <c r="G77" s="309"/>
      <c r="H77" s="309">
        <v>0</v>
      </c>
      <c r="I77" s="310"/>
      <c r="J77" s="370"/>
      <c r="K77" s="309">
        <f>F77-H77</f>
        <v>102.5</v>
      </c>
      <c r="L77" s="314">
        <v>50</v>
      </c>
      <c r="M77" s="385"/>
      <c r="N77" s="356"/>
      <c r="O77" s="370"/>
      <c r="P77" s="362"/>
      <c r="Q77" s="226"/>
      <c r="R77" s="54"/>
      <c r="S77" s="54"/>
      <c r="T77" s="37"/>
      <c r="U77" s="54"/>
      <c r="V77" s="37"/>
      <c r="W77" s="54"/>
      <c r="X77" s="37"/>
      <c r="Y77" s="54"/>
      <c r="Z77" s="37"/>
      <c r="AA77" s="54"/>
      <c r="AB77" s="37"/>
      <c r="AC77" s="54"/>
      <c r="AD77" s="37"/>
      <c r="AE77" s="54"/>
      <c r="AF77" s="37"/>
      <c r="AG77" s="119"/>
      <c r="AH77" s="117"/>
      <c r="AI77" s="117"/>
      <c r="AJ77" s="118"/>
      <c r="AK77" s="118"/>
      <c r="AL77" s="118"/>
    </row>
    <row r="78" spans="1:38" ht="12.75" customHeight="1">
      <c r="A78" s="355">
        <v>5</v>
      </c>
      <c r="B78" s="361">
        <v>45446</v>
      </c>
      <c r="C78" s="308"/>
      <c r="D78" s="306" t="s">
        <v>922</v>
      </c>
      <c r="E78" s="309" t="s">
        <v>556</v>
      </c>
      <c r="F78" s="309">
        <v>96</v>
      </c>
      <c r="G78" s="309"/>
      <c r="H78" s="309">
        <v>21</v>
      </c>
      <c r="I78" s="310"/>
      <c r="J78" s="375" t="s">
        <v>1010</v>
      </c>
      <c r="K78" s="311">
        <f>H78-F78</f>
        <v>-75</v>
      </c>
      <c r="L78" s="312">
        <v>50</v>
      </c>
      <c r="M78" s="367">
        <v>-7600</v>
      </c>
      <c r="N78" s="311">
        <v>250</v>
      </c>
      <c r="O78" s="369" t="s">
        <v>557</v>
      </c>
      <c r="P78" s="361">
        <v>45450</v>
      </c>
      <c r="Q78" s="226"/>
      <c r="R78" s="54" t="s">
        <v>854</v>
      </c>
      <c r="S78" s="54"/>
      <c r="T78" s="37"/>
      <c r="U78" s="54"/>
      <c r="V78" s="37"/>
      <c r="W78" s="54"/>
      <c r="X78" s="37"/>
      <c r="Y78" s="54"/>
      <c r="Z78" s="37"/>
      <c r="AA78" s="54"/>
      <c r="AB78" s="37"/>
      <c r="AC78" s="54"/>
      <c r="AD78" s="37"/>
      <c r="AE78" s="54"/>
      <c r="AF78" s="37"/>
      <c r="AG78" s="119"/>
      <c r="AH78" s="117"/>
      <c r="AI78" s="117"/>
      <c r="AJ78" s="118"/>
      <c r="AK78" s="118"/>
      <c r="AL78" s="118"/>
    </row>
    <row r="79" spans="1:38" ht="12.75" customHeight="1">
      <c r="A79" s="356"/>
      <c r="B79" s="362"/>
      <c r="C79" s="308"/>
      <c r="D79" s="306" t="s">
        <v>923</v>
      </c>
      <c r="E79" s="309" t="s">
        <v>818</v>
      </c>
      <c r="F79" s="309">
        <v>64</v>
      </c>
      <c r="G79" s="309"/>
      <c r="H79" s="309">
        <v>19</v>
      </c>
      <c r="I79" s="310"/>
      <c r="J79" s="377"/>
      <c r="K79" s="311">
        <f>F79-H79</f>
        <v>45</v>
      </c>
      <c r="L79" s="312">
        <v>50</v>
      </c>
      <c r="M79" s="368"/>
      <c r="N79" s="311">
        <v>250</v>
      </c>
      <c r="O79" s="370"/>
      <c r="P79" s="362"/>
      <c r="Q79" s="226"/>
      <c r="R79" s="54"/>
      <c r="S79" s="54"/>
      <c r="T79" s="37"/>
      <c r="U79" s="54"/>
      <c r="V79" s="37"/>
      <c r="W79" s="54"/>
      <c r="X79" s="37"/>
      <c r="Y79" s="54"/>
      <c r="Z79" s="37"/>
      <c r="AA79" s="54"/>
      <c r="AB79" s="37"/>
      <c r="AC79" s="54"/>
      <c r="AD79" s="37"/>
      <c r="AE79" s="54"/>
      <c r="AF79" s="37"/>
      <c r="AG79" s="119"/>
      <c r="AH79" s="117"/>
      <c r="AI79" s="117"/>
      <c r="AJ79" s="118"/>
      <c r="AK79" s="118"/>
      <c r="AL79" s="118"/>
    </row>
    <row r="80" spans="1:38" ht="12.75" customHeight="1">
      <c r="A80" s="294">
        <v>6</v>
      </c>
      <c r="B80" s="295">
        <v>45446</v>
      </c>
      <c r="C80" s="296"/>
      <c r="D80" s="297" t="s">
        <v>924</v>
      </c>
      <c r="E80" s="248" t="s">
        <v>818</v>
      </c>
      <c r="F80" s="248">
        <v>165</v>
      </c>
      <c r="G80" s="248">
        <v>265</v>
      </c>
      <c r="H80" s="248">
        <v>55</v>
      </c>
      <c r="I80" s="249" t="s">
        <v>925</v>
      </c>
      <c r="J80" s="290" t="s">
        <v>927</v>
      </c>
      <c r="K80" s="247">
        <f>F80-H80</f>
        <v>110</v>
      </c>
      <c r="L80" s="291">
        <v>50</v>
      </c>
      <c r="M80" s="292">
        <f>(K80*N80)-L80</f>
        <v>2700</v>
      </c>
      <c r="N80" s="247">
        <v>25</v>
      </c>
      <c r="O80" s="290" t="s">
        <v>547</v>
      </c>
      <c r="P80" s="293">
        <v>45447</v>
      </c>
      <c r="Q80" s="226"/>
      <c r="R80" s="54" t="s">
        <v>854</v>
      </c>
      <c r="S80" s="54"/>
      <c r="T80" s="37"/>
      <c r="U80" s="54"/>
      <c r="V80" s="37"/>
      <c r="W80" s="54"/>
      <c r="X80" s="37"/>
      <c r="Y80" s="54"/>
      <c r="Z80" s="37"/>
      <c r="AA80" s="54"/>
      <c r="AB80" s="37"/>
      <c r="AC80" s="54"/>
      <c r="AD80" s="37"/>
      <c r="AE80" s="54"/>
      <c r="AF80" s="37"/>
      <c r="AG80" s="119"/>
      <c r="AH80" s="117"/>
      <c r="AI80" s="117"/>
      <c r="AJ80" s="118"/>
      <c r="AK80" s="118"/>
      <c r="AL80" s="118"/>
    </row>
    <row r="81" spans="1:38" ht="12.75" customHeight="1">
      <c r="A81" s="355">
        <v>7</v>
      </c>
      <c r="B81" s="361">
        <v>45447</v>
      </c>
      <c r="C81" s="308"/>
      <c r="D81" s="306" t="s">
        <v>942</v>
      </c>
      <c r="E81" s="309" t="s">
        <v>556</v>
      </c>
      <c r="F81" s="309">
        <v>285</v>
      </c>
      <c r="G81" s="309"/>
      <c r="H81" s="309">
        <v>0</v>
      </c>
      <c r="I81" s="310"/>
      <c r="J81" s="369" t="s">
        <v>944</v>
      </c>
      <c r="K81" s="309">
        <v>-285</v>
      </c>
      <c r="L81" s="314">
        <v>25</v>
      </c>
      <c r="M81" s="367">
        <v>-6375</v>
      </c>
      <c r="N81" s="311">
        <v>40</v>
      </c>
      <c r="O81" s="369" t="s">
        <v>557</v>
      </c>
      <c r="P81" s="361">
        <v>45447</v>
      </c>
      <c r="Q81" s="226"/>
      <c r="R81" s="54" t="s">
        <v>856</v>
      </c>
      <c r="S81" s="54"/>
      <c r="T81" s="37"/>
      <c r="U81" s="54"/>
      <c r="V81" s="37"/>
      <c r="W81" s="54"/>
      <c r="X81" s="37"/>
      <c r="Y81" s="54"/>
      <c r="Z81" s="37"/>
      <c r="AA81" s="54"/>
      <c r="AB81" s="37"/>
      <c r="AC81" s="54"/>
      <c r="AD81" s="37"/>
      <c r="AE81" s="54"/>
      <c r="AF81" s="37"/>
      <c r="AG81" s="119"/>
      <c r="AH81" s="117"/>
      <c r="AI81" s="117"/>
      <c r="AJ81" s="118"/>
      <c r="AK81" s="118"/>
      <c r="AL81" s="118"/>
    </row>
    <row r="82" spans="1:38" ht="12.75" customHeight="1">
      <c r="A82" s="356"/>
      <c r="B82" s="362"/>
      <c r="C82" s="308"/>
      <c r="D82" s="308" t="s">
        <v>943</v>
      </c>
      <c r="E82" s="309" t="s">
        <v>818</v>
      </c>
      <c r="F82" s="309">
        <v>140</v>
      </c>
      <c r="G82" s="309"/>
      <c r="H82" s="309">
        <v>12.5</v>
      </c>
      <c r="I82" s="310"/>
      <c r="J82" s="370"/>
      <c r="K82" s="311">
        <f>F82-H82</f>
        <v>127.5</v>
      </c>
      <c r="L82" s="312">
        <v>50</v>
      </c>
      <c r="M82" s="368"/>
      <c r="N82" s="311">
        <v>40</v>
      </c>
      <c r="O82" s="370"/>
      <c r="P82" s="362"/>
      <c r="Q82" s="226"/>
      <c r="R82" s="54"/>
      <c r="S82" s="54"/>
      <c r="T82" s="37"/>
      <c r="U82" s="54"/>
      <c r="V82" s="37"/>
      <c r="W82" s="54"/>
      <c r="X82" s="37"/>
      <c r="Y82" s="54"/>
      <c r="Z82" s="37"/>
      <c r="AA82" s="54"/>
      <c r="AB82" s="37"/>
      <c r="AC82" s="54"/>
      <c r="AD82" s="37"/>
      <c r="AE82" s="54"/>
      <c r="AF82" s="37"/>
      <c r="AG82" s="119"/>
      <c r="AH82" s="117"/>
      <c r="AI82" s="117"/>
      <c r="AJ82" s="118"/>
      <c r="AK82" s="118"/>
      <c r="AL82" s="118"/>
    </row>
    <row r="83" spans="1:38" ht="12.75" customHeight="1">
      <c r="A83" s="351">
        <v>8</v>
      </c>
      <c r="B83" s="353">
        <v>45417</v>
      </c>
      <c r="C83" s="296"/>
      <c r="D83" s="296" t="s">
        <v>956</v>
      </c>
      <c r="E83" s="248" t="s">
        <v>556</v>
      </c>
      <c r="F83" s="248">
        <v>270</v>
      </c>
      <c r="G83" s="248"/>
      <c r="H83" s="248">
        <v>332.5</v>
      </c>
      <c r="I83" s="249"/>
      <c r="J83" s="359" t="s">
        <v>1009</v>
      </c>
      <c r="K83" s="247">
        <f>H83-F83</f>
        <v>62.5</v>
      </c>
      <c r="L83" s="291">
        <v>50</v>
      </c>
      <c r="M83" s="357">
        <v>2525</v>
      </c>
      <c r="N83" s="247">
        <v>50</v>
      </c>
      <c r="O83" s="359" t="s">
        <v>547</v>
      </c>
      <c r="P83" s="353">
        <v>45450</v>
      </c>
      <c r="Q83" s="226"/>
      <c r="R83" s="54" t="s">
        <v>854</v>
      </c>
      <c r="S83" s="54"/>
      <c r="T83" s="37"/>
      <c r="U83" s="54"/>
      <c r="V83" s="37"/>
      <c r="W83" s="54"/>
      <c r="X83" s="37"/>
      <c r="Y83" s="54"/>
      <c r="Z83" s="37"/>
      <c r="AA83" s="54"/>
      <c r="AB83" s="37"/>
      <c r="AC83" s="54"/>
      <c r="AD83" s="37"/>
      <c r="AE83" s="54"/>
      <c r="AF83" s="37"/>
      <c r="AG83" s="119"/>
      <c r="AH83" s="117"/>
      <c r="AI83" s="117"/>
      <c r="AJ83" s="118"/>
      <c r="AK83" s="118"/>
      <c r="AL83" s="118"/>
    </row>
    <row r="84" spans="1:38" ht="12.75" customHeight="1">
      <c r="A84" s="352"/>
      <c r="B84" s="354"/>
      <c r="C84" s="296"/>
      <c r="D84" s="296" t="s">
        <v>957</v>
      </c>
      <c r="E84" s="248" t="s">
        <v>818</v>
      </c>
      <c r="F84" s="248">
        <v>130</v>
      </c>
      <c r="G84" s="248"/>
      <c r="H84" s="248">
        <v>140</v>
      </c>
      <c r="I84" s="249"/>
      <c r="J84" s="360"/>
      <c r="K84" s="247">
        <f>F84-H84</f>
        <v>-10</v>
      </c>
      <c r="L84" s="291">
        <v>50</v>
      </c>
      <c r="M84" s="358"/>
      <c r="N84" s="247">
        <v>50</v>
      </c>
      <c r="O84" s="360"/>
      <c r="P84" s="354"/>
      <c r="Q84" s="226"/>
      <c r="R84" s="54"/>
      <c r="S84" s="54"/>
      <c r="T84" s="37"/>
      <c r="U84" s="54"/>
      <c r="V84" s="37"/>
      <c r="W84" s="54"/>
      <c r="X84" s="37"/>
      <c r="Y84" s="54"/>
      <c r="Z84" s="37"/>
      <c r="AA84" s="54"/>
      <c r="AB84" s="37"/>
      <c r="AC84" s="54"/>
      <c r="AD84" s="37"/>
      <c r="AE84" s="54"/>
      <c r="AF84" s="37"/>
      <c r="AG84" s="119"/>
      <c r="AH84" s="117"/>
      <c r="AI84" s="117"/>
      <c r="AJ84" s="118"/>
      <c r="AK84" s="118"/>
      <c r="AL84" s="118"/>
    </row>
    <row r="85" spans="1:38" ht="12.75" customHeight="1">
      <c r="A85" s="351">
        <v>9</v>
      </c>
      <c r="B85" s="353">
        <v>45449</v>
      </c>
      <c r="C85" s="296"/>
      <c r="D85" s="296" t="s">
        <v>987</v>
      </c>
      <c r="E85" s="248" t="s">
        <v>556</v>
      </c>
      <c r="F85" s="248">
        <v>255</v>
      </c>
      <c r="G85" s="248"/>
      <c r="H85" s="248">
        <v>262.5</v>
      </c>
      <c r="I85" s="249"/>
      <c r="J85" s="359" t="s">
        <v>994</v>
      </c>
      <c r="K85" s="247">
        <f>H85-F85</f>
        <v>7.5</v>
      </c>
      <c r="L85" s="291">
        <v>50</v>
      </c>
      <c r="M85" s="357">
        <v>1085</v>
      </c>
      <c r="N85" s="247">
        <v>25</v>
      </c>
      <c r="O85" s="359" t="s">
        <v>547</v>
      </c>
      <c r="P85" s="353">
        <v>45449</v>
      </c>
      <c r="Q85" s="226"/>
      <c r="R85" s="54" t="s">
        <v>854</v>
      </c>
      <c r="S85" s="54"/>
      <c r="T85" s="37"/>
      <c r="U85" s="54"/>
      <c r="V85" s="37"/>
      <c r="W85" s="54"/>
      <c r="X85" s="37"/>
      <c r="Y85" s="54"/>
      <c r="Z85" s="37"/>
      <c r="AA85" s="54"/>
      <c r="AB85" s="37"/>
      <c r="AC85" s="54"/>
      <c r="AD85" s="37"/>
      <c r="AE85" s="54"/>
      <c r="AF85" s="37"/>
      <c r="AG85" s="119"/>
      <c r="AH85" s="117"/>
      <c r="AI85" s="117"/>
      <c r="AJ85" s="118"/>
      <c r="AK85" s="118"/>
      <c r="AL85" s="118"/>
    </row>
    <row r="86" spans="1:38" ht="12.75" customHeight="1">
      <c r="A86" s="352"/>
      <c r="B86" s="354"/>
      <c r="C86" s="296"/>
      <c r="D86" s="296" t="s">
        <v>988</v>
      </c>
      <c r="E86" s="248" t="s">
        <v>818</v>
      </c>
      <c r="F86" s="248">
        <v>40</v>
      </c>
      <c r="G86" s="248"/>
      <c r="H86" s="248">
        <v>0.1</v>
      </c>
      <c r="I86" s="249"/>
      <c r="J86" s="360"/>
      <c r="K86" s="247">
        <f>F86-H86</f>
        <v>39.9</v>
      </c>
      <c r="L86" s="291">
        <v>50</v>
      </c>
      <c r="M86" s="358"/>
      <c r="N86" s="247">
        <v>25</v>
      </c>
      <c r="O86" s="360"/>
      <c r="P86" s="354"/>
      <c r="Q86" s="226"/>
      <c r="R86" s="54"/>
      <c r="S86" s="54"/>
      <c r="T86" s="37"/>
      <c r="U86" s="54"/>
      <c r="V86" s="37"/>
      <c r="W86" s="54"/>
      <c r="X86" s="37"/>
      <c r="Y86" s="54"/>
      <c r="Z86" s="37"/>
      <c r="AA86" s="54"/>
      <c r="AB86" s="37"/>
      <c r="AC86" s="54"/>
      <c r="AD86" s="37"/>
      <c r="AE86" s="54"/>
      <c r="AF86" s="37"/>
      <c r="AG86" s="119"/>
      <c r="AH86" s="117"/>
      <c r="AI86" s="117"/>
      <c r="AJ86" s="118"/>
      <c r="AK86" s="118"/>
      <c r="AL86" s="118"/>
    </row>
    <row r="87" spans="1:38" ht="12.75" customHeight="1">
      <c r="A87" s="248">
        <v>10</v>
      </c>
      <c r="B87" s="293">
        <v>45449</v>
      </c>
      <c r="C87" s="296"/>
      <c r="D87" s="296" t="s">
        <v>989</v>
      </c>
      <c r="E87" s="248" t="s">
        <v>556</v>
      </c>
      <c r="F87" s="248">
        <v>47.5</v>
      </c>
      <c r="G87" s="248">
        <v>0</v>
      </c>
      <c r="H87" s="248">
        <v>82.5</v>
      </c>
      <c r="I87" s="249" t="s">
        <v>990</v>
      </c>
      <c r="J87" s="290" t="s">
        <v>991</v>
      </c>
      <c r="K87" s="247">
        <f>H87-F87</f>
        <v>35</v>
      </c>
      <c r="L87" s="291">
        <v>50</v>
      </c>
      <c r="M87" s="292">
        <f>(K87*N87)-L87</f>
        <v>825</v>
      </c>
      <c r="N87" s="247">
        <v>25</v>
      </c>
      <c r="O87" s="290" t="s">
        <v>547</v>
      </c>
      <c r="P87" s="293">
        <v>45449</v>
      </c>
      <c r="Q87" s="226"/>
      <c r="R87" s="54" t="s">
        <v>856</v>
      </c>
      <c r="S87" s="54"/>
      <c r="T87" s="37"/>
      <c r="U87" s="54"/>
      <c r="V87" s="37"/>
      <c r="W87" s="54"/>
      <c r="X87" s="37"/>
      <c r="Y87" s="54"/>
      <c r="Z87" s="37"/>
      <c r="AA87" s="54"/>
      <c r="AB87" s="37"/>
      <c r="AC87" s="54"/>
      <c r="AD87" s="37"/>
      <c r="AE87" s="54"/>
      <c r="AF87" s="37"/>
      <c r="AG87" s="119"/>
      <c r="AH87" s="117"/>
      <c r="AI87" s="117"/>
      <c r="AJ87" s="118"/>
      <c r="AK87" s="118"/>
      <c r="AL87" s="118"/>
    </row>
    <row r="88" spans="1:38" ht="12.75" customHeight="1">
      <c r="A88" s="248">
        <v>11</v>
      </c>
      <c r="B88" s="293">
        <v>45449</v>
      </c>
      <c r="C88" s="296"/>
      <c r="D88" s="296" t="s">
        <v>989</v>
      </c>
      <c r="E88" s="248" t="s">
        <v>556</v>
      </c>
      <c r="F88" s="248">
        <v>32</v>
      </c>
      <c r="G88" s="248">
        <v>0</v>
      </c>
      <c r="H88" s="248">
        <v>56</v>
      </c>
      <c r="I88" s="249" t="s">
        <v>992</v>
      </c>
      <c r="J88" s="290" t="s">
        <v>993</v>
      </c>
      <c r="K88" s="247">
        <f>H88-F88</f>
        <v>24</v>
      </c>
      <c r="L88" s="291">
        <v>50</v>
      </c>
      <c r="M88" s="292">
        <f>(K88*N88)-L88</f>
        <v>550</v>
      </c>
      <c r="N88" s="247">
        <v>25</v>
      </c>
      <c r="O88" s="290" t="s">
        <v>547</v>
      </c>
      <c r="P88" s="293">
        <v>45449</v>
      </c>
      <c r="Q88" s="226"/>
      <c r="R88" s="54" t="s">
        <v>856</v>
      </c>
      <c r="S88" s="54"/>
      <c r="T88" s="37"/>
      <c r="U88" s="54"/>
      <c r="V88" s="37"/>
      <c r="W88" s="54"/>
      <c r="X88" s="37"/>
      <c r="Y88" s="54"/>
      <c r="Z88" s="37"/>
      <c r="AA88" s="54"/>
      <c r="AB88" s="37"/>
      <c r="AC88" s="54"/>
      <c r="AD88" s="37"/>
      <c r="AE88" s="54"/>
      <c r="AF88" s="37"/>
      <c r="AG88" s="119"/>
      <c r="AH88" s="117"/>
      <c r="AI88" s="117"/>
      <c r="AJ88" s="118"/>
      <c r="AK88" s="118"/>
      <c r="AL88" s="118"/>
    </row>
    <row r="89" spans="1:38" ht="12.75" customHeight="1">
      <c r="A89" s="363">
        <v>12</v>
      </c>
      <c r="B89" s="365">
        <v>45450</v>
      </c>
      <c r="C89" s="227"/>
      <c r="D89" s="227" t="s">
        <v>1011</v>
      </c>
      <c r="E89" s="183" t="s">
        <v>556</v>
      </c>
      <c r="F89" s="183">
        <v>332.5</v>
      </c>
      <c r="G89" s="183"/>
      <c r="H89" s="183"/>
      <c r="I89" s="185"/>
      <c r="J89" s="185"/>
      <c r="K89" s="183"/>
      <c r="L89" s="186"/>
      <c r="M89" s="278"/>
      <c r="N89" s="183"/>
      <c r="O89" s="185"/>
      <c r="P89" s="231"/>
      <c r="Q89" s="226"/>
      <c r="R89" s="54" t="s">
        <v>854</v>
      </c>
      <c r="S89" s="54"/>
      <c r="T89" s="37"/>
      <c r="U89" s="54"/>
      <c r="V89" s="37"/>
      <c r="W89" s="54"/>
      <c r="X89" s="37"/>
      <c r="Y89" s="54"/>
      <c r="Z89" s="37"/>
      <c r="AA89" s="54"/>
      <c r="AB89" s="37"/>
      <c r="AC89" s="54"/>
      <c r="AD89" s="37"/>
      <c r="AE89" s="54"/>
      <c r="AF89" s="37"/>
      <c r="AG89" s="119"/>
      <c r="AH89" s="117"/>
      <c r="AI89" s="117"/>
      <c r="AJ89" s="118"/>
      <c r="AK89" s="118"/>
      <c r="AL89" s="118"/>
    </row>
    <row r="90" spans="1:38" ht="12.75" customHeight="1">
      <c r="A90" s="364"/>
      <c r="B90" s="366"/>
      <c r="C90" s="227"/>
      <c r="D90" s="227" t="s">
        <v>1012</v>
      </c>
      <c r="E90" s="183" t="s">
        <v>818</v>
      </c>
      <c r="F90" s="183">
        <v>170</v>
      </c>
      <c r="G90" s="183"/>
      <c r="H90" s="183"/>
      <c r="I90" s="185"/>
      <c r="J90" s="185"/>
      <c r="K90" s="183"/>
      <c r="L90" s="186"/>
      <c r="M90" s="278"/>
      <c r="N90" s="183"/>
      <c r="O90" s="185"/>
      <c r="P90" s="231"/>
      <c r="Q90" s="226"/>
      <c r="R90" s="54"/>
      <c r="S90" s="54"/>
      <c r="T90" s="37"/>
      <c r="U90" s="54"/>
      <c r="V90" s="37"/>
      <c r="W90" s="54"/>
      <c r="X90" s="37"/>
      <c r="Y90" s="54"/>
      <c r="Z90" s="37"/>
      <c r="AA90" s="54"/>
      <c r="AB90" s="37"/>
      <c r="AC90" s="54"/>
      <c r="AD90" s="37"/>
      <c r="AE90" s="54"/>
      <c r="AF90" s="37"/>
      <c r="AG90" s="119"/>
      <c r="AH90" s="117"/>
      <c r="AI90" s="117"/>
      <c r="AJ90" s="118"/>
      <c r="AK90" s="118"/>
      <c r="AL90" s="118"/>
    </row>
    <row r="91" spans="1:38" ht="12.75" customHeight="1">
      <c r="A91" s="309">
        <v>13</v>
      </c>
      <c r="B91" s="335">
        <v>45450</v>
      </c>
      <c r="C91" s="308"/>
      <c r="D91" s="308" t="s">
        <v>1013</v>
      </c>
      <c r="E91" s="309" t="s">
        <v>556</v>
      </c>
      <c r="F91" s="309">
        <v>222.5</v>
      </c>
      <c r="G91" s="309">
        <v>120</v>
      </c>
      <c r="H91" s="309">
        <v>172.5</v>
      </c>
      <c r="I91" s="310" t="s">
        <v>1014</v>
      </c>
      <c r="J91" s="336" t="s">
        <v>1015</v>
      </c>
      <c r="K91" s="311">
        <f>H91-F91</f>
        <v>-50</v>
      </c>
      <c r="L91" s="312">
        <v>50</v>
      </c>
      <c r="M91" s="313">
        <f>(K91*N91)-L91</f>
        <v>-1300</v>
      </c>
      <c r="N91" s="311">
        <v>25</v>
      </c>
      <c r="O91" s="336" t="s">
        <v>557</v>
      </c>
      <c r="P91" s="335">
        <v>45450</v>
      </c>
      <c r="Q91" s="226"/>
      <c r="R91" s="54" t="s">
        <v>856</v>
      </c>
      <c r="S91" s="54"/>
      <c r="T91" s="37"/>
      <c r="U91" s="54"/>
      <c r="V91" s="37"/>
      <c r="W91" s="54"/>
      <c r="X91" s="37"/>
      <c r="Y91" s="54"/>
      <c r="Z91" s="37"/>
      <c r="AA91" s="54"/>
      <c r="AB91" s="37"/>
      <c r="AC91" s="54"/>
      <c r="AD91" s="37"/>
      <c r="AE91" s="54"/>
      <c r="AF91" s="37"/>
      <c r="AG91" s="119"/>
      <c r="AH91" s="117"/>
      <c r="AI91" s="117"/>
      <c r="AJ91" s="118"/>
      <c r="AK91" s="118"/>
      <c r="AL91" s="118"/>
    </row>
    <row r="92" spans="1:38" ht="12.75" customHeight="1">
      <c r="A92" s="351">
        <v>14</v>
      </c>
      <c r="B92" s="353">
        <v>45453</v>
      </c>
      <c r="C92" s="296"/>
      <c r="D92" s="296" t="s">
        <v>1065</v>
      </c>
      <c r="E92" s="248" t="s">
        <v>556</v>
      </c>
      <c r="F92" s="248">
        <v>440</v>
      </c>
      <c r="G92" s="248"/>
      <c r="H92" s="248">
        <v>495</v>
      </c>
      <c r="I92" s="249"/>
      <c r="J92" s="359" t="s">
        <v>982</v>
      </c>
      <c r="K92" s="247">
        <f>H92-F92</f>
        <v>55</v>
      </c>
      <c r="L92" s="291">
        <v>50</v>
      </c>
      <c r="M92" s="357">
        <f>(80*15)-100</f>
        <v>1100</v>
      </c>
      <c r="N92" s="247">
        <v>15</v>
      </c>
      <c r="O92" s="359" t="s">
        <v>547</v>
      </c>
      <c r="P92" s="353">
        <v>45453</v>
      </c>
      <c r="Q92" s="226"/>
      <c r="R92" s="54" t="s">
        <v>854</v>
      </c>
      <c r="S92" s="54"/>
      <c r="T92" s="37"/>
      <c r="U92" s="54"/>
      <c r="V92" s="37"/>
      <c r="W92" s="54"/>
      <c r="X92" s="37"/>
      <c r="Y92" s="54"/>
      <c r="Z92" s="37"/>
      <c r="AA92" s="54"/>
      <c r="AB92" s="37"/>
      <c r="AC92" s="54"/>
      <c r="AD92" s="37"/>
      <c r="AE92" s="54"/>
      <c r="AF92" s="37"/>
      <c r="AG92" s="119"/>
      <c r="AH92" s="117"/>
      <c r="AI92" s="117"/>
      <c r="AJ92" s="118"/>
      <c r="AK92" s="118"/>
      <c r="AL92" s="118"/>
    </row>
    <row r="93" spans="1:38" ht="12.75" customHeight="1">
      <c r="A93" s="352"/>
      <c r="B93" s="354"/>
      <c r="C93" s="296"/>
      <c r="D93" s="296" t="s">
        <v>1066</v>
      </c>
      <c r="E93" s="248" t="s">
        <v>818</v>
      </c>
      <c r="F93" s="248">
        <v>80</v>
      </c>
      <c r="G93" s="248"/>
      <c r="H93" s="248">
        <v>55</v>
      </c>
      <c r="I93" s="249"/>
      <c r="J93" s="360"/>
      <c r="K93" s="247">
        <f>F93-H93</f>
        <v>25</v>
      </c>
      <c r="L93" s="291">
        <v>50</v>
      </c>
      <c r="M93" s="358"/>
      <c r="N93" s="247">
        <v>15</v>
      </c>
      <c r="O93" s="360"/>
      <c r="P93" s="354"/>
      <c r="Q93" s="226"/>
      <c r="R93" s="54"/>
      <c r="S93" s="54"/>
      <c r="T93" s="37"/>
      <c r="U93" s="54"/>
      <c r="V93" s="37"/>
      <c r="W93" s="54"/>
      <c r="X93" s="37"/>
      <c r="Y93" s="54"/>
      <c r="Z93" s="37"/>
      <c r="AA93" s="54"/>
      <c r="AB93" s="37"/>
      <c r="AC93" s="54"/>
      <c r="AD93" s="37"/>
      <c r="AE93" s="54"/>
      <c r="AF93" s="37"/>
      <c r="AG93" s="119"/>
      <c r="AH93" s="117"/>
      <c r="AI93" s="117"/>
      <c r="AJ93" s="118"/>
      <c r="AK93" s="118"/>
      <c r="AL93" s="118"/>
    </row>
    <row r="94" spans="1:38" ht="12.75" customHeight="1">
      <c r="A94" s="183"/>
      <c r="B94" s="231"/>
      <c r="C94" s="227"/>
      <c r="D94" s="227"/>
      <c r="E94" s="183"/>
      <c r="F94" s="183"/>
      <c r="G94" s="183"/>
      <c r="H94" s="183"/>
      <c r="I94" s="185"/>
      <c r="J94" s="185"/>
      <c r="K94" s="183"/>
      <c r="L94" s="186"/>
      <c r="M94" s="278"/>
      <c r="N94" s="183"/>
      <c r="O94" s="185"/>
      <c r="P94" s="231"/>
      <c r="Q94" s="226"/>
      <c r="R94" s="54"/>
      <c r="S94" s="54"/>
      <c r="T94" s="37"/>
      <c r="U94" s="54"/>
      <c r="V94" s="37"/>
      <c r="W94" s="54"/>
      <c r="X94" s="37"/>
      <c r="Y94" s="54"/>
      <c r="Z94" s="37"/>
      <c r="AA94" s="54"/>
      <c r="AB94" s="37"/>
      <c r="AC94" s="54"/>
      <c r="AD94" s="37"/>
      <c r="AE94" s="54"/>
      <c r="AF94" s="37"/>
      <c r="AG94" s="119"/>
      <c r="AH94" s="117"/>
      <c r="AI94" s="117"/>
      <c r="AJ94" s="118"/>
      <c r="AK94" s="118"/>
      <c r="AL94" s="118"/>
    </row>
    <row r="95" spans="1:38" s="243" customFormat="1" ht="12.75" customHeight="1">
      <c r="A95" s="286"/>
      <c r="B95" s="286"/>
      <c r="C95" s="286"/>
      <c r="D95" s="286"/>
      <c r="E95" s="286"/>
      <c r="F95" s="286"/>
      <c r="G95" s="286"/>
      <c r="H95" s="286"/>
      <c r="I95" s="286"/>
      <c r="J95" s="286"/>
      <c r="K95" s="286"/>
      <c r="L95" s="286"/>
      <c r="M95" s="286"/>
      <c r="N95" s="286"/>
      <c r="O95" s="286"/>
      <c r="P95" s="286"/>
      <c r="Q95" s="239"/>
      <c r="R95" s="54"/>
      <c r="S95" s="54"/>
      <c r="T95" s="37"/>
      <c r="U95" s="54"/>
      <c r="V95" s="37"/>
      <c r="W95" s="54"/>
      <c r="X95" s="37"/>
      <c r="Y95" s="54"/>
      <c r="Z95" s="37"/>
      <c r="AA95" s="54"/>
      <c r="AB95" s="37"/>
      <c r="AC95" s="54"/>
      <c r="AD95" s="37"/>
      <c r="AE95" s="54"/>
      <c r="AF95" s="37"/>
      <c r="AG95" s="242"/>
      <c r="AH95" s="240"/>
      <c r="AI95" s="240"/>
      <c r="AJ95" s="241"/>
      <c r="AK95" s="241"/>
      <c r="AL95" s="241"/>
    </row>
    <row r="96" spans="1:38" ht="38.25" customHeight="1">
      <c r="A96" s="91" t="s">
        <v>568</v>
      </c>
      <c r="B96" s="124"/>
      <c r="C96" s="124"/>
      <c r="D96" s="125"/>
      <c r="E96" s="109"/>
      <c r="F96" s="6"/>
      <c r="G96" s="6"/>
      <c r="H96" s="110"/>
      <c r="I96" s="126"/>
      <c r="J96" s="1"/>
      <c r="K96" s="6"/>
      <c r="L96" s="6"/>
      <c r="M96" s="6"/>
      <c r="N96" s="1"/>
      <c r="O96" s="1"/>
      <c r="R96" s="54"/>
      <c r="S96" s="54"/>
      <c r="T96" s="37"/>
      <c r="U96" s="54"/>
      <c r="V96" s="37"/>
      <c r="W96" s="54"/>
      <c r="X96" s="37"/>
      <c r="Y96" s="54"/>
      <c r="Z96" s="37"/>
      <c r="AA96" s="54"/>
      <c r="AB96" s="37"/>
      <c r="AC96" s="54"/>
      <c r="AD96" s="37"/>
      <c r="AE96" s="54"/>
      <c r="AF96" s="37"/>
      <c r="AG96" s="1"/>
      <c r="AH96" s="1"/>
      <c r="AI96" s="1"/>
      <c r="AJ96" s="6"/>
      <c r="AK96" s="1"/>
    </row>
    <row r="97" spans="1:38" ht="38.25">
      <c r="A97" s="92" t="s">
        <v>16</v>
      </c>
      <c r="B97" s="93" t="s">
        <v>521</v>
      </c>
      <c r="C97" s="93"/>
      <c r="D97" s="94" t="s">
        <v>532</v>
      </c>
      <c r="E97" s="93" t="s">
        <v>533</v>
      </c>
      <c r="F97" s="93" t="s">
        <v>534</v>
      </c>
      <c r="G97" s="93" t="s">
        <v>535</v>
      </c>
      <c r="H97" s="93" t="s">
        <v>536</v>
      </c>
      <c r="I97" s="93" t="s">
        <v>537</v>
      </c>
      <c r="J97" s="92" t="s">
        <v>538</v>
      </c>
      <c r="K97" s="113" t="s">
        <v>555</v>
      </c>
      <c r="L97" s="114" t="s">
        <v>540</v>
      </c>
      <c r="M97" s="95" t="s">
        <v>541</v>
      </c>
      <c r="N97" s="93" t="s">
        <v>542</v>
      </c>
      <c r="O97" s="94" t="s">
        <v>543</v>
      </c>
      <c r="P97" s="193" t="s">
        <v>544</v>
      </c>
      <c r="Q97" s="195" t="s">
        <v>812</v>
      </c>
      <c r="R97" s="54"/>
      <c r="S97" s="54"/>
      <c r="T97" s="37"/>
      <c r="U97" s="54"/>
      <c r="V97" s="37"/>
      <c r="W97" s="54"/>
      <c r="X97" s="37"/>
      <c r="Y97" s="54"/>
      <c r="Z97" s="37"/>
      <c r="AA97" s="54"/>
      <c r="AB97" s="37"/>
      <c r="AC97" s="54"/>
      <c r="AD97" s="37"/>
      <c r="AE97" s="54"/>
      <c r="AF97" s="37"/>
      <c r="AG97" s="37"/>
      <c r="AH97" s="37"/>
      <c r="AI97" s="37"/>
      <c r="AJ97" s="37"/>
      <c r="AK97" s="37"/>
      <c r="AL97" s="37"/>
    </row>
    <row r="98" spans="1:38" ht="12.75" customHeight="1">
      <c r="A98" s="183">
        <v>1</v>
      </c>
      <c r="B98" s="184">
        <v>45356</v>
      </c>
      <c r="C98" s="227"/>
      <c r="D98" s="227" t="s">
        <v>295</v>
      </c>
      <c r="E98" s="183" t="s">
        <v>850</v>
      </c>
      <c r="F98" s="289">
        <v>38.94</v>
      </c>
      <c r="G98" s="183">
        <v>34.64</v>
      </c>
      <c r="H98" s="183"/>
      <c r="I98" s="183" t="s">
        <v>898</v>
      </c>
      <c r="J98" s="183" t="s">
        <v>546</v>
      </c>
      <c r="K98" s="183"/>
      <c r="L98" s="245"/>
      <c r="M98" s="246"/>
      <c r="N98" s="183"/>
      <c r="O98" s="231"/>
      <c r="P98" s="186">
        <f>VLOOKUP(D98,'MidCap Intra'!$B$11:$C$571,2,0)</f>
        <v>37.06</v>
      </c>
      <c r="Q98" s="244"/>
      <c r="R98" s="54" t="s">
        <v>854</v>
      </c>
      <c r="S98" s="54"/>
      <c r="T98" s="37"/>
      <c r="U98" s="54"/>
      <c r="V98" s="37"/>
      <c r="W98" s="54"/>
      <c r="X98" s="37"/>
      <c r="Y98" s="54"/>
      <c r="Z98" s="37"/>
      <c r="AA98" s="54"/>
      <c r="AB98" s="37"/>
      <c r="AC98" s="54"/>
      <c r="AD98" s="37"/>
      <c r="AE98" s="54"/>
      <c r="AF98" s="37"/>
    </row>
    <row r="99" spans="1:38" ht="12.75" customHeight="1">
      <c r="A99" s="309">
        <v>2</v>
      </c>
      <c r="B99" s="316">
        <v>45390</v>
      </c>
      <c r="C99" s="308"/>
      <c r="D99" s="308" t="s">
        <v>843</v>
      </c>
      <c r="E99" s="309" t="s">
        <v>545</v>
      </c>
      <c r="F99" s="309">
        <v>1880</v>
      </c>
      <c r="G99" s="309">
        <v>1770</v>
      </c>
      <c r="H99" s="309">
        <v>1770</v>
      </c>
      <c r="I99" s="309" t="s">
        <v>841</v>
      </c>
      <c r="J99" s="311" t="s">
        <v>951</v>
      </c>
      <c r="K99" s="311">
        <f t="shared" ref="K99" si="60">H99-F99</f>
        <v>-110</v>
      </c>
      <c r="L99" s="320">
        <f t="shared" ref="L99" si="61">(F99*-0.3)/100</f>
        <v>-5.64</v>
      </c>
      <c r="M99" s="321">
        <f t="shared" ref="M99" si="62">(K99+L99)/F99</f>
        <v>-6.1510638297872337E-2</v>
      </c>
      <c r="N99" s="311" t="s">
        <v>557</v>
      </c>
      <c r="O99" s="322">
        <v>45448</v>
      </c>
      <c r="P99" s="314"/>
      <c r="Q99" s="244"/>
      <c r="R99" s="54" t="s">
        <v>854</v>
      </c>
      <c r="S99" s="54"/>
      <c r="T99" s="37"/>
      <c r="U99" s="54"/>
      <c r="V99" s="37"/>
      <c r="W99" s="54"/>
      <c r="X99" s="37"/>
      <c r="Y99" s="54"/>
      <c r="Z99" s="37"/>
      <c r="AA99" s="54"/>
      <c r="AB99" s="37"/>
      <c r="AC99" s="54"/>
      <c r="AD99" s="37"/>
      <c r="AE99" s="54"/>
      <c r="AF99" s="37"/>
    </row>
    <row r="100" spans="1:38" ht="12.75" customHeight="1">
      <c r="A100" s="183">
        <v>3</v>
      </c>
      <c r="B100" s="184">
        <v>45436</v>
      </c>
      <c r="C100" s="227"/>
      <c r="D100" s="227" t="s">
        <v>148</v>
      </c>
      <c r="E100" s="183" t="s">
        <v>545</v>
      </c>
      <c r="F100" s="183" t="s">
        <v>934</v>
      </c>
      <c r="G100" s="183">
        <v>290</v>
      </c>
      <c r="H100" s="183"/>
      <c r="I100" s="183" t="s">
        <v>896</v>
      </c>
      <c r="J100" s="183" t="s">
        <v>546</v>
      </c>
      <c r="K100" s="183"/>
      <c r="L100" s="245"/>
      <c r="M100" s="246"/>
      <c r="N100" s="183"/>
      <c r="O100" s="231"/>
      <c r="P100" s="186">
        <f>VLOOKUP(D100,'MidCap Intra'!$B$11:$C$571,2,0)</f>
        <v>348.15</v>
      </c>
      <c r="Q100" s="244"/>
      <c r="R100" s="54" t="s">
        <v>854</v>
      </c>
      <c r="S100" s="54"/>
      <c r="T100" s="37"/>
      <c r="U100" s="54"/>
      <c r="V100" s="37"/>
      <c r="W100" s="54"/>
      <c r="X100" s="37"/>
      <c r="Y100" s="54"/>
      <c r="Z100" s="37"/>
      <c r="AA100" s="54"/>
      <c r="AB100" s="37"/>
      <c r="AC100" s="54"/>
      <c r="AD100" s="37"/>
      <c r="AE100" s="54"/>
      <c r="AF100" s="37"/>
    </row>
    <row r="101" spans="1:38" ht="12.75" customHeight="1">
      <c r="A101" s="183"/>
      <c r="B101" s="184"/>
      <c r="C101" s="227"/>
      <c r="D101" s="227"/>
      <c r="E101" s="183"/>
      <c r="F101" s="183"/>
      <c r="G101" s="183"/>
      <c r="H101" s="183"/>
      <c r="I101" s="183"/>
      <c r="J101" s="183"/>
      <c r="K101" s="183"/>
      <c r="L101" s="245"/>
      <c r="M101" s="246"/>
      <c r="N101" s="183"/>
      <c r="O101" s="231"/>
      <c r="P101" s="186"/>
      <c r="Q101" s="244"/>
      <c r="R101" s="54"/>
      <c r="S101" s="54"/>
      <c r="T101" s="37"/>
      <c r="U101" s="54"/>
      <c r="V101" s="37"/>
      <c r="W101" s="54"/>
      <c r="X101" s="37"/>
      <c r="Y101" s="54"/>
      <c r="Z101" s="37"/>
      <c r="AA101" s="54"/>
      <c r="AB101" s="37"/>
      <c r="AC101" s="54"/>
      <c r="AD101" s="37"/>
      <c r="AE101" s="54"/>
      <c r="AF101" s="37"/>
    </row>
    <row r="102" spans="1:38" ht="12.75" customHeight="1">
      <c r="A102" s="183"/>
      <c r="B102" s="184"/>
      <c r="C102" s="227"/>
      <c r="D102" s="227"/>
      <c r="E102" s="183"/>
      <c r="F102" s="183"/>
      <c r="G102" s="183"/>
      <c r="H102" s="183"/>
      <c r="I102" s="183"/>
      <c r="J102" s="183"/>
      <c r="K102" s="183"/>
      <c r="L102" s="245"/>
      <c r="M102" s="246"/>
      <c r="N102" s="183"/>
      <c r="O102" s="231"/>
      <c r="P102" s="184"/>
      <c r="Q102" s="244"/>
      <c r="R102" s="54"/>
      <c r="S102" s="54"/>
      <c r="T102" s="37"/>
      <c r="U102" s="54"/>
      <c r="V102" s="37"/>
      <c r="W102" s="54"/>
      <c r="X102" s="37"/>
      <c r="Y102" s="54"/>
      <c r="Z102" s="37"/>
      <c r="AA102" s="54"/>
      <c r="AB102" s="37"/>
      <c r="AC102" s="54"/>
      <c r="AD102" s="37"/>
      <c r="AE102" s="54"/>
      <c r="AF102" s="37"/>
    </row>
    <row r="103" spans="1:38" ht="12.75" customHeight="1">
      <c r="A103" s="103" t="s">
        <v>548</v>
      </c>
      <c r="B103" s="103"/>
      <c r="C103" s="103"/>
      <c r="D103" s="54"/>
      <c r="E103" s="37"/>
      <c r="F103" s="108" t="s">
        <v>550</v>
      </c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37"/>
      <c r="U103" s="54"/>
      <c r="V103" s="37"/>
      <c r="W103" s="54"/>
      <c r="X103" s="37"/>
      <c r="Y103" s="54"/>
      <c r="Z103" s="37"/>
      <c r="AA103" s="54"/>
      <c r="AB103" s="37"/>
      <c r="AC103" s="54"/>
      <c r="AD103" s="37"/>
      <c r="AE103" s="54"/>
      <c r="AF103" s="37"/>
    </row>
    <row r="104" spans="1:38" ht="12.75" customHeight="1">
      <c r="A104" s="107" t="s">
        <v>549</v>
      </c>
      <c r="B104" s="103"/>
      <c r="C104" s="103"/>
      <c r="D104" s="54"/>
      <c r="E104" s="37"/>
      <c r="F104" s="108" t="s">
        <v>553</v>
      </c>
      <c r="G104" s="54"/>
      <c r="H104" s="54" t="s">
        <v>570</v>
      </c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37"/>
      <c r="U104" s="54"/>
      <c r="V104" s="37"/>
      <c r="W104" s="54"/>
      <c r="X104" s="37"/>
      <c r="Y104" s="54"/>
      <c r="Z104" s="37"/>
      <c r="AA104" s="54"/>
      <c r="AB104" s="37"/>
      <c r="AC104" s="54"/>
      <c r="AD104" s="37"/>
      <c r="AE104" s="54"/>
      <c r="AF104" s="37"/>
    </row>
    <row r="105" spans="1:38" ht="12.75" customHeight="1">
      <c r="A105" s="54"/>
      <c r="B105" s="54"/>
      <c r="C105" s="103"/>
      <c r="D105" s="54"/>
      <c r="E105" s="37"/>
      <c r="F105" s="108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37"/>
      <c r="U105" s="54"/>
      <c r="V105" s="37"/>
      <c r="W105" s="54"/>
      <c r="X105" s="37"/>
      <c r="Y105" s="54"/>
      <c r="Z105" s="37"/>
      <c r="AA105" s="54"/>
      <c r="AB105" s="37"/>
      <c r="AC105" s="54"/>
      <c r="AD105" s="37"/>
      <c r="AE105" s="54"/>
      <c r="AF105" s="37"/>
    </row>
    <row r="106" spans="1:38" ht="12.75" customHeight="1">
      <c r="A106" s="54"/>
      <c r="B106" s="54"/>
      <c r="C106" s="103"/>
      <c r="D106" s="54"/>
      <c r="E106" s="37"/>
      <c r="F106" s="108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37"/>
      <c r="U106" s="54"/>
      <c r="V106" s="37"/>
      <c r="W106" s="54"/>
      <c r="X106" s="37"/>
      <c r="Y106" s="54"/>
      <c r="Z106" s="37"/>
      <c r="AA106" s="54"/>
      <c r="AB106" s="37"/>
      <c r="AC106" s="54"/>
      <c r="AD106" s="37"/>
    </row>
    <row r="107" spans="1:38" ht="12.75" customHeight="1">
      <c r="A107" s="54"/>
      <c r="B107" s="54"/>
      <c r="C107" s="103"/>
      <c r="D107" s="54"/>
      <c r="E107" s="37"/>
      <c r="F107" s="108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37"/>
      <c r="U107" s="54"/>
      <c r="V107" s="37"/>
      <c r="W107" s="54"/>
      <c r="X107" s="37"/>
      <c r="Y107" s="54"/>
      <c r="Z107" s="37"/>
      <c r="AA107" s="54"/>
      <c r="AB107" s="37"/>
      <c r="AC107" s="54"/>
      <c r="AD107" s="37"/>
    </row>
    <row r="108" spans="1:38" ht="12.75" customHeight="1">
      <c r="A108" s="54"/>
      <c r="B108" s="54"/>
      <c r="C108" s="103"/>
      <c r="D108" s="54"/>
      <c r="E108" s="37"/>
      <c r="F108" s="108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37"/>
      <c r="U108" s="54"/>
      <c r="V108" s="37"/>
      <c r="W108" s="54"/>
      <c r="X108" s="37"/>
      <c r="Y108" s="54"/>
      <c r="Z108" s="37"/>
      <c r="AA108" s="54"/>
      <c r="AB108" s="37"/>
      <c r="AC108" s="54"/>
      <c r="AD108" s="37"/>
    </row>
    <row r="109" spans="1:38" ht="12.75" customHeight="1">
      <c r="A109" s="54"/>
      <c r="B109" s="54"/>
      <c r="C109" s="103"/>
      <c r="D109" s="54"/>
      <c r="E109" s="37"/>
      <c r="F109" s="108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37"/>
      <c r="U109" s="54"/>
      <c r="V109" s="37"/>
      <c r="W109" s="54"/>
      <c r="X109" s="37"/>
      <c r="Y109" s="54"/>
      <c r="Z109" s="37"/>
      <c r="AA109" s="54"/>
      <c r="AB109" s="37"/>
      <c r="AC109" s="54"/>
      <c r="AD109" s="37"/>
    </row>
    <row r="110" spans="1:38" ht="12.75" customHeight="1">
      <c r="A110" s="54"/>
      <c r="B110" s="54"/>
      <c r="C110" s="103"/>
      <c r="D110" s="54"/>
      <c r="E110" s="37"/>
      <c r="F110" s="108"/>
      <c r="G110" s="54"/>
      <c r="H110" s="37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37"/>
      <c r="U110" s="54"/>
      <c r="V110" s="37"/>
      <c r="W110" s="54"/>
      <c r="X110" s="37"/>
      <c r="Y110" s="54"/>
      <c r="Z110" s="37"/>
      <c r="AA110" s="54"/>
      <c r="AB110" s="37"/>
      <c r="AC110" s="54"/>
      <c r="AD110" s="37"/>
    </row>
    <row r="111" spans="1:38" ht="12.75" customHeight="1">
      <c r="A111" s="54"/>
      <c r="B111" s="54"/>
      <c r="C111" s="103"/>
      <c r="D111" s="54"/>
      <c r="E111" s="37"/>
      <c r="F111" s="108"/>
      <c r="G111" s="54"/>
      <c r="H111" s="37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37"/>
      <c r="U111" s="54"/>
      <c r="V111" s="37"/>
      <c r="W111" s="54"/>
      <c r="X111" s="37"/>
      <c r="Y111" s="54"/>
      <c r="Z111" s="37"/>
      <c r="AA111" s="54"/>
      <c r="AB111" s="37"/>
      <c r="AC111" s="54"/>
      <c r="AD111" s="37"/>
    </row>
    <row r="112" spans="1:38" ht="12.75" customHeight="1">
      <c r="A112" s="54"/>
      <c r="B112" s="54"/>
      <c r="C112" s="97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37"/>
      <c r="U112" s="54"/>
      <c r="V112" s="37"/>
      <c r="W112" s="54"/>
      <c r="X112" s="37"/>
      <c r="Y112" s="54"/>
      <c r="Z112" s="37"/>
      <c r="AA112" s="54"/>
      <c r="AB112" s="37"/>
      <c r="AC112" s="54"/>
      <c r="AD112" s="37"/>
    </row>
    <row r="113" spans="1:30" ht="38.25" customHeight="1">
      <c r="A113" s="37"/>
      <c r="B113" s="127" t="s">
        <v>571</v>
      </c>
      <c r="C113" s="127"/>
      <c r="D113" s="54"/>
      <c r="E113" s="127"/>
      <c r="F113" s="6"/>
      <c r="G113" s="6"/>
      <c r="H113" s="111"/>
      <c r="I113" s="6"/>
      <c r="J113" s="111"/>
      <c r="K113" s="112"/>
      <c r="L113" s="6"/>
      <c r="M113" s="6"/>
      <c r="N113" s="1"/>
      <c r="O113" s="54"/>
      <c r="P113" s="54"/>
      <c r="Q113" s="198"/>
      <c r="R113" s="54"/>
      <c r="S113" s="54"/>
      <c r="T113" s="37"/>
      <c r="U113" s="54"/>
      <c r="V113" s="37"/>
      <c r="W113" s="54"/>
      <c r="X113" s="37"/>
      <c r="Y113" s="54"/>
      <c r="Z113" s="37"/>
      <c r="AA113" s="54"/>
      <c r="AB113" s="37"/>
      <c r="AC113" s="54"/>
      <c r="AD113" s="37"/>
    </row>
    <row r="114" spans="1:30" ht="12.75" customHeight="1">
      <c r="A114" s="92" t="s">
        <v>16</v>
      </c>
      <c r="B114" s="93" t="s">
        <v>521</v>
      </c>
      <c r="C114" s="93"/>
      <c r="D114" s="94" t="s">
        <v>532</v>
      </c>
      <c r="E114" s="93" t="s">
        <v>533</v>
      </c>
      <c r="F114" s="93" t="s">
        <v>534</v>
      </c>
      <c r="G114" s="93" t="s">
        <v>572</v>
      </c>
      <c r="H114" s="93" t="s">
        <v>573</v>
      </c>
      <c r="I114" s="93" t="s">
        <v>537</v>
      </c>
      <c r="J114" s="128" t="s">
        <v>538</v>
      </c>
      <c r="K114" s="93" t="s">
        <v>539</v>
      </c>
      <c r="L114" s="93" t="s">
        <v>574</v>
      </c>
      <c r="M114" s="93" t="s">
        <v>542</v>
      </c>
      <c r="N114" s="94" t="s">
        <v>543</v>
      </c>
      <c r="O114" s="54"/>
      <c r="P114" s="54"/>
      <c r="Q114" s="198"/>
      <c r="R114" s="54"/>
      <c r="S114" s="54"/>
      <c r="T114" s="37"/>
      <c r="U114" s="54"/>
      <c r="V114" s="37"/>
      <c r="W114" s="54"/>
      <c r="X114" s="37"/>
      <c r="Y114" s="54"/>
      <c r="Z114" s="37"/>
      <c r="AA114" s="54"/>
      <c r="AB114" s="37"/>
      <c r="AC114" s="54"/>
      <c r="AD114" s="37"/>
    </row>
    <row r="115" spans="1:30" ht="12.75" customHeight="1">
      <c r="A115" s="129">
        <v>1</v>
      </c>
      <c r="B115" s="130">
        <v>41579</v>
      </c>
      <c r="C115" s="130"/>
      <c r="D115" s="131" t="s">
        <v>575</v>
      </c>
      <c r="E115" s="132" t="s">
        <v>545</v>
      </c>
      <c r="F115" s="133">
        <v>82</v>
      </c>
      <c r="G115" s="132" t="s">
        <v>576</v>
      </c>
      <c r="H115" s="132">
        <v>100</v>
      </c>
      <c r="I115" s="134">
        <v>100</v>
      </c>
      <c r="J115" s="135" t="s">
        <v>577</v>
      </c>
      <c r="K115" s="136">
        <f t="shared" ref="K115:K146" si="63">H115-F115</f>
        <v>18</v>
      </c>
      <c r="L115" s="137">
        <f t="shared" ref="L115:L146" si="64">K115/F115</f>
        <v>0.21951219512195122</v>
      </c>
      <c r="M115" s="132" t="s">
        <v>547</v>
      </c>
      <c r="N115" s="138">
        <v>42657</v>
      </c>
      <c r="O115" s="54"/>
      <c r="P115" s="54"/>
      <c r="Q115" s="198"/>
      <c r="R115" s="54"/>
      <c r="S115" s="54"/>
      <c r="T115" s="37"/>
      <c r="U115" s="54"/>
      <c r="V115" s="37"/>
      <c r="W115" s="54"/>
      <c r="X115" s="37"/>
      <c r="Y115" s="54"/>
      <c r="Z115" s="37"/>
      <c r="AA115" s="54"/>
      <c r="AB115" s="37"/>
      <c r="AC115" s="54"/>
      <c r="AD115" s="37"/>
    </row>
    <row r="116" spans="1:30" ht="12.75" customHeight="1">
      <c r="A116" s="129">
        <v>2</v>
      </c>
      <c r="B116" s="130">
        <v>41794</v>
      </c>
      <c r="C116" s="130"/>
      <c r="D116" s="131" t="s">
        <v>578</v>
      </c>
      <c r="E116" s="132" t="s">
        <v>556</v>
      </c>
      <c r="F116" s="133">
        <v>257</v>
      </c>
      <c r="G116" s="132" t="s">
        <v>576</v>
      </c>
      <c r="H116" s="132">
        <v>300</v>
      </c>
      <c r="I116" s="134">
        <v>300</v>
      </c>
      <c r="J116" s="135" t="s">
        <v>577</v>
      </c>
      <c r="K116" s="136">
        <f t="shared" si="63"/>
        <v>43</v>
      </c>
      <c r="L116" s="137">
        <f t="shared" si="64"/>
        <v>0.16731517509727625</v>
      </c>
      <c r="M116" s="132" t="s">
        <v>547</v>
      </c>
      <c r="N116" s="138">
        <v>41822</v>
      </c>
      <c r="O116" s="54"/>
      <c r="P116" s="54"/>
      <c r="Q116" s="198"/>
      <c r="R116" s="54"/>
      <c r="S116" s="54"/>
      <c r="T116" s="37"/>
      <c r="U116" s="54"/>
      <c r="V116" s="37"/>
      <c r="W116" s="54"/>
      <c r="X116" s="37"/>
      <c r="Y116" s="54"/>
      <c r="Z116" s="37"/>
      <c r="AA116" s="54"/>
      <c r="AB116" s="37"/>
      <c r="AC116" s="54"/>
      <c r="AD116" s="37"/>
    </row>
    <row r="117" spans="1:30" ht="12.75" customHeight="1">
      <c r="A117" s="129">
        <v>3</v>
      </c>
      <c r="B117" s="130">
        <v>41828</v>
      </c>
      <c r="C117" s="130"/>
      <c r="D117" s="131" t="s">
        <v>579</v>
      </c>
      <c r="E117" s="132" t="s">
        <v>556</v>
      </c>
      <c r="F117" s="133">
        <v>393</v>
      </c>
      <c r="G117" s="132" t="s">
        <v>576</v>
      </c>
      <c r="H117" s="132">
        <v>468</v>
      </c>
      <c r="I117" s="134">
        <v>468</v>
      </c>
      <c r="J117" s="135" t="s">
        <v>577</v>
      </c>
      <c r="K117" s="136">
        <f t="shared" si="63"/>
        <v>75</v>
      </c>
      <c r="L117" s="137">
        <f t="shared" si="64"/>
        <v>0.19083969465648856</v>
      </c>
      <c r="M117" s="132" t="s">
        <v>547</v>
      </c>
      <c r="N117" s="138">
        <v>41863</v>
      </c>
      <c r="O117" s="54"/>
      <c r="P117" s="54"/>
      <c r="Q117" s="198"/>
      <c r="R117" s="54"/>
      <c r="S117" s="54"/>
      <c r="T117" s="37"/>
      <c r="U117" s="54"/>
      <c r="V117" s="37"/>
      <c r="W117" s="54"/>
      <c r="X117" s="37"/>
      <c r="Y117" s="54"/>
      <c r="Z117" s="37"/>
      <c r="AA117" s="54"/>
      <c r="AB117" s="37"/>
      <c r="AC117" s="54"/>
      <c r="AD117" s="37"/>
    </row>
    <row r="118" spans="1:30" ht="12.75" customHeight="1">
      <c r="A118" s="129">
        <v>4</v>
      </c>
      <c r="B118" s="130">
        <v>41857</v>
      </c>
      <c r="C118" s="130"/>
      <c r="D118" s="131" t="s">
        <v>580</v>
      </c>
      <c r="E118" s="132" t="s">
        <v>556</v>
      </c>
      <c r="F118" s="133">
        <v>205</v>
      </c>
      <c r="G118" s="132" t="s">
        <v>576</v>
      </c>
      <c r="H118" s="132">
        <v>275</v>
      </c>
      <c r="I118" s="134">
        <v>250</v>
      </c>
      <c r="J118" s="135" t="s">
        <v>577</v>
      </c>
      <c r="K118" s="136">
        <f t="shared" si="63"/>
        <v>70</v>
      </c>
      <c r="L118" s="137">
        <f t="shared" si="64"/>
        <v>0.34146341463414637</v>
      </c>
      <c r="M118" s="132" t="s">
        <v>547</v>
      </c>
      <c r="N118" s="138">
        <v>41962</v>
      </c>
      <c r="O118" s="54"/>
      <c r="P118" s="54"/>
      <c r="Q118" s="198"/>
      <c r="R118" s="54"/>
      <c r="S118" s="54"/>
      <c r="T118" s="37"/>
      <c r="U118" s="54"/>
      <c r="V118" s="37"/>
      <c r="W118" s="54"/>
      <c r="X118" s="37"/>
      <c r="Y118" s="54"/>
      <c r="Z118" s="37"/>
      <c r="AA118" s="54"/>
      <c r="AB118" s="37"/>
      <c r="AC118" s="54"/>
      <c r="AD118" s="37"/>
    </row>
    <row r="119" spans="1:30" ht="12.75" customHeight="1">
      <c r="A119" s="129">
        <v>5</v>
      </c>
      <c r="B119" s="130">
        <v>41886</v>
      </c>
      <c r="C119" s="130"/>
      <c r="D119" s="131" t="s">
        <v>581</v>
      </c>
      <c r="E119" s="132" t="s">
        <v>556</v>
      </c>
      <c r="F119" s="133">
        <v>162</v>
      </c>
      <c r="G119" s="132" t="s">
        <v>576</v>
      </c>
      <c r="H119" s="132">
        <v>190</v>
      </c>
      <c r="I119" s="134">
        <v>190</v>
      </c>
      <c r="J119" s="135" t="s">
        <v>577</v>
      </c>
      <c r="K119" s="136">
        <f t="shared" si="63"/>
        <v>28</v>
      </c>
      <c r="L119" s="137">
        <f t="shared" si="64"/>
        <v>0.1728395061728395</v>
      </c>
      <c r="M119" s="132" t="s">
        <v>547</v>
      </c>
      <c r="N119" s="138">
        <v>42006</v>
      </c>
      <c r="O119" s="54"/>
      <c r="P119" s="54"/>
      <c r="Q119" s="198"/>
      <c r="R119" s="54"/>
      <c r="S119" s="54"/>
      <c r="T119" s="37"/>
      <c r="U119" s="54"/>
      <c r="V119" s="37"/>
      <c r="W119" s="54"/>
      <c r="X119" s="37"/>
      <c r="Y119" s="54"/>
      <c r="Z119" s="37"/>
      <c r="AA119" s="54"/>
      <c r="AB119" s="37"/>
      <c r="AC119" s="54"/>
      <c r="AD119" s="37"/>
    </row>
    <row r="120" spans="1:30" ht="12.75" customHeight="1">
      <c r="A120" s="129">
        <v>6</v>
      </c>
      <c r="B120" s="130">
        <v>41886</v>
      </c>
      <c r="C120" s="130"/>
      <c r="D120" s="131" t="s">
        <v>582</v>
      </c>
      <c r="E120" s="132" t="s">
        <v>556</v>
      </c>
      <c r="F120" s="133">
        <v>75</v>
      </c>
      <c r="G120" s="132" t="s">
        <v>576</v>
      </c>
      <c r="H120" s="132">
        <v>91.5</v>
      </c>
      <c r="I120" s="134" t="s">
        <v>569</v>
      </c>
      <c r="J120" s="135" t="s">
        <v>583</v>
      </c>
      <c r="K120" s="136">
        <f t="shared" si="63"/>
        <v>16.5</v>
      </c>
      <c r="L120" s="137">
        <f t="shared" si="64"/>
        <v>0.22</v>
      </c>
      <c r="M120" s="132" t="s">
        <v>547</v>
      </c>
      <c r="N120" s="138">
        <v>41954</v>
      </c>
      <c r="O120" s="54"/>
      <c r="P120" s="54"/>
      <c r="Q120" s="198"/>
      <c r="R120" s="54"/>
      <c r="S120" s="54"/>
      <c r="T120" s="37"/>
      <c r="U120" s="54"/>
      <c r="V120" s="37"/>
      <c r="W120" s="54"/>
      <c r="X120" s="37"/>
      <c r="Y120" s="54"/>
      <c r="Z120" s="37"/>
      <c r="AA120" s="54"/>
      <c r="AB120" s="37"/>
      <c r="AC120" s="54"/>
      <c r="AD120" s="37"/>
    </row>
    <row r="121" spans="1:30" ht="12.75" customHeight="1">
      <c r="A121" s="129">
        <v>7</v>
      </c>
      <c r="B121" s="130">
        <v>41913</v>
      </c>
      <c r="C121" s="130"/>
      <c r="D121" s="131" t="s">
        <v>584</v>
      </c>
      <c r="E121" s="132" t="s">
        <v>556</v>
      </c>
      <c r="F121" s="133">
        <v>850</v>
      </c>
      <c r="G121" s="132" t="s">
        <v>576</v>
      </c>
      <c r="H121" s="132">
        <v>982.5</v>
      </c>
      <c r="I121" s="134">
        <v>1050</v>
      </c>
      <c r="J121" s="135" t="s">
        <v>585</v>
      </c>
      <c r="K121" s="136">
        <f t="shared" si="63"/>
        <v>132.5</v>
      </c>
      <c r="L121" s="137">
        <f t="shared" si="64"/>
        <v>0.15588235294117647</v>
      </c>
      <c r="M121" s="132" t="s">
        <v>547</v>
      </c>
      <c r="N121" s="138">
        <v>42039</v>
      </c>
      <c r="O121" s="54"/>
      <c r="P121" s="54"/>
      <c r="Q121" s="198"/>
      <c r="R121" s="54"/>
      <c r="S121" s="54"/>
      <c r="T121" s="37"/>
      <c r="U121" s="54"/>
      <c r="V121" s="37"/>
      <c r="W121" s="54"/>
      <c r="X121" s="37"/>
      <c r="Y121" s="54"/>
      <c r="Z121" s="37"/>
      <c r="AA121" s="54"/>
      <c r="AB121" s="37"/>
      <c r="AC121" s="54"/>
      <c r="AD121" s="37"/>
    </row>
    <row r="122" spans="1:30" ht="12.75" customHeight="1">
      <c r="A122" s="129">
        <v>8</v>
      </c>
      <c r="B122" s="130">
        <v>41913</v>
      </c>
      <c r="C122" s="130"/>
      <c r="D122" s="131" t="s">
        <v>586</v>
      </c>
      <c r="E122" s="132" t="s">
        <v>556</v>
      </c>
      <c r="F122" s="133">
        <v>475</v>
      </c>
      <c r="G122" s="132" t="s">
        <v>576</v>
      </c>
      <c r="H122" s="132">
        <v>515</v>
      </c>
      <c r="I122" s="134">
        <v>600</v>
      </c>
      <c r="J122" s="135" t="s">
        <v>587</v>
      </c>
      <c r="K122" s="136">
        <f t="shared" si="63"/>
        <v>40</v>
      </c>
      <c r="L122" s="137">
        <f t="shared" si="64"/>
        <v>8.4210526315789472E-2</v>
      </c>
      <c r="M122" s="132" t="s">
        <v>547</v>
      </c>
      <c r="N122" s="138">
        <v>41939</v>
      </c>
      <c r="O122" s="54"/>
      <c r="P122" s="54"/>
      <c r="Q122" s="198"/>
      <c r="R122" s="54"/>
      <c r="S122" s="54"/>
      <c r="T122" s="37"/>
      <c r="U122" s="54"/>
      <c r="V122" s="37"/>
      <c r="W122" s="54"/>
      <c r="X122" s="37"/>
      <c r="Y122" s="54"/>
      <c r="Z122" s="37"/>
      <c r="AA122" s="54"/>
      <c r="AB122" s="37"/>
      <c r="AC122" s="54"/>
      <c r="AD122" s="37"/>
    </row>
    <row r="123" spans="1:30" ht="12.75" customHeight="1">
      <c r="A123" s="129">
        <v>9</v>
      </c>
      <c r="B123" s="130">
        <v>41913</v>
      </c>
      <c r="C123" s="130"/>
      <c r="D123" s="131" t="s">
        <v>588</v>
      </c>
      <c r="E123" s="132" t="s">
        <v>556</v>
      </c>
      <c r="F123" s="133">
        <v>86</v>
      </c>
      <c r="G123" s="132" t="s">
        <v>576</v>
      </c>
      <c r="H123" s="132">
        <v>99</v>
      </c>
      <c r="I123" s="134">
        <v>140</v>
      </c>
      <c r="J123" s="135" t="s">
        <v>589</v>
      </c>
      <c r="K123" s="136">
        <f t="shared" si="63"/>
        <v>13</v>
      </c>
      <c r="L123" s="137">
        <f t="shared" si="64"/>
        <v>0.15116279069767441</v>
      </c>
      <c r="M123" s="132" t="s">
        <v>547</v>
      </c>
      <c r="N123" s="138">
        <v>41939</v>
      </c>
      <c r="O123" s="54"/>
      <c r="P123" s="54"/>
      <c r="Q123" s="198"/>
      <c r="R123" s="54"/>
      <c r="S123" s="54"/>
      <c r="T123" s="37"/>
      <c r="U123" s="54"/>
      <c r="V123" s="37"/>
      <c r="W123" s="54"/>
      <c r="X123" s="37"/>
      <c r="Y123" s="54"/>
      <c r="Z123" s="37"/>
      <c r="AA123" s="54"/>
      <c r="AB123" s="37"/>
      <c r="AC123" s="54"/>
      <c r="AD123" s="37"/>
    </row>
    <row r="124" spans="1:30" ht="12.75" customHeight="1">
      <c r="A124" s="129">
        <v>10</v>
      </c>
      <c r="B124" s="130">
        <v>41926</v>
      </c>
      <c r="C124" s="130"/>
      <c r="D124" s="131" t="s">
        <v>590</v>
      </c>
      <c r="E124" s="132" t="s">
        <v>556</v>
      </c>
      <c r="F124" s="133">
        <v>496.6</v>
      </c>
      <c r="G124" s="132" t="s">
        <v>576</v>
      </c>
      <c r="H124" s="132">
        <v>621</v>
      </c>
      <c r="I124" s="134">
        <v>580</v>
      </c>
      <c r="J124" s="135" t="s">
        <v>577</v>
      </c>
      <c r="K124" s="136">
        <f t="shared" si="63"/>
        <v>124.39999999999998</v>
      </c>
      <c r="L124" s="137">
        <f t="shared" si="64"/>
        <v>0.25050342327829234</v>
      </c>
      <c r="M124" s="132" t="s">
        <v>547</v>
      </c>
      <c r="N124" s="138">
        <v>42605</v>
      </c>
      <c r="O124" s="54"/>
      <c r="P124" s="54"/>
      <c r="Q124" s="198"/>
      <c r="R124" s="54"/>
      <c r="S124" s="54"/>
      <c r="T124" s="37"/>
      <c r="U124" s="54"/>
      <c r="V124" s="37"/>
      <c r="W124" s="54"/>
      <c r="X124" s="37"/>
      <c r="Y124" s="54"/>
      <c r="Z124" s="37"/>
      <c r="AA124" s="54"/>
      <c r="AB124" s="37"/>
      <c r="AC124" s="54"/>
      <c r="AD124" s="37"/>
    </row>
    <row r="125" spans="1:30" ht="12.75" customHeight="1">
      <c r="A125" s="129">
        <v>11</v>
      </c>
      <c r="B125" s="130">
        <v>41926</v>
      </c>
      <c r="C125" s="130"/>
      <c r="D125" s="131" t="s">
        <v>591</v>
      </c>
      <c r="E125" s="132" t="s">
        <v>556</v>
      </c>
      <c r="F125" s="133">
        <v>2481.9</v>
      </c>
      <c r="G125" s="132" t="s">
        <v>576</v>
      </c>
      <c r="H125" s="132">
        <v>2840</v>
      </c>
      <c r="I125" s="134">
        <v>2870</v>
      </c>
      <c r="J125" s="135" t="s">
        <v>592</v>
      </c>
      <c r="K125" s="136">
        <f t="shared" si="63"/>
        <v>358.09999999999991</v>
      </c>
      <c r="L125" s="137">
        <f t="shared" si="64"/>
        <v>0.14428462065353154</v>
      </c>
      <c r="M125" s="132" t="s">
        <v>547</v>
      </c>
      <c r="N125" s="138">
        <v>42017</v>
      </c>
      <c r="O125" s="54"/>
      <c r="P125" s="54"/>
      <c r="Q125" s="198"/>
      <c r="R125" s="54"/>
      <c r="S125" s="54"/>
      <c r="T125" s="37"/>
      <c r="U125" s="54"/>
      <c r="V125" s="37"/>
      <c r="W125" s="54"/>
      <c r="X125" s="37"/>
      <c r="Y125" s="54"/>
      <c r="Z125" s="37"/>
      <c r="AA125" s="54"/>
      <c r="AB125" s="37"/>
      <c r="AC125" s="54"/>
      <c r="AD125" s="37"/>
    </row>
    <row r="126" spans="1:30" ht="12.75" customHeight="1">
      <c r="A126" s="129">
        <v>12</v>
      </c>
      <c r="B126" s="130">
        <v>41928</v>
      </c>
      <c r="C126" s="130"/>
      <c r="D126" s="131" t="s">
        <v>593</v>
      </c>
      <c r="E126" s="132" t="s">
        <v>556</v>
      </c>
      <c r="F126" s="133">
        <v>84.5</v>
      </c>
      <c r="G126" s="132" t="s">
        <v>576</v>
      </c>
      <c r="H126" s="132">
        <v>93</v>
      </c>
      <c r="I126" s="134">
        <v>110</v>
      </c>
      <c r="J126" s="135" t="s">
        <v>594</v>
      </c>
      <c r="K126" s="136">
        <f t="shared" si="63"/>
        <v>8.5</v>
      </c>
      <c r="L126" s="137">
        <f t="shared" si="64"/>
        <v>0.10059171597633136</v>
      </c>
      <c r="M126" s="132" t="s">
        <v>547</v>
      </c>
      <c r="N126" s="138">
        <v>41939</v>
      </c>
      <c r="O126" s="54"/>
      <c r="P126" s="54"/>
      <c r="Q126" s="198"/>
      <c r="R126" s="54"/>
      <c r="S126" s="54"/>
      <c r="T126" s="37"/>
      <c r="U126" s="54"/>
      <c r="V126" s="37"/>
      <c r="W126" s="54"/>
      <c r="X126" s="37"/>
      <c r="Y126" s="54"/>
      <c r="Z126" s="37"/>
      <c r="AA126" s="54"/>
      <c r="AB126" s="37"/>
      <c r="AC126" s="54"/>
      <c r="AD126" s="37"/>
    </row>
    <row r="127" spans="1:30" ht="12.75" customHeight="1">
      <c r="A127" s="129">
        <v>13</v>
      </c>
      <c r="B127" s="130">
        <v>41928</v>
      </c>
      <c r="C127" s="130"/>
      <c r="D127" s="131" t="s">
        <v>595</v>
      </c>
      <c r="E127" s="132" t="s">
        <v>556</v>
      </c>
      <c r="F127" s="133">
        <v>401</v>
      </c>
      <c r="G127" s="132" t="s">
        <v>576</v>
      </c>
      <c r="H127" s="132">
        <v>428</v>
      </c>
      <c r="I127" s="134">
        <v>450</v>
      </c>
      <c r="J127" s="135" t="s">
        <v>596</v>
      </c>
      <c r="K127" s="136">
        <f t="shared" si="63"/>
        <v>27</v>
      </c>
      <c r="L127" s="137">
        <f t="shared" si="64"/>
        <v>6.7331670822942641E-2</v>
      </c>
      <c r="M127" s="132" t="s">
        <v>547</v>
      </c>
      <c r="N127" s="138">
        <v>42020</v>
      </c>
      <c r="O127" s="54"/>
      <c r="P127" s="54"/>
      <c r="Q127" s="198"/>
      <c r="R127" s="54"/>
      <c r="S127" s="54"/>
      <c r="T127" s="37"/>
      <c r="U127" s="54"/>
      <c r="V127" s="37"/>
      <c r="W127" s="54"/>
      <c r="X127" s="37"/>
      <c r="Y127" s="54"/>
      <c r="Z127" s="37"/>
      <c r="AA127" s="54"/>
      <c r="AB127" s="37"/>
      <c r="AC127" s="54"/>
      <c r="AD127" s="37"/>
    </row>
    <row r="128" spans="1:30" ht="12.75" customHeight="1">
      <c r="A128" s="129">
        <v>14</v>
      </c>
      <c r="B128" s="130">
        <v>41928</v>
      </c>
      <c r="C128" s="130"/>
      <c r="D128" s="131" t="s">
        <v>597</v>
      </c>
      <c r="E128" s="132" t="s">
        <v>556</v>
      </c>
      <c r="F128" s="133">
        <v>101</v>
      </c>
      <c r="G128" s="132" t="s">
        <v>576</v>
      </c>
      <c r="H128" s="132">
        <v>112</v>
      </c>
      <c r="I128" s="134">
        <v>120</v>
      </c>
      <c r="J128" s="135" t="s">
        <v>598</v>
      </c>
      <c r="K128" s="136">
        <f t="shared" si="63"/>
        <v>11</v>
      </c>
      <c r="L128" s="137">
        <f t="shared" si="64"/>
        <v>0.10891089108910891</v>
      </c>
      <c r="M128" s="132" t="s">
        <v>547</v>
      </c>
      <c r="N128" s="138">
        <v>41939</v>
      </c>
      <c r="O128" s="54"/>
      <c r="P128" s="54"/>
      <c r="Q128" s="198"/>
      <c r="R128" s="54"/>
      <c r="S128" s="54"/>
      <c r="T128" s="37"/>
      <c r="U128" s="54"/>
      <c r="V128" s="37"/>
      <c r="W128" s="54"/>
      <c r="X128" s="37"/>
      <c r="Y128" s="54"/>
      <c r="Z128" s="37"/>
      <c r="AA128" s="54"/>
      <c r="AB128" s="37"/>
      <c r="AC128" s="54"/>
      <c r="AD128" s="37"/>
    </row>
    <row r="129" spans="1:30" ht="12.75" customHeight="1">
      <c r="A129" s="129">
        <v>15</v>
      </c>
      <c r="B129" s="130">
        <v>41954</v>
      </c>
      <c r="C129" s="130"/>
      <c r="D129" s="131" t="s">
        <v>599</v>
      </c>
      <c r="E129" s="132" t="s">
        <v>556</v>
      </c>
      <c r="F129" s="133">
        <v>59</v>
      </c>
      <c r="G129" s="132" t="s">
        <v>576</v>
      </c>
      <c r="H129" s="132">
        <v>76</v>
      </c>
      <c r="I129" s="134">
        <v>76</v>
      </c>
      <c r="J129" s="135" t="s">
        <v>577</v>
      </c>
      <c r="K129" s="136">
        <f t="shared" si="63"/>
        <v>17</v>
      </c>
      <c r="L129" s="137">
        <f t="shared" si="64"/>
        <v>0.28813559322033899</v>
      </c>
      <c r="M129" s="132" t="s">
        <v>547</v>
      </c>
      <c r="N129" s="138">
        <v>43032</v>
      </c>
      <c r="O129" s="54"/>
      <c r="P129" s="54"/>
      <c r="Q129" s="198"/>
      <c r="R129" s="54"/>
      <c r="S129" s="54"/>
      <c r="T129" s="37"/>
      <c r="U129" s="54"/>
      <c r="V129" s="37"/>
      <c r="W129" s="54"/>
      <c r="X129" s="37"/>
      <c r="Y129" s="54"/>
      <c r="Z129" s="37"/>
      <c r="AA129" s="54"/>
      <c r="AB129" s="37"/>
      <c r="AC129" s="54"/>
      <c r="AD129" s="37"/>
    </row>
    <row r="130" spans="1:30" ht="12.75" customHeight="1">
      <c r="A130" s="129">
        <v>16</v>
      </c>
      <c r="B130" s="130">
        <v>41954</v>
      </c>
      <c r="C130" s="130"/>
      <c r="D130" s="131" t="s">
        <v>588</v>
      </c>
      <c r="E130" s="132" t="s">
        <v>556</v>
      </c>
      <c r="F130" s="133">
        <v>99</v>
      </c>
      <c r="G130" s="132" t="s">
        <v>576</v>
      </c>
      <c r="H130" s="132">
        <v>120</v>
      </c>
      <c r="I130" s="134">
        <v>120</v>
      </c>
      <c r="J130" s="135" t="s">
        <v>565</v>
      </c>
      <c r="K130" s="136">
        <f t="shared" si="63"/>
        <v>21</v>
      </c>
      <c r="L130" s="137">
        <f t="shared" si="64"/>
        <v>0.21212121212121213</v>
      </c>
      <c r="M130" s="132" t="s">
        <v>547</v>
      </c>
      <c r="N130" s="138">
        <v>41960</v>
      </c>
      <c r="O130" s="54"/>
      <c r="P130" s="54"/>
      <c r="Q130" s="198"/>
      <c r="R130" s="54"/>
      <c r="S130" s="54"/>
      <c r="T130" s="37"/>
      <c r="U130" s="54"/>
      <c r="V130" s="37"/>
      <c r="W130" s="54"/>
      <c r="X130" s="37"/>
      <c r="Y130" s="54"/>
      <c r="Z130" s="37"/>
      <c r="AA130" s="54"/>
      <c r="AB130" s="37"/>
      <c r="AC130" s="54"/>
      <c r="AD130" s="37"/>
    </row>
    <row r="131" spans="1:30" ht="12.75" customHeight="1">
      <c r="A131" s="129">
        <v>17</v>
      </c>
      <c r="B131" s="130">
        <v>41956</v>
      </c>
      <c r="C131" s="130"/>
      <c r="D131" s="131" t="s">
        <v>600</v>
      </c>
      <c r="E131" s="132" t="s">
        <v>556</v>
      </c>
      <c r="F131" s="133">
        <v>22</v>
      </c>
      <c r="G131" s="132" t="s">
        <v>576</v>
      </c>
      <c r="H131" s="132">
        <v>33.549999999999997</v>
      </c>
      <c r="I131" s="134">
        <v>32</v>
      </c>
      <c r="J131" s="135" t="s">
        <v>601</v>
      </c>
      <c r="K131" s="136">
        <f t="shared" si="63"/>
        <v>11.549999999999997</v>
      </c>
      <c r="L131" s="137">
        <f t="shared" si="64"/>
        <v>0.52499999999999991</v>
      </c>
      <c r="M131" s="132" t="s">
        <v>547</v>
      </c>
      <c r="N131" s="138">
        <v>42188</v>
      </c>
      <c r="O131" s="54"/>
      <c r="P131" s="54"/>
      <c r="Q131" s="198"/>
      <c r="R131" s="54"/>
      <c r="S131" s="54"/>
      <c r="T131" s="37"/>
      <c r="U131" s="54"/>
      <c r="V131" s="37"/>
      <c r="W131" s="54"/>
      <c r="X131" s="37"/>
      <c r="Y131" s="54"/>
      <c r="Z131" s="37"/>
      <c r="AA131" s="54"/>
      <c r="AB131" s="37"/>
      <c r="AC131" s="54"/>
      <c r="AD131" s="37"/>
    </row>
    <row r="132" spans="1:30" ht="12.75" customHeight="1">
      <c r="A132" s="129">
        <v>18</v>
      </c>
      <c r="B132" s="130">
        <v>41976</v>
      </c>
      <c r="C132" s="130"/>
      <c r="D132" s="131" t="s">
        <v>602</v>
      </c>
      <c r="E132" s="132" t="s">
        <v>556</v>
      </c>
      <c r="F132" s="133">
        <v>440</v>
      </c>
      <c r="G132" s="132" t="s">
        <v>576</v>
      </c>
      <c r="H132" s="132">
        <v>520</v>
      </c>
      <c r="I132" s="134">
        <v>520</v>
      </c>
      <c r="J132" s="135" t="s">
        <v>603</v>
      </c>
      <c r="K132" s="136">
        <f t="shared" si="63"/>
        <v>80</v>
      </c>
      <c r="L132" s="137">
        <f t="shared" si="64"/>
        <v>0.18181818181818182</v>
      </c>
      <c r="M132" s="132" t="s">
        <v>547</v>
      </c>
      <c r="N132" s="138">
        <v>42208</v>
      </c>
      <c r="O132" s="54"/>
      <c r="P132" s="54"/>
      <c r="Q132" s="198"/>
      <c r="R132" s="54"/>
      <c r="S132" s="54"/>
      <c r="T132" s="37"/>
      <c r="U132" s="54"/>
      <c r="V132" s="37"/>
      <c r="W132" s="54"/>
      <c r="X132" s="37"/>
      <c r="Y132" s="54"/>
      <c r="Z132" s="37"/>
      <c r="AA132" s="54"/>
      <c r="AB132" s="37"/>
      <c r="AC132" s="54"/>
      <c r="AD132" s="37"/>
    </row>
    <row r="133" spans="1:30" ht="12.75" customHeight="1">
      <c r="A133" s="129">
        <v>19</v>
      </c>
      <c r="B133" s="130">
        <v>41976</v>
      </c>
      <c r="C133" s="130"/>
      <c r="D133" s="131" t="s">
        <v>604</v>
      </c>
      <c r="E133" s="132" t="s">
        <v>556</v>
      </c>
      <c r="F133" s="133">
        <v>360</v>
      </c>
      <c r="G133" s="132" t="s">
        <v>576</v>
      </c>
      <c r="H133" s="132">
        <v>427</v>
      </c>
      <c r="I133" s="134">
        <v>425</v>
      </c>
      <c r="J133" s="135" t="s">
        <v>605</v>
      </c>
      <c r="K133" s="136">
        <f t="shared" si="63"/>
        <v>67</v>
      </c>
      <c r="L133" s="137">
        <f t="shared" si="64"/>
        <v>0.18611111111111112</v>
      </c>
      <c r="M133" s="132" t="s">
        <v>547</v>
      </c>
      <c r="N133" s="138">
        <v>42058</v>
      </c>
      <c r="O133" s="54"/>
      <c r="P133" s="54"/>
      <c r="Q133" s="198"/>
      <c r="R133" s="54"/>
      <c r="S133" s="54"/>
      <c r="T133" s="37"/>
      <c r="U133" s="54"/>
      <c r="V133" s="37"/>
      <c r="W133" s="54"/>
      <c r="X133" s="37"/>
      <c r="Y133" s="54"/>
      <c r="Z133" s="37"/>
      <c r="AA133" s="54"/>
      <c r="AB133" s="37"/>
      <c r="AC133" s="54"/>
      <c r="AD133" s="37"/>
    </row>
    <row r="134" spans="1:30" ht="12.75" customHeight="1">
      <c r="A134" s="129">
        <v>20</v>
      </c>
      <c r="B134" s="130">
        <v>42012</v>
      </c>
      <c r="C134" s="130"/>
      <c r="D134" s="131" t="s">
        <v>606</v>
      </c>
      <c r="E134" s="132" t="s">
        <v>556</v>
      </c>
      <c r="F134" s="133">
        <v>360</v>
      </c>
      <c r="G134" s="132" t="s">
        <v>576</v>
      </c>
      <c r="H134" s="132">
        <v>455</v>
      </c>
      <c r="I134" s="134">
        <v>420</v>
      </c>
      <c r="J134" s="135" t="s">
        <v>607</v>
      </c>
      <c r="K134" s="136">
        <f t="shared" si="63"/>
        <v>95</v>
      </c>
      <c r="L134" s="137">
        <f t="shared" si="64"/>
        <v>0.2638888888888889</v>
      </c>
      <c r="M134" s="132" t="s">
        <v>547</v>
      </c>
      <c r="N134" s="138">
        <v>42024</v>
      </c>
      <c r="O134" s="54"/>
      <c r="P134" s="54"/>
      <c r="Q134" s="198"/>
      <c r="R134" s="54"/>
      <c r="S134" s="54"/>
      <c r="T134" s="37"/>
      <c r="U134" s="54"/>
      <c r="V134" s="37"/>
      <c r="W134" s="54"/>
      <c r="X134" s="37"/>
      <c r="Y134" s="54"/>
      <c r="Z134" s="37"/>
      <c r="AA134" s="54"/>
      <c r="AB134" s="37"/>
      <c r="AC134" s="54"/>
      <c r="AD134" s="37"/>
    </row>
    <row r="135" spans="1:30" ht="12.75" customHeight="1">
      <c r="A135" s="129">
        <v>21</v>
      </c>
      <c r="B135" s="130">
        <v>42012</v>
      </c>
      <c r="C135" s="130"/>
      <c r="D135" s="131" t="s">
        <v>608</v>
      </c>
      <c r="E135" s="132" t="s">
        <v>556</v>
      </c>
      <c r="F135" s="133">
        <v>130</v>
      </c>
      <c r="G135" s="132"/>
      <c r="H135" s="132">
        <v>175.5</v>
      </c>
      <c r="I135" s="134">
        <v>165</v>
      </c>
      <c r="J135" s="135" t="s">
        <v>609</v>
      </c>
      <c r="K135" s="136">
        <f t="shared" si="63"/>
        <v>45.5</v>
      </c>
      <c r="L135" s="137">
        <f t="shared" si="64"/>
        <v>0.35</v>
      </c>
      <c r="M135" s="132" t="s">
        <v>547</v>
      </c>
      <c r="N135" s="138">
        <v>43088</v>
      </c>
      <c r="O135" s="54"/>
      <c r="P135" s="54"/>
      <c r="Q135" s="198"/>
      <c r="R135" s="54"/>
      <c r="S135" s="54"/>
      <c r="T135" s="37"/>
      <c r="U135" s="54"/>
      <c r="V135" s="37"/>
      <c r="W135" s="54"/>
      <c r="X135" s="37"/>
      <c r="Y135" s="54"/>
      <c r="Z135" s="37"/>
      <c r="AA135" s="54"/>
      <c r="AB135" s="37"/>
      <c r="AC135" s="54"/>
      <c r="AD135" s="37"/>
    </row>
    <row r="136" spans="1:30" ht="12.75" customHeight="1">
      <c r="A136" s="129">
        <v>22</v>
      </c>
      <c r="B136" s="130">
        <v>42040</v>
      </c>
      <c r="C136" s="130"/>
      <c r="D136" s="131" t="s">
        <v>387</v>
      </c>
      <c r="E136" s="132" t="s">
        <v>545</v>
      </c>
      <c r="F136" s="133">
        <v>98</v>
      </c>
      <c r="G136" s="132"/>
      <c r="H136" s="132">
        <v>120</v>
      </c>
      <c r="I136" s="134">
        <v>120</v>
      </c>
      <c r="J136" s="135" t="s">
        <v>577</v>
      </c>
      <c r="K136" s="136">
        <f t="shared" si="63"/>
        <v>22</v>
      </c>
      <c r="L136" s="137">
        <f t="shared" si="64"/>
        <v>0.22448979591836735</v>
      </c>
      <c r="M136" s="132" t="s">
        <v>547</v>
      </c>
      <c r="N136" s="138">
        <v>42753</v>
      </c>
      <c r="O136" s="54"/>
      <c r="P136" s="54"/>
      <c r="Q136" s="198"/>
      <c r="R136" s="54"/>
      <c r="S136" s="54"/>
      <c r="T136" s="37"/>
      <c r="U136" s="54"/>
      <c r="V136" s="37"/>
      <c r="W136" s="54"/>
      <c r="X136" s="37"/>
      <c r="Y136" s="54"/>
      <c r="Z136" s="37"/>
      <c r="AA136" s="54"/>
      <c r="AB136" s="37"/>
      <c r="AC136" s="54"/>
      <c r="AD136" s="37"/>
    </row>
    <row r="137" spans="1:30" ht="12.75" customHeight="1">
      <c r="A137" s="129">
        <v>23</v>
      </c>
      <c r="B137" s="130">
        <v>42040</v>
      </c>
      <c r="C137" s="130"/>
      <c r="D137" s="131" t="s">
        <v>610</v>
      </c>
      <c r="E137" s="132" t="s">
        <v>545</v>
      </c>
      <c r="F137" s="133">
        <v>196</v>
      </c>
      <c r="G137" s="132"/>
      <c r="H137" s="132">
        <v>262</v>
      </c>
      <c r="I137" s="134">
        <v>255</v>
      </c>
      <c r="J137" s="135" t="s">
        <v>577</v>
      </c>
      <c r="K137" s="136">
        <f t="shared" si="63"/>
        <v>66</v>
      </c>
      <c r="L137" s="137">
        <f t="shared" si="64"/>
        <v>0.33673469387755101</v>
      </c>
      <c r="M137" s="132" t="s">
        <v>547</v>
      </c>
      <c r="N137" s="138">
        <v>42599</v>
      </c>
      <c r="O137" s="54"/>
      <c r="P137" s="54"/>
      <c r="Q137" s="198"/>
      <c r="R137" s="54"/>
      <c r="S137" s="54"/>
      <c r="T137" s="37"/>
      <c r="U137" s="54"/>
      <c r="V137" s="37"/>
      <c r="W137" s="54"/>
      <c r="X137" s="37"/>
      <c r="Y137" s="54"/>
      <c r="Z137" s="37"/>
      <c r="AA137" s="54"/>
      <c r="AB137" s="37"/>
      <c r="AC137" s="54"/>
      <c r="AD137" s="37"/>
    </row>
    <row r="138" spans="1:30" ht="12.75" customHeight="1">
      <c r="A138" s="139">
        <v>24</v>
      </c>
      <c r="B138" s="140">
        <v>42067</v>
      </c>
      <c r="C138" s="140"/>
      <c r="D138" s="141" t="s">
        <v>386</v>
      </c>
      <c r="E138" s="142" t="s">
        <v>545</v>
      </c>
      <c r="F138" s="143">
        <v>235</v>
      </c>
      <c r="G138" s="143"/>
      <c r="H138" s="144">
        <v>77</v>
      </c>
      <c r="I138" s="144" t="s">
        <v>611</v>
      </c>
      <c r="J138" s="145" t="s">
        <v>612</v>
      </c>
      <c r="K138" s="146">
        <f t="shared" si="63"/>
        <v>-158</v>
      </c>
      <c r="L138" s="147">
        <f t="shared" si="64"/>
        <v>-0.67234042553191486</v>
      </c>
      <c r="M138" s="143" t="s">
        <v>557</v>
      </c>
      <c r="N138" s="140">
        <v>43522</v>
      </c>
      <c r="O138" s="54"/>
      <c r="P138" s="54"/>
      <c r="Q138" s="198"/>
      <c r="R138" s="54"/>
      <c r="S138" s="54"/>
      <c r="T138" s="37"/>
      <c r="U138" s="54"/>
      <c r="V138" s="37"/>
      <c r="W138" s="54"/>
      <c r="X138" s="37"/>
      <c r="Y138" s="54"/>
      <c r="Z138" s="37"/>
      <c r="AA138" s="54"/>
      <c r="AB138" s="37"/>
      <c r="AC138" s="54"/>
      <c r="AD138" s="37"/>
    </row>
    <row r="139" spans="1:30" ht="12.75" customHeight="1">
      <c r="A139" s="129">
        <v>25</v>
      </c>
      <c r="B139" s="130">
        <v>42067</v>
      </c>
      <c r="C139" s="130"/>
      <c r="D139" s="131" t="s">
        <v>613</v>
      </c>
      <c r="E139" s="132" t="s">
        <v>545</v>
      </c>
      <c r="F139" s="133">
        <v>185</v>
      </c>
      <c r="G139" s="132"/>
      <c r="H139" s="132">
        <v>224</v>
      </c>
      <c r="I139" s="134" t="s">
        <v>614</v>
      </c>
      <c r="J139" s="135" t="s">
        <v>577</v>
      </c>
      <c r="K139" s="136">
        <f t="shared" si="63"/>
        <v>39</v>
      </c>
      <c r="L139" s="137">
        <f t="shared" si="64"/>
        <v>0.21081081081081082</v>
      </c>
      <c r="M139" s="132" t="s">
        <v>547</v>
      </c>
      <c r="N139" s="138">
        <v>42647</v>
      </c>
      <c r="O139" s="54"/>
      <c r="P139" s="54"/>
      <c r="Q139" s="198"/>
      <c r="R139" s="54"/>
      <c r="S139" s="54"/>
      <c r="T139" s="37"/>
      <c r="U139" s="54"/>
      <c r="V139" s="37"/>
      <c r="W139" s="54"/>
      <c r="X139" s="37"/>
      <c r="Y139" s="54"/>
      <c r="Z139" s="37"/>
      <c r="AA139" s="54"/>
      <c r="AB139" s="37"/>
      <c r="AC139" s="54"/>
      <c r="AD139" s="37"/>
    </row>
    <row r="140" spans="1:30" ht="12.75" customHeight="1">
      <c r="A140" s="139">
        <v>26</v>
      </c>
      <c r="B140" s="140">
        <v>42090</v>
      </c>
      <c r="C140" s="140"/>
      <c r="D140" s="148" t="s">
        <v>615</v>
      </c>
      <c r="E140" s="143" t="s">
        <v>545</v>
      </c>
      <c r="F140" s="143">
        <v>49.5</v>
      </c>
      <c r="G140" s="144"/>
      <c r="H140" s="144">
        <v>15.85</v>
      </c>
      <c r="I140" s="144">
        <v>67</v>
      </c>
      <c r="J140" s="145" t="s">
        <v>616</v>
      </c>
      <c r="K140" s="144">
        <f t="shared" si="63"/>
        <v>-33.65</v>
      </c>
      <c r="L140" s="149">
        <f t="shared" si="64"/>
        <v>-0.67979797979797973</v>
      </c>
      <c r="M140" s="143" t="s">
        <v>557</v>
      </c>
      <c r="N140" s="150">
        <v>43627</v>
      </c>
      <c r="O140" s="54"/>
      <c r="P140" s="54"/>
      <c r="Q140" s="198"/>
      <c r="R140" s="54"/>
      <c r="S140" s="54"/>
      <c r="T140" s="37"/>
      <c r="U140" s="54"/>
      <c r="V140" s="37"/>
      <c r="W140" s="54"/>
      <c r="X140" s="37"/>
      <c r="Y140" s="54"/>
      <c r="Z140" s="37"/>
      <c r="AA140" s="54"/>
      <c r="AB140" s="37"/>
      <c r="AC140" s="54"/>
      <c r="AD140" s="37"/>
    </row>
    <row r="141" spans="1:30" ht="12.75" customHeight="1">
      <c r="A141" s="129">
        <v>27</v>
      </c>
      <c r="B141" s="130">
        <v>42093</v>
      </c>
      <c r="C141" s="130"/>
      <c r="D141" s="131" t="s">
        <v>617</v>
      </c>
      <c r="E141" s="132" t="s">
        <v>545</v>
      </c>
      <c r="F141" s="133">
        <v>183.5</v>
      </c>
      <c r="G141" s="132"/>
      <c r="H141" s="132">
        <v>219</v>
      </c>
      <c r="I141" s="134">
        <v>218</v>
      </c>
      <c r="J141" s="135" t="s">
        <v>618</v>
      </c>
      <c r="K141" s="136">
        <f t="shared" si="63"/>
        <v>35.5</v>
      </c>
      <c r="L141" s="137">
        <f t="shared" si="64"/>
        <v>0.19346049046321526</v>
      </c>
      <c r="M141" s="132" t="s">
        <v>547</v>
      </c>
      <c r="N141" s="138">
        <v>42103</v>
      </c>
      <c r="O141" s="54"/>
      <c r="P141" s="54"/>
      <c r="Q141" s="198"/>
      <c r="R141" s="54"/>
      <c r="S141" s="54"/>
      <c r="T141" s="37"/>
      <c r="U141" s="54"/>
      <c r="V141" s="37"/>
      <c r="W141" s="54"/>
      <c r="X141" s="37"/>
      <c r="Y141" s="54"/>
      <c r="Z141" s="37"/>
      <c r="AA141" s="54"/>
      <c r="AB141" s="37"/>
      <c r="AC141" s="54"/>
      <c r="AD141" s="37"/>
    </row>
    <row r="142" spans="1:30" ht="12.75" customHeight="1">
      <c r="A142" s="129">
        <v>28</v>
      </c>
      <c r="B142" s="130">
        <v>42114</v>
      </c>
      <c r="C142" s="130"/>
      <c r="D142" s="131" t="s">
        <v>619</v>
      </c>
      <c r="E142" s="132" t="s">
        <v>545</v>
      </c>
      <c r="F142" s="133">
        <f>(227+237)/2</f>
        <v>232</v>
      </c>
      <c r="G142" s="132"/>
      <c r="H142" s="132">
        <v>298</v>
      </c>
      <c r="I142" s="134">
        <v>298</v>
      </c>
      <c r="J142" s="135" t="s">
        <v>577</v>
      </c>
      <c r="K142" s="136">
        <f t="shared" si="63"/>
        <v>66</v>
      </c>
      <c r="L142" s="137">
        <f t="shared" si="64"/>
        <v>0.28448275862068967</v>
      </c>
      <c r="M142" s="132" t="s">
        <v>547</v>
      </c>
      <c r="N142" s="138">
        <v>42823</v>
      </c>
      <c r="O142" s="54"/>
      <c r="P142" s="54"/>
      <c r="Q142" s="198"/>
      <c r="R142" s="54"/>
      <c r="S142" s="54"/>
      <c r="T142" s="37"/>
      <c r="U142" s="54"/>
      <c r="V142" s="37"/>
      <c r="W142" s="54"/>
      <c r="X142" s="37"/>
      <c r="Y142" s="54"/>
      <c r="Z142" s="37"/>
      <c r="AA142" s="54"/>
      <c r="AB142" s="37"/>
      <c r="AC142" s="54"/>
      <c r="AD142" s="37"/>
    </row>
    <row r="143" spans="1:30" ht="12.75" customHeight="1">
      <c r="A143" s="129">
        <v>29</v>
      </c>
      <c r="B143" s="130">
        <v>42128</v>
      </c>
      <c r="C143" s="130"/>
      <c r="D143" s="131" t="s">
        <v>620</v>
      </c>
      <c r="E143" s="132" t="s">
        <v>556</v>
      </c>
      <c r="F143" s="133">
        <v>385</v>
      </c>
      <c r="G143" s="132"/>
      <c r="H143" s="132">
        <f>212.5+331</f>
        <v>543.5</v>
      </c>
      <c r="I143" s="134">
        <v>510</v>
      </c>
      <c r="J143" s="135" t="s">
        <v>621</v>
      </c>
      <c r="K143" s="136">
        <f t="shared" si="63"/>
        <v>158.5</v>
      </c>
      <c r="L143" s="137">
        <f t="shared" si="64"/>
        <v>0.41168831168831171</v>
      </c>
      <c r="M143" s="132" t="s">
        <v>547</v>
      </c>
      <c r="N143" s="138">
        <v>42235</v>
      </c>
      <c r="O143" s="54"/>
      <c r="P143" s="54"/>
      <c r="Q143" s="198"/>
      <c r="R143" s="54"/>
      <c r="S143" s="54"/>
      <c r="T143" s="37"/>
      <c r="U143" s="54"/>
      <c r="V143" s="37"/>
      <c r="W143" s="54"/>
      <c r="X143" s="37"/>
      <c r="Y143" s="54"/>
      <c r="Z143" s="37"/>
      <c r="AA143" s="54"/>
      <c r="AB143" s="37"/>
      <c r="AC143" s="54"/>
      <c r="AD143" s="37"/>
    </row>
    <row r="144" spans="1:30" ht="12.75" customHeight="1">
      <c r="A144" s="129">
        <v>30</v>
      </c>
      <c r="B144" s="130">
        <v>42128</v>
      </c>
      <c r="C144" s="130"/>
      <c r="D144" s="131" t="s">
        <v>622</v>
      </c>
      <c r="E144" s="132" t="s">
        <v>556</v>
      </c>
      <c r="F144" s="133">
        <v>115.5</v>
      </c>
      <c r="G144" s="132"/>
      <c r="H144" s="132">
        <v>146</v>
      </c>
      <c r="I144" s="134">
        <v>142</v>
      </c>
      <c r="J144" s="135" t="s">
        <v>623</v>
      </c>
      <c r="K144" s="136">
        <f t="shared" si="63"/>
        <v>30.5</v>
      </c>
      <c r="L144" s="137">
        <f t="shared" si="64"/>
        <v>0.26406926406926406</v>
      </c>
      <c r="M144" s="132" t="s">
        <v>547</v>
      </c>
      <c r="N144" s="138">
        <v>42202</v>
      </c>
      <c r="O144" s="54"/>
      <c r="P144" s="54"/>
      <c r="Q144" s="198"/>
      <c r="R144" s="54"/>
      <c r="S144" s="54"/>
      <c r="T144" s="37"/>
      <c r="U144" s="54"/>
      <c r="V144" s="37"/>
      <c r="W144" s="54"/>
      <c r="X144" s="37"/>
      <c r="Y144" s="54"/>
      <c r="Z144" s="37"/>
      <c r="AA144" s="54"/>
      <c r="AB144" s="37"/>
      <c r="AC144" s="54"/>
      <c r="AD144" s="37"/>
    </row>
    <row r="145" spans="1:30" ht="12.75" customHeight="1">
      <c r="A145" s="129">
        <v>31</v>
      </c>
      <c r="B145" s="130">
        <v>42151</v>
      </c>
      <c r="C145" s="130"/>
      <c r="D145" s="131" t="s">
        <v>501</v>
      </c>
      <c r="E145" s="132" t="s">
        <v>556</v>
      </c>
      <c r="F145" s="133">
        <v>237.5</v>
      </c>
      <c r="G145" s="132"/>
      <c r="H145" s="132">
        <v>279.5</v>
      </c>
      <c r="I145" s="134">
        <v>278</v>
      </c>
      <c r="J145" s="135" t="s">
        <v>577</v>
      </c>
      <c r="K145" s="136">
        <f t="shared" si="63"/>
        <v>42</v>
      </c>
      <c r="L145" s="137">
        <f t="shared" si="64"/>
        <v>0.17684210526315788</v>
      </c>
      <c r="M145" s="132" t="s">
        <v>547</v>
      </c>
      <c r="N145" s="138">
        <v>42222</v>
      </c>
      <c r="O145" s="54"/>
      <c r="P145" s="54"/>
      <c r="Q145" s="198"/>
      <c r="R145" s="54"/>
      <c r="S145" s="54"/>
      <c r="T145" s="37"/>
      <c r="U145" s="54"/>
      <c r="V145" s="37"/>
      <c r="W145" s="54"/>
      <c r="X145" s="37"/>
      <c r="Y145" s="54"/>
      <c r="Z145" s="37"/>
      <c r="AA145" s="54"/>
      <c r="AB145" s="37"/>
      <c r="AC145" s="54"/>
      <c r="AD145" s="37"/>
    </row>
    <row r="146" spans="1:30" ht="12.75" customHeight="1">
      <c r="A146" s="129">
        <v>32</v>
      </c>
      <c r="B146" s="130">
        <v>42174</v>
      </c>
      <c r="C146" s="130"/>
      <c r="D146" s="131" t="s">
        <v>595</v>
      </c>
      <c r="E146" s="132" t="s">
        <v>545</v>
      </c>
      <c r="F146" s="133">
        <v>340</v>
      </c>
      <c r="G146" s="132"/>
      <c r="H146" s="132">
        <v>448</v>
      </c>
      <c r="I146" s="134">
        <v>448</v>
      </c>
      <c r="J146" s="135" t="s">
        <v>577</v>
      </c>
      <c r="K146" s="136">
        <f t="shared" si="63"/>
        <v>108</v>
      </c>
      <c r="L146" s="137">
        <f t="shared" si="64"/>
        <v>0.31764705882352939</v>
      </c>
      <c r="M146" s="132" t="s">
        <v>547</v>
      </c>
      <c r="N146" s="138">
        <v>43018</v>
      </c>
      <c r="O146" s="54"/>
      <c r="P146" s="54"/>
      <c r="Q146" s="198"/>
      <c r="R146" s="54"/>
      <c r="S146" s="54"/>
      <c r="T146" s="37"/>
      <c r="U146" s="54"/>
      <c r="V146" s="37"/>
      <c r="W146" s="54"/>
      <c r="X146" s="37"/>
      <c r="Y146" s="54"/>
      <c r="Z146" s="37"/>
      <c r="AA146" s="54"/>
      <c r="AB146" s="37"/>
      <c r="AC146" s="54"/>
      <c r="AD146" s="37"/>
    </row>
    <row r="147" spans="1:30" ht="12.75" customHeight="1">
      <c r="A147" s="129">
        <v>33</v>
      </c>
      <c r="B147" s="130">
        <v>42191</v>
      </c>
      <c r="C147" s="130"/>
      <c r="D147" s="131" t="s">
        <v>624</v>
      </c>
      <c r="E147" s="132" t="s">
        <v>545</v>
      </c>
      <c r="F147" s="133">
        <v>390</v>
      </c>
      <c r="G147" s="132"/>
      <c r="H147" s="132">
        <v>460</v>
      </c>
      <c r="I147" s="134">
        <v>460</v>
      </c>
      <c r="J147" s="135" t="s">
        <v>577</v>
      </c>
      <c r="K147" s="136">
        <f t="shared" ref="K147:K167" si="65">H147-F147</f>
        <v>70</v>
      </c>
      <c r="L147" s="137">
        <f t="shared" ref="L147:L167" si="66">K147/F147</f>
        <v>0.17948717948717949</v>
      </c>
      <c r="M147" s="132" t="s">
        <v>547</v>
      </c>
      <c r="N147" s="138">
        <v>42478</v>
      </c>
      <c r="O147" s="54"/>
      <c r="P147" s="54"/>
      <c r="Q147" s="198"/>
      <c r="R147" s="54"/>
      <c r="S147" s="54"/>
      <c r="T147" s="37"/>
      <c r="U147" s="54"/>
      <c r="V147" s="37"/>
      <c r="W147" s="54"/>
      <c r="X147" s="37"/>
      <c r="Y147" s="54"/>
      <c r="Z147" s="37"/>
      <c r="AA147" s="54"/>
      <c r="AB147" s="37"/>
      <c r="AC147" s="54"/>
      <c r="AD147" s="37"/>
    </row>
    <row r="148" spans="1:30" ht="12.75" customHeight="1">
      <c r="A148" s="139">
        <v>34</v>
      </c>
      <c r="B148" s="140">
        <v>42195</v>
      </c>
      <c r="C148" s="140"/>
      <c r="D148" s="141" t="s">
        <v>625</v>
      </c>
      <c r="E148" s="142" t="s">
        <v>545</v>
      </c>
      <c r="F148" s="143">
        <v>122.5</v>
      </c>
      <c r="G148" s="143"/>
      <c r="H148" s="144">
        <v>61</v>
      </c>
      <c r="I148" s="144">
        <v>172</v>
      </c>
      <c r="J148" s="145" t="s">
        <v>626</v>
      </c>
      <c r="K148" s="146">
        <f t="shared" si="65"/>
        <v>-61.5</v>
      </c>
      <c r="L148" s="147">
        <f t="shared" si="66"/>
        <v>-0.50204081632653064</v>
      </c>
      <c r="M148" s="143" t="s">
        <v>557</v>
      </c>
      <c r="N148" s="140">
        <v>43333</v>
      </c>
      <c r="O148" s="54"/>
      <c r="P148" s="54"/>
      <c r="Q148" s="198"/>
      <c r="R148" s="54"/>
      <c r="S148" s="54"/>
      <c r="T148" s="37"/>
      <c r="U148" s="54"/>
      <c r="V148" s="37"/>
      <c r="W148" s="54"/>
      <c r="X148" s="37"/>
      <c r="Y148" s="54"/>
      <c r="Z148" s="37"/>
      <c r="AA148" s="54"/>
      <c r="AB148" s="37"/>
      <c r="AC148" s="54"/>
      <c r="AD148" s="37"/>
    </row>
    <row r="149" spans="1:30" ht="12.75" customHeight="1">
      <c r="A149" s="129">
        <v>35</v>
      </c>
      <c r="B149" s="130">
        <v>42219</v>
      </c>
      <c r="C149" s="130"/>
      <c r="D149" s="131" t="s">
        <v>627</v>
      </c>
      <c r="E149" s="132" t="s">
        <v>545</v>
      </c>
      <c r="F149" s="133">
        <v>297.5</v>
      </c>
      <c r="G149" s="132"/>
      <c r="H149" s="132">
        <v>350</v>
      </c>
      <c r="I149" s="134">
        <v>360</v>
      </c>
      <c r="J149" s="135" t="s">
        <v>628</v>
      </c>
      <c r="K149" s="136">
        <f t="shared" si="65"/>
        <v>52.5</v>
      </c>
      <c r="L149" s="137">
        <f t="shared" si="66"/>
        <v>0.17647058823529413</v>
      </c>
      <c r="M149" s="132" t="s">
        <v>547</v>
      </c>
      <c r="N149" s="138">
        <v>42232</v>
      </c>
      <c r="O149" s="54"/>
      <c r="P149" s="54"/>
      <c r="Q149" s="198"/>
      <c r="R149" s="54"/>
      <c r="S149" s="54"/>
      <c r="T149" s="37"/>
      <c r="U149" s="54"/>
      <c r="V149" s="37"/>
      <c r="W149" s="54"/>
      <c r="X149" s="37"/>
      <c r="Y149" s="54"/>
      <c r="Z149" s="37"/>
      <c r="AA149" s="54"/>
      <c r="AB149" s="37"/>
      <c r="AC149" s="54"/>
      <c r="AD149" s="37"/>
    </row>
    <row r="150" spans="1:30" ht="12.75" customHeight="1">
      <c r="A150" s="129">
        <v>36</v>
      </c>
      <c r="B150" s="130">
        <v>42219</v>
      </c>
      <c r="C150" s="130"/>
      <c r="D150" s="131" t="s">
        <v>629</v>
      </c>
      <c r="E150" s="132" t="s">
        <v>545</v>
      </c>
      <c r="F150" s="133">
        <v>115.5</v>
      </c>
      <c r="G150" s="132"/>
      <c r="H150" s="132">
        <v>149</v>
      </c>
      <c r="I150" s="134">
        <v>140</v>
      </c>
      <c r="J150" s="135" t="s">
        <v>630</v>
      </c>
      <c r="K150" s="136">
        <f t="shared" si="65"/>
        <v>33.5</v>
      </c>
      <c r="L150" s="137">
        <f t="shared" si="66"/>
        <v>0.29004329004329005</v>
      </c>
      <c r="M150" s="132" t="s">
        <v>547</v>
      </c>
      <c r="N150" s="138">
        <v>42740</v>
      </c>
      <c r="O150" s="54"/>
      <c r="P150" s="54"/>
      <c r="Q150" s="198"/>
      <c r="R150" s="54"/>
      <c r="S150" s="54"/>
      <c r="T150" s="37"/>
      <c r="U150" s="54"/>
      <c r="V150" s="37"/>
      <c r="W150" s="54"/>
      <c r="X150" s="37"/>
      <c r="Y150" s="54"/>
      <c r="Z150" s="37"/>
      <c r="AA150" s="54"/>
      <c r="AB150" s="37"/>
      <c r="AC150" s="54"/>
      <c r="AD150" s="37"/>
    </row>
    <row r="151" spans="1:30" ht="12.75" customHeight="1">
      <c r="A151" s="129">
        <v>37</v>
      </c>
      <c r="B151" s="130">
        <v>42251</v>
      </c>
      <c r="C151" s="130"/>
      <c r="D151" s="131" t="s">
        <v>501</v>
      </c>
      <c r="E151" s="132" t="s">
        <v>545</v>
      </c>
      <c r="F151" s="133">
        <v>226</v>
      </c>
      <c r="G151" s="132"/>
      <c r="H151" s="132">
        <v>292</v>
      </c>
      <c r="I151" s="134">
        <v>292</v>
      </c>
      <c r="J151" s="135" t="s">
        <v>631</v>
      </c>
      <c r="K151" s="136">
        <f t="shared" si="65"/>
        <v>66</v>
      </c>
      <c r="L151" s="137">
        <f t="shared" si="66"/>
        <v>0.29203539823008851</v>
      </c>
      <c r="M151" s="132" t="s">
        <v>547</v>
      </c>
      <c r="N151" s="138">
        <v>42286</v>
      </c>
      <c r="O151" s="54"/>
      <c r="P151" s="54"/>
      <c r="Q151" s="198"/>
      <c r="R151" s="54"/>
      <c r="S151" s="54"/>
      <c r="T151" s="37"/>
      <c r="U151" s="54"/>
      <c r="V151" s="37"/>
      <c r="W151" s="54"/>
      <c r="X151" s="37"/>
      <c r="Y151" s="54"/>
      <c r="Z151" s="37"/>
      <c r="AA151" s="54"/>
      <c r="AB151" s="37"/>
      <c r="AC151" s="54"/>
      <c r="AD151" s="37"/>
    </row>
    <row r="152" spans="1:30" ht="12.75" customHeight="1">
      <c r="A152" s="129">
        <v>38</v>
      </c>
      <c r="B152" s="130">
        <v>42254</v>
      </c>
      <c r="C152" s="130"/>
      <c r="D152" s="131" t="s">
        <v>619</v>
      </c>
      <c r="E152" s="132" t="s">
        <v>545</v>
      </c>
      <c r="F152" s="133">
        <v>232.5</v>
      </c>
      <c r="G152" s="132"/>
      <c r="H152" s="132">
        <v>312.5</v>
      </c>
      <c r="I152" s="134">
        <v>310</v>
      </c>
      <c r="J152" s="135" t="s">
        <v>577</v>
      </c>
      <c r="K152" s="136">
        <f t="shared" si="65"/>
        <v>80</v>
      </c>
      <c r="L152" s="137">
        <f t="shared" si="66"/>
        <v>0.34408602150537637</v>
      </c>
      <c r="M152" s="132" t="s">
        <v>547</v>
      </c>
      <c r="N152" s="138">
        <v>42823</v>
      </c>
      <c r="O152" s="54"/>
      <c r="P152" s="54"/>
      <c r="Q152" s="198"/>
      <c r="R152" s="54"/>
      <c r="S152" s="54"/>
      <c r="T152" s="37"/>
      <c r="U152" s="54"/>
      <c r="V152" s="37"/>
      <c r="W152" s="54"/>
      <c r="X152" s="37"/>
      <c r="Y152" s="54"/>
      <c r="Z152" s="37"/>
      <c r="AA152" s="54"/>
      <c r="AB152" s="37"/>
      <c r="AC152" s="54"/>
      <c r="AD152" s="37"/>
    </row>
    <row r="153" spans="1:30" ht="12.75" customHeight="1">
      <c r="A153" s="129">
        <v>39</v>
      </c>
      <c r="B153" s="130">
        <v>42268</v>
      </c>
      <c r="C153" s="130"/>
      <c r="D153" s="131" t="s">
        <v>632</v>
      </c>
      <c r="E153" s="132" t="s">
        <v>545</v>
      </c>
      <c r="F153" s="133">
        <v>196.5</v>
      </c>
      <c r="G153" s="132"/>
      <c r="H153" s="132">
        <v>238</v>
      </c>
      <c r="I153" s="134">
        <v>238</v>
      </c>
      <c r="J153" s="135" t="s">
        <v>631</v>
      </c>
      <c r="K153" s="136">
        <f t="shared" si="65"/>
        <v>41.5</v>
      </c>
      <c r="L153" s="137">
        <f t="shared" si="66"/>
        <v>0.21119592875318066</v>
      </c>
      <c r="M153" s="132" t="s">
        <v>547</v>
      </c>
      <c r="N153" s="138">
        <v>42291</v>
      </c>
      <c r="O153" s="54"/>
      <c r="P153" s="54"/>
      <c r="Q153" s="198"/>
      <c r="R153" s="54"/>
      <c r="S153" s="54"/>
      <c r="T153" s="37"/>
      <c r="U153" s="54"/>
      <c r="V153" s="37"/>
      <c r="W153" s="54"/>
      <c r="X153" s="37"/>
      <c r="Y153" s="54"/>
      <c r="Z153" s="37"/>
      <c r="AA153" s="54"/>
      <c r="AB153" s="37"/>
      <c r="AC153" s="54"/>
      <c r="AD153" s="37"/>
    </row>
    <row r="154" spans="1:30" ht="12.75" customHeight="1">
      <c r="A154" s="129">
        <v>40</v>
      </c>
      <c r="B154" s="130">
        <v>42271</v>
      </c>
      <c r="C154" s="130"/>
      <c r="D154" s="131" t="s">
        <v>575</v>
      </c>
      <c r="E154" s="132" t="s">
        <v>545</v>
      </c>
      <c r="F154" s="133">
        <v>65</v>
      </c>
      <c r="G154" s="132"/>
      <c r="H154" s="132">
        <v>82</v>
      </c>
      <c r="I154" s="134">
        <v>82</v>
      </c>
      <c r="J154" s="135" t="s">
        <v>631</v>
      </c>
      <c r="K154" s="136">
        <f t="shared" si="65"/>
        <v>17</v>
      </c>
      <c r="L154" s="137">
        <f t="shared" si="66"/>
        <v>0.26153846153846155</v>
      </c>
      <c r="M154" s="132" t="s">
        <v>547</v>
      </c>
      <c r="N154" s="138">
        <v>42578</v>
      </c>
      <c r="O154" s="54"/>
      <c r="P154" s="54"/>
      <c r="Q154" s="198"/>
      <c r="R154" s="54"/>
      <c r="S154" s="54"/>
      <c r="T154" s="37"/>
      <c r="U154" s="54"/>
      <c r="V154" s="37"/>
      <c r="W154" s="54"/>
      <c r="X154" s="37"/>
      <c r="Y154" s="54"/>
      <c r="Z154" s="37"/>
      <c r="AA154" s="54"/>
      <c r="AB154" s="37"/>
      <c r="AC154" s="54"/>
      <c r="AD154" s="37"/>
    </row>
    <row r="155" spans="1:30" ht="12.75" customHeight="1">
      <c r="A155" s="129">
        <v>41</v>
      </c>
      <c r="B155" s="130">
        <v>42291</v>
      </c>
      <c r="C155" s="130"/>
      <c r="D155" s="131" t="s">
        <v>633</v>
      </c>
      <c r="E155" s="132" t="s">
        <v>545</v>
      </c>
      <c r="F155" s="133">
        <v>144</v>
      </c>
      <c r="G155" s="132"/>
      <c r="H155" s="132">
        <v>182.5</v>
      </c>
      <c r="I155" s="134">
        <v>181</v>
      </c>
      <c r="J155" s="135" t="s">
        <v>631</v>
      </c>
      <c r="K155" s="136">
        <f t="shared" si="65"/>
        <v>38.5</v>
      </c>
      <c r="L155" s="137">
        <f t="shared" si="66"/>
        <v>0.2673611111111111</v>
      </c>
      <c r="M155" s="132" t="s">
        <v>547</v>
      </c>
      <c r="N155" s="138">
        <v>42817</v>
      </c>
      <c r="O155" s="54"/>
      <c r="P155" s="54"/>
      <c r="Q155" s="198"/>
      <c r="R155" s="54"/>
      <c r="S155" s="54"/>
      <c r="T155" s="37"/>
      <c r="U155" s="54"/>
      <c r="V155" s="37"/>
      <c r="W155" s="54"/>
      <c r="X155" s="37"/>
      <c r="Y155" s="54"/>
      <c r="Z155" s="37"/>
      <c r="AA155" s="54"/>
      <c r="AB155" s="37"/>
      <c r="AC155" s="54"/>
      <c r="AD155" s="37"/>
    </row>
    <row r="156" spans="1:30" ht="12.75" customHeight="1">
      <c r="A156" s="129">
        <v>42</v>
      </c>
      <c r="B156" s="130">
        <v>42291</v>
      </c>
      <c r="C156" s="130"/>
      <c r="D156" s="131" t="s">
        <v>634</v>
      </c>
      <c r="E156" s="132" t="s">
        <v>545</v>
      </c>
      <c r="F156" s="133">
        <v>264</v>
      </c>
      <c r="G156" s="132"/>
      <c r="H156" s="132">
        <v>311</v>
      </c>
      <c r="I156" s="134">
        <v>311</v>
      </c>
      <c r="J156" s="135" t="s">
        <v>631</v>
      </c>
      <c r="K156" s="136">
        <f t="shared" si="65"/>
        <v>47</v>
      </c>
      <c r="L156" s="137">
        <f t="shared" si="66"/>
        <v>0.17803030303030304</v>
      </c>
      <c r="M156" s="132" t="s">
        <v>547</v>
      </c>
      <c r="N156" s="138">
        <v>42604</v>
      </c>
      <c r="O156" s="54"/>
      <c r="P156" s="54"/>
      <c r="Q156" s="198"/>
      <c r="R156" s="54"/>
      <c r="S156" s="54"/>
      <c r="T156" s="37"/>
      <c r="U156" s="54"/>
      <c r="V156" s="37"/>
      <c r="W156" s="54"/>
      <c r="X156" s="37"/>
      <c r="Y156" s="54"/>
      <c r="Z156" s="37"/>
      <c r="AA156" s="54"/>
      <c r="AB156" s="37"/>
      <c r="AC156" s="54"/>
      <c r="AD156" s="37"/>
    </row>
    <row r="157" spans="1:30" ht="12.75" customHeight="1">
      <c r="A157" s="129">
        <v>43</v>
      </c>
      <c r="B157" s="130">
        <v>42318</v>
      </c>
      <c r="C157" s="130"/>
      <c r="D157" s="131" t="s">
        <v>635</v>
      </c>
      <c r="E157" s="132" t="s">
        <v>556</v>
      </c>
      <c r="F157" s="133">
        <v>549.5</v>
      </c>
      <c r="G157" s="132"/>
      <c r="H157" s="132">
        <v>630</v>
      </c>
      <c r="I157" s="134">
        <v>630</v>
      </c>
      <c r="J157" s="135" t="s">
        <v>631</v>
      </c>
      <c r="K157" s="136">
        <f t="shared" si="65"/>
        <v>80.5</v>
      </c>
      <c r="L157" s="137">
        <f t="shared" si="66"/>
        <v>0.1464968152866242</v>
      </c>
      <c r="M157" s="132" t="s">
        <v>547</v>
      </c>
      <c r="N157" s="138">
        <v>42419</v>
      </c>
      <c r="O157" s="54"/>
      <c r="P157" s="54"/>
      <c r="Q157" s="198"/>
      <c r="R157" s="54"/>
      <c r="S157" s="54"/>
      <c r="T157" s="37"/>
      <c r="U157" s="54"/>
      <c r="V157" s="37"/>
      <c r="W157" s="54"/>
      <c r="X157" s="37"/>
      <c r="Y157" s="54"/>
      <c r="Z157" s="37"/>
      <c r="AA157" s="54"/>
      <c r="AB157" s="37"/>
      <c r="AC157" s="54"/>
      <c r="AD157" s="37"/>
    </row>
    <row r="158" spans="1:30" ht="12.75" customHeight="1">
      <c r="A158" s="129">
        <v>44</v>
      </c>
      <c r="B158" s="130">
        <v>42342</v>
      </c>
      <c r="C158" s="130"/>
      <c r="D158" s="131" t="s">
        <v>636</v>
      </c>
      <c r="E158" s="132" t="s">
        <v>545</v>
      </c>
      <c r="F158" s="133">
        <v>1027.5</v>
      </c>
      <c r="G158" s="132"/>
      <c r="H158" s="132">
        <v>1315</v>
      </c>
      <c r="I158" s="134">
        <v>1250</v>
      </c>
      <c r="J158" s="135" t="s">
        <v>631</v>
      </c>
      <c r="K158" s="136">
        <f t="shared" si="65"/>
        <v>287.5</v>
      </c>
      <c r="L158" s="137">
        <f t="shared" si="66"/>
        <v>0.27980535279805352</v>
      </c>
      <c r="M158" s="132" t="s">
        <v>547</v>
      </c>
      <c r="N158" s="138">
        <v>43244</v>
      </c>
      <c r="O158" s="54"/>
      <c r="P158" s="54"/>
      <c r="Q158" s="198"/>
      <c r="R158" s="54"/>
      <c r="S158" s="54"/>
      <c r="T158" s="37"/>
      <c r="U158" s="54"/>
      <c r="V158" s="37"/>
      <c r="W158" s="54"/>
      <c r="X158" s="37"/>
      <c r="Y158" s="54"/>
      <c r="Z158" s="37"/>
      <c r="AA158" s="54"/>
      <c r="AB158" s="37"/>
      <c r="AC158" s="54"/>
      <c r="AD158" s="37"/>
    </row>
    <row r="159" spans="1:30" ht="12.75" customHeight="1">
      <c r="A159" s="129">
        <v>45</v>
      </c>
      <c r="B159" s="130">
        <v>42367</v>
      </c>
      <c r="C159" s="130"/>
      <c r="D159" s="131" t="s">
        <v>637</v>
      </c>
      <c r="E159" s="132" t="s">
        <v>545</v>
      </c>
      <c r="F159" s="133">
        <v>465</v>
      </c>
      <c r="G159" s="132"/>
      <c r="H159" s="132">
        <v>540</v>
      </c>
      <c r="I159" s="134">
        <v>540</v>
      </c>
      <c r="J159" s="135" t="s">
        <v>631</v>
      </c>
      <c r="K159" s="136">
        <f t="shared" si="65"/>
        <v>75</v>
      </c>
      <c r="L159" s="137">
        <f t="shared" si="66"/>
        <v>0.16129032258064516</v>
      </c>
      <c r="M159" s="132" t="s">
        <v>547</v>
      </c>
      <c r="N159" s="138">
        <v>42530</v>
      </c>
      <c r="O159" s="54"/>
      <c r="P159" s="54"/>
      <c r="Q159" s="198"/>
      <c r="R159" s="54"/>
      <c r="S159" s="54"/>
      <c r="T159" s="37"/>
      <c r="U159" s="54"/>
      <c r="V159" s="37"/>
      <c r="W159" s="54"/>
      <c r="X159" s="37"/>
      <c r="Y159" s="54"/>
      <c r="Z159" s="37"/>
      <c r="AA159" s="54"/>
      <c r="AB159" s="37"/>
      <c r="AC159" s="54"/>
      <c r="AD159" s="37"/>
    </row>
    <row r="160" spans="1:30" ht="12.75" customHeight="1">
      <c r="A160" s="129">
        <v>46</v>
      </c>
      <c r="B160" s="130">
        <v>42380</v>
      </c>
      <c r="C160" s="130"/>
      <c r="D160" s="131" t="s">
        <v>387</v>
      </c>
      <c r="E160" s="132" t="s">
        <v>556</v>
      </c>
      <c r="F160" s="133">
        <v>81</v>
      </c>
      <c r="G160" s="132"/>
      <c r="H160" s="132">
        <v>110</v>
      </c>
      <c r="I160" s="134">
        <v>110</v>
      </c>
      <c r="J160" s="135" t="s">
        <v>631</v>
      </c>
      <c r="K160" s="136">
        <f t="shared" si="65"/>
        <v>29</v>
      </c>
      <c r="L160" s="137">
        <f t="shared" si="66"/>
        <v>0.35802469135802467</v>
      </c>
      <c r="M160" s="132" t="s">
        <v>547</v>
      </c>
      <c r="N160" s="138">
        <v>42745</v>
      </c>
      <c r="O160" s="54"/>
      <c r="P160" s="54"/>
      <c r="Q160" s="198"/>
      <c r="R160" s="54"/>
      <c r="S160" s="54"/>
      <c r="T160" s="37"/>
      <c r="U160" s="54"/>
      <c r="V160" s="37"/>
      <c r="W160" s="54"/>
      <c r="X160" s="37"/>
      <c r="Y160" s="54"/>
      <c r="Z160" s="37"/>
      <c r="AA160" s="54"/>
      <c r="AB160" s="37"/>
      <c r="AC160" s="54"/>
      <c r="AD160" s="37"/>
    </row>
    <row r="161" spans="1:30" ht="12.75" customHeight="1">
      <c r="A161" s="129">
        <v>47</v>
      </c>
      <c r="B161" s="130">
        <v>42382</v>
      </c>
      <c r="C161" s="130"/>
      <c r="D161" s="131" t="s">
        <v>638</v>
      </c>
      <c r="E161" s="132" t="s">
        <v>556</v>
      </c>
      <c r="F161" s="133">
        <v>417.5</v>
      </c>
      <c r="G161" s="132"/>
      <c r="H161" s="132">
        <v>547</v>
      </c>
      <c r="I161" s="134">
        <v>535</v>
      </c>
      <c r="J161" s="135" t="s">
        <v>631</v>
      </c>
      <c r="K161" s="136">
        <f t="shared" si="65"/>
        <v>129.5</v>
      </c>
      <c r="L161" s="137">
        <f t="shared" si="66"/>
        <v>0.31017964071856285</v>
      </c>
      <c r="M161" s="132" t="s">
        <v>547</v>
      </c>
      <c r="N161" s="138">
        <v>42578</v>
      </c>
      <c r="O161" s="54"/>
      <c r="P161" s="54"/>
      <c r="Q161" s="198"/>
      <c r="R161" s="54"/>
      <c r="S161" s="54"/>
      <c r="T161" s="37"/>
      <c r="U161" s="54"/>
      <c r="V161" s="37"/>
      <c r="W161" s="54"/>
      <c r="X161" s="37"/>
      <c r="Y161" s="54"/>
      <c r="Z161" s="37"/>
      <c r="AA161" s="54"/>
      <c r="AB161" s="37"/>
      <c r="AC161" s="54"/>
      <c r="AD161" s="37"/>
    </row>
    <row r="162" spans="1:30" ht="12.75" customHeight="1">
      <c r="A162" s="129">
        <v>48</v>
      </c>
      <c r="B162" s="130">
        <v>42408</v>
      </c>
      <c r="C162" s="130"/>
      <c r="D162" s="131" t="s">
        <v>639</v>
      </c>
      <c r="E162" s="132" t="s">
        <v>545</v>
      </c>
      <c r="F162" s="133">
        <v>650</v>
      </c>
      <c r="G162" s="132"/>
      <c r="H162" s="132">
        <v>800</v>
      </c>
      <c r="I162" s="134">
        <v>800</v>
      </c>
      <c r="J162" s="135" t="s">
        <v>631</v>
      </c>
      <c r="K162" s="136">
        <f t="shared" si="65"/>
        <v>150</v>
      </c>
      <c r="L162" s="137">
        <f t="shared" si="66"/>
        <v>0.23076923076923078</v>
      </c>
      <c r="M162" s="132" t="s">
        <v>547</v>
      </c>
      <c r="N162" s="138">
        <v>43154</v>
      </c>
      <c r="O162" s="54"/>
      <c r="P162" s="54"/>
      <c r="Q162" s="198"/>
      <c r="R162" s="54"/>
      <c r="S162" s="54"/>
      <c r="T162" s="37"/>
      <c r="U162" s="54"/>
      <c r="V162" s="37"/>
      <c r="W162" s="54"/>
      <c r="X162" s="37"/>
      <c r="Y162" s="54"/>
      <c r="Z162" s="37"/>
      <c r="AA162" s="54"/>
      <c r="AB162" s="37"/>
      <c r="AC162" s="54"/>
      <c r="AD162" s="37"/>
    </row>
    <row r="163" spans="1:30" ht="12.75" customHeight="1">
      <c r="A163" s="129">
        <v>49</v>
      </c>
      <c r="B163" s="130">
        <v>42433</v>
      </c>
      <c r="C163" s="130"/>
      <c r="D163" s="131" t="s">
        <v>232</v>
      </c>
      <c r="E163" s="132" t="s">
        <v>545</v>
      </c>
      <c r="F163" s="133">
        <v>437.5</v>
      </c>
      <c r="G163" s="132"/>
      <c r="H163" s="132">
        <v>504.5</v>
      </c>
      <c r="I163" s="134">
        <v>522</v>
      </c>
      <c r="J163" s="135" t="s">
        <v>640</v>
      </c>
      <c r="K163" s="136">
        <f t="shared" si="65"/>
        <v>67</v>
      </c>
      <c r="L163" s="137">
        <f t="shared" si="66"/>
        <v>0.15314285714285714</v>
      </c>
      <c r="M163" s="132" t="s">
        <v>547</v>
      </c>
      <c r="N163" s="138">
        <v>42480</v>
      </c>
      <c r="O163" s="54"/>
      <c r="P163" s="54"/>
      <c r="Q163" s="198"/>
      <c r="R163" s="54"/>
      <c r="S163" s="54"/>
      <c r="T163" s="37"/>
      <c r="U163" s="54"/>
      <c r="V163" s="37"/>
      <c r="W163" s="54"/>
      <c r="X163" s="37"/>
      <c r="Y163" s="54"/>
      <c r="Z163" s="37"/>
      <c r="AA163" s="54"/>
      <c r="AB163" s="37"/>
      <c r="AC163" s="54"/>
      <c r="AD163" s="37"/>
    </row>
    <row r="164" spans="1:30" ht="12.75" customHeight="1">
      <c r="A164" s="129">
        <v>50</v>
      </c>
      <c r="B164" s="130">
        <v>42438</v>
      </c>
      <c r="C164" s="130"/>
      <c r="D164" s="131" t="s">
        <v>641</v>
      </c>
      <c r="E164" s="132" t="s">
        <v>545</v>
      </c>
      <c r="F164" s="133">
        <v>189.5</v>
      </c>
      <c r="G164" s="132"/>
      <c r="H164" s="132">
        <v>218</v>
      </c>
      <c r="I164" s="134">
        <v>218</v>
      </c>
      <c r="J164" s="135" t="s">
        <v>631</v>
      </c>
      <c r="K164" s="136">
        <f t="shared" si="65"/>
        <v>28.5</v>
      </c>
      <c r="L164" s="137">
        <f t="shared" si="66"/>
        <v>0.15039577836411611</v>
      </c>
      <c r="M164" s="132" t="s">
        <v>547</v>
      </c>
      <c r="N164" s="138">
        <v>43034</v>
      </c>
      <c r="O164" s="54"/>
      <c r="P164" s="54"/>
      <c r="Q164" s="198"/>
      <c r="R164" s="54"/>
      <c r="S164" s="54"/>
      <c r="T164" s="37"/>
      <c r="U164" s="54"/>
      <c r="V164" s="37"/>
      <c r="W164" s="54"/>
      <c r="X164" s="37"/>
      <c r="Y164" s="54"/>
      <c r="Z164" s="37"/>
      <c r="AA164" s="54"/>
      <c r="AB164" s="37"/>
      <c r="AC164" s="54"/>
      <c r="AD164" s="37"/>
    </row>
    <row r="165" spans="1:30" ht="12.75" customHeight="1">
      <c r="A165" s="139">
        <v>51</v>
      </c>
      <c r="B165" s="140">
        <v>42471</v>
      </c>
      <c r="C165" s="140"/>
      <c r="D165" s="148" t="s">
        <v>642</v>
      </c>
      <c r="E165" s="143" t="s">
        <v>545</v>
      </c>
      <c r="F165" s="143">
        <v>36.5</v>
      </c>
      <c r="G165" s="144"/>
      <c r="H165" s="144">
        <v>15.85</v>
      </c>
      <c r="I165" s="144">
        <v>60</v>
      </c>
      <c r="J165" s="145" t="s">
        <v>643</v>
      </c>
      <c r="K165" s="146">
        <f t="shared" si="65"/>
        <v>-20.65</v>
      </c>
      <c r="L165" s="147">
        <f t="shared" si="66"/>
        <v>-0.5657534246575342</v>
      </c>
      <c r="M165" s="143" t="s">
        <v>557</v>
      </c>
      <c r="N165" s="151">
        <v>43627</v>
      </c>
      <c r="O165" s="54"/>
      <c r="P165" s="54"/>
      <c r="Q165" s="198"/>
      <c r="R165" s="54"/>
      <c r="S165" s="54"/>
      <c r="T165" s="37"/>
      <c r="U165" s="54"/>
      <c r="V165" s="37"/>
      <c r="W165" s="54"/>
      <c r="X165" s="37"/>
      <c r="Y165" s="54"/>
      <c r="Z165" s="37"/>
      <c r="AA165" s="54"/>
      <c r="AB165" s="37"/>
      <c r="AC165" s="54"/>
      <c r="AD165" s="37"/>
    </row>
    <row r="166" spans="1:30" ht="12.75" customHeight="1">
      <c r="A166" s="129">
        <v>52</v>
      </c>
      <c r="B166" s="130">
        <v>42472</v>
      </c>
      <c r="C166" s="130"/>
      <c r="D166" s="131" t="s">
        <v>644</v>
      </c>
      <c r="E166" s="132" t="s">
        <v>545</v>
      </c>
      <c r="F166" s="133">
        <v>93</v>
      </c>
      <c r="G166" s="132"/>
      <c r="H166" s="132">
        <v>149</v>
      </c>
      <c r="I166" s="134">
        <v>140</v>
      </c>
      <c r="J166" s="135" t="s">
        <v>645</v>
      </c>
      <c r="K166" s="136">
        <f t="shared" si="65"/>
        <v>56</v>
      </c>
      <c r="L166" s="137">
        <f t="shared" si="66"/>
        <v>0.60215053763440862</v>
      </c>
      <c r="M166" s="132" t="s">
        <v>547</v>
      </c>
      <c r="N166" s="138">
        <v>42740</v>
      </c>
      <c r="O166" s="54"/>
      <c r="P166" s="54"/>
      <c r="Q166" s="198"/>
      <c r="R166" s="54"/>
      <c r="S166" s="54"/>
      <c r="T166" s="37"/>
      <c r="U166" s="54"/>
      <c r="V166" s="37"/>
      <c r="W166" s="54"/>
      <c r="X166" s="37"/>
      <c r="Y166" s="54"/>
      <c r="Z166" s="37"/>
      <c r="AA166" s="54"/>
      <c r="AB166" s="37"/>
      <c r="AC166" s="54"/>
      <c r="AD166" s="37"/>
    </row>
    <row r="167" spans="1:30" ht="12.75" customHeight="1">
      <c r="A167" s="129">
        <v>53</v>
      </c>
      <c r="B167" s="130">
        <v>42472</v>
      </c>
      <c r="C167" s="130"/>
      <c r="D167" s="131" t="s">
        <v>646</v>
      </c>
      <c r="E167" s="132" t="s">
        <v>545</v>
      </c>
      <c r="F167" s="133">
        <v>130</v>
      </c>
      <c r="G167" s="132"/>
      <c r="H167" s="132">
        <v>150</v>
      </c>
      <c r="I167" s="134" t="s">
        <v>647</v>
      </c>
      <c r="J167" s="135" t="s">
        <v>631</v>
      </c>
      <c r="K167" s="136">
        <f t="shared" si="65"/>
        <v>20</v>
      </c>
      <c r="L167" s="137">
        <f t="shared" si="66"/>
        <v>0.15384615384615385</v>
      </c>
      <c r="M167" s="132" t="s">
        <v>547</v>
      </c>
      <c r="N167" s="138">
        <v>42564</v>
      </c>
      <c r="O167" s="54"/>
      <c r="P167" s="54"/>
      <c r="Q167" s="198"/>
      <c r="R167" s="54"/>
      <c r="S167" s="54"/>
      <c r="T167" s="37"/>
      <c r="U167" s="54"/>
      <c r="V167" s="37"/>
      <c r="W167" s="54"/>
      <c r="X167" s="37"/>
      <c r="Y167" s="54"/>
      <c r="Z167" s="37"/>
      <c r="AA167" s="54"/>
      <c r="AB167" s="37"/>
      <c r="AC167" s="54"/>
      <c r="AD167" s="37"/>
    </row>
    <row r="168" spans="1:30" ht="12.75" customHeight="1">
      <c r="A168" s="129">
        <v>54</v>
      </c>
      <c r="B168" s="130">
        <v>42473</v>
      </c>
      <c r="C168" s="130"/>
      <c r="D168" s="131" t="s">
        <v>648</v>
      </c>
      <c r="E168" s="132" t="s">
        <v>545</v>
      </c>
      <c r="F168" s="133">
        <v>196</v>
      </c>
      <c r="G168" s="132"/>
      <c r="H168" s="132">
        <v>299</v>
      </c>
      <c r="I168" s="134">
        <v>299</v>
      </c>
      <c r="J168" s="135" t="s">
        <v>631</v>
      </c>
      <c r="K168" s="136">
        <v>103</v>
      </c>
      <c r="L168" s="137">
        <v>0.52551020408163296</v>
      </c>
      <c r="M168" s="132" t="s">
        <v>547</v>
      </c>
      <c r="N168" s="138">
        <v>42620</v>
      </c>
      <c r="O168" s="54"/>
      <c r="P168" s="54"/>
      <c r="Q168" s="198"/>
      <c r="R168" s="54"/>
      <c r="S168" s="54"/>
      <c r="T168" s="37"/>
      <c r="U168" s="54"/>
      <c r="V168" s="37"/>
      <c r="W168" s="54"/>
      <c r="X168" s="37"/>
      <c r="Y168" s="54"/>
      <c r="Z168" s="37"/>
      <c r="AA168" s="54"/>
      <c r="AB168" s="37"/>
      <c r="AC168" s="54"/>
      <c r="AD168" s="37"/>
    </row>
    <row r="169" spans="1:30" ht="12.75" customHeight="1">
      <c r="A169" s="129">
        <v>55</v>
      </c>
      <c r="B169" s="130">
        <v>42473</v>
      </c>
      <c r="C169" s="130"/>
      <c r="D169" s="131" t="s">
        <v>649</v>
      </c>
      <c r="E169" s="132" t="s">
        <v>545</v>
      </c>
      <c r="F169" s="133">
        <v>88</v>
      </c>
      <c r="G169" s="132"/>
      <c r="H169" s="132">
        <v>103</v>
      </c>
      <c r="I169" s="134">
        <v>103</v>
      </c>
      <c r="J169" s="135" t="s">
        <v>631</v>
      </c>
      <c r="K169" s="136">
        <v>15</v>
      </c>
      <c r="L169" s="137">
        <v>0.170454545454545</v>
      </c>
      <c r="M169" s="132" t="s">
        <v>547</v>
      </c>
      <c r="N169" s="138">
        <v>42530</v>
      </c>
      <c r="O169" s="54"/>
      <c r="P169" s="54"/>
      <c r="Q169" s="198"/>
      <c r="R169" s="54"/>
      <c r="S169" s="54"/>
      <c r="T169" s="37"/>
      <c r="U169" s="54"/>
      <c r="V169" s="37"/>
      <c r="W169" s="54"/>
      <c r="X169" s="37"/>
      <c r="Y169" s="54"/>
      <c r="Z169" s="37"/>
      <c r="AA169" s="54"/>
      <c r="AB169" s="37"/>
      <c r="AC169" s="54"/>
      <c r="AD169" s="37"/>
    </row>
    <row r="170" spans="1:30" ht="12.75" customHeight="1">
      <c r="A170" s="129">
        <v>56</v>
      </c>
      <c r="B170" s="130">
        <v>42492</v>
      </c>
      <c r="C170" s="130"/>
      <c r="D170" s="131" t="s">
        <v>650</v>
      </c>
      <c r="E170" s="132" t="s">
        <v>545</v>
      </c>
      <c r="F170" s="133">
        <v>127.5</v>
      </c>
      <c r="G170" s="132"/>
      <c r="H170" s="132">
        <v>148</v>
      </c>
      <c r="I170" s="134" t="s">
        <v>651</v>
      </c>
      <c r="J170" s="135" t="s">
        <v>631</v>
      </c>
      <c r="K170" s="136">
        <f>H170-F170</f>
        <v>20.5</v>
      </c>
      <c r="L170" s="137">
        <f>K170/F170</f>
        <v>0.16078431372549021</v>
      </c>
      <c r="M170" s="132" t="s">
        <v>547</v>
      </c>
      <c r="N170" s="138">
        <v>42564</v>
      </c>
      <c r="O170" s="54"/>
      <c r="P170" s="54"/>
      <c r="Q170" s="198"/>
      <c r="R170" s="54"/>
      <c r="S170" s="54"/>
      <c r="T170" s="37"/>
      <c r="U170" s="54"/>
      <c r="V170" s="37"/>
      <c r="W170" s="54"/>
      <c r="X170" s="37"/>
      <c r="Y170" s="54"/>
      <c r="Z170" s="37"/>
      <c r="AA170" s="54"/>
      <c r="AB170" s="37"/>
      <c r="AC170" s="54"/>
      <c r="AD170" s="37"/>
    </row>
    <row r="171" spans="1:30" ht="12.75" customHeight="1">
      <c r="A171" s="129">
        <v>57</v>
      </c>
      <c r="B171" s="130">
        <v>42493</v>
      </c>
      <c r="C171" s="130"/>
      <c r="D171" s="131" t="s">
        <v>652</v>
      </c>
      <c r="E171" s="132" t="s">
        <v>545</v>
      </c>
      <c r="F171" s="133">
        <v>675</v>
      </c>
      <c r="G171" s="132"/>
      <c r="H171" s="132">
        <v>815</v>
      </c>
      <c r="I171" s="134" t="s">
        <v>653</v>
      </c>
      <c r="J171" s="135" t="s">
        <v>631</v>
      </c>
      <c r="K171" s="136">
        <f>H171-F171</f>
        <v>140</v>
      </c>
      <c r="L171" s="137">
        <f>K171/F171</f>
        <v>0.2074074074074074</v>
      </c>
      <c r="M171" s="132" t="s">
        <v>547</v>
      </c>
      <c r="N171" s="138">
        <v>43154</v>
      </c>
      <c r="O171" s="54"/>
      <c r="P171" s="54"/>
      <c r="Q171" s="198"/>
      <c r="R171" s="54"/>
      <c r="S171" s="54"/>
      <c r="T171" s="37"/>
      <c r="U171" s="54"/>
      <c r="V171" s="37"/>
      <c r="W171" s="54"/>
      <c r="X171" s="37"/>
      <c r="Y171" s="54"/>
      <c r="Z171" s="37"/>
      <c r="AA171" s="54"/>
      <c r="AB171" s="37"/>
      <c r="AC171" s="54"/>
      <c r="AD171" s="37"/>
    </row>
    <row r="172" spans="1:30" ht="12.75" customHeight="1">
      <c r="A172" s="139">
        <v>58</v>
      </c>
      <c r="B172" s="140">
        <v>42522</v>
      </c>
      <c r="C172" s="140"/>
      <c r="D172" s="141" t="s">
        <v>654</v>
      </c>
      <c r="E172" s="142" t="s">
        <v>545</v>
      </c>
      <c r="F172" s="143">
        <v>500</v>
      </c>
      <c r="G172" s="143"/>
      <c r="H172" s="144">
        <v>232.5</v>
      </c>
      <c r="I172" s="144" t="s">
        <v>655</v>
      </c>
      <c r="J172" s="145" t="s">
        <v>656</v>
      </c>
      <c r="K172" s="146">
        <f>H172-F172</f>
        <v>-267.5</v>
      </c>
      <c r="L172" s="147">
        <f>K172/F172</f>
        <v>-0.53500000000000003</v>
      </c>
      <c r="M172" s="143" t="s">
        <v>557</v>
      </c>
      <c r="N172" s="140">
        <v>43735</v>
      </c>
      <c r="O172" s="54"/>
      <c r="P172" s="54"/>
      <c r="Q172" s="198"/>
      <c r="R172" s="54"/>
      <c r="S172" s="54"/>
      <c r="T172" s="37"/>
      <c r="U172" s="54"/>
      <c r="V172" s="37"/>
      <c r="W172" s="54"/>
      <c r="X172" s="37"/>
      <c r="Y172" s="54"/>
      <c r="Z172" s="37"/>
      <c r="AA172" s="54"/>
      <c r="AB172" s="37"/>
      <c r="AC172" s="54"/>
      <c r="AD172" s="37"/>
    </row>
    <row r="173" spans="1:30" ht="12.75" customHeight="1">
      <c r="A173" s="129">
        <v>59</v>
      </c>
      <c r="B173" s="130">
        <v>42527</v>
      </c>
      <c r="C173" s="130"/>
      <c r="D173" s="131" t="s">
        <v>503</v>
      </c>
      <c r="E173" s="132" t="s">
        <v>545</v>
      </c>
      <c r="F173" s="133">
        <v>110</v>
      </c>
      <c r="G173" s="132"/>
      <c r="H173" s="132">
        <v>126.5</v>
      </c>
      <c r="I173" s="134">
        <v>125</v>
      </c>
      <c r="J173" s="135" t="s">
        <v>583</v>
      </c>
      <c r="K173" s="136">
        <f>H173-F173</f>
        <v>16.5</v>
      </c>
      <c r="L173" s="137">
        <f>K173/F173</f>
        <v>0.15</v>
      </c>
      <c r="M173" s="132" t="s">
        <v>547</v>
      </c>
      <c r="N173" s="138">
        <v>42552</v>
      </c>
      <c r="O173" s="54"/>
      <c r="P173" s="54"/>
      <c r="Q173" s="198"/>
      <c r="R173" s="54"/>
      <c r="S173" s="54"/>
      <c r="T173" s="37"/>
      <c r="U173" s="54"/>
      <c r="V173" s="37"/>
      <c r="W173" s="54"/>
      <c r="X173" s="37"/>
      <c r="Y173" s="54"/>
      <c r="Z173" s="37"/>
      <c r="AA173" s="54"/>
      <c r="AB173" s="37"/>
      <c r="AC173" s="54"/>
      <c r="AD173" s="37"/>
    </row>
    <row r="174" spans="1:30" ht="12.75" customHeight="1">
      <c r="A174" s="129">
        <v>60</v>
      </c>
      <c r="B174" s="130">
        <v>42538</v>
      </c>
      <c r="C174" s="130"/>
      <c r="D174" s="131" t="s">
        <v>657</v>
      </c>
      <c r="E174" s="132" t="s">
        <v>545</v>
      </c>
      <c r="F174" s="133">
        <v>44</v>
      </c>
      <c r="G174" s="132"/>
      <c r="H174" s="132">
        <v>69.5</v>
      </c>
      <c r="I174" s="134">
        <v>69.5</v>
      </c>
      <c r="J174" s="135" t="s">
        <v>658</v>
      </c>
      <c r="K174" s="136">
        <f>H174-F174</f>
        <v>25.5</v>
      </c>
      <c r="L174" s="137">
        <f>K174/F174</f>
        <v>0.57954545454545459</v>
      </c>
      <c r="M174" s="132" t="s">
        <v>547</v>
      </c>
      <c r="N174" s="138">
        <v>42977</v>
      </c>
      <c r="O174" s="54"/>
      <c r="P174" s="54"/>
      <c r="Q174" s="198"/>
      <c r="R174" s="54"/>
      <c r="S174" s="54"/>
      <c r="T174" s="37"/>
      <c r="U174" s="54"/>
      <c r="V174" s="37"/>
      <c r="W174" s="54"/>
      <c r="X174" s="37"/>
      <c r="Y174" s="54"/>
      <c r="Z174" s="37"/>
      <c r="AA174" s="54"/>
      <c r="AB174" s="37"/>
      <c r="AC174" s="54"/>
      <c r="AD174" s="37"/>
    </row>
    <row r="175" spans="1:30" ht="12.75" customHeight="1">
      <c r="A175" s="129">
        <v>61</v>
      </c>
      <c r="B175" s="130">
        <v>42549</v>
      </c>
      <c r="C175" s="130"/>
      <c r="D175" s="131" t="s">
        <v>659</v>
      </c>
      <c r="E175" s="132" t="s">
        <v>545</v>
      </c>
      <c r="F175" s="133">
        <v>262.5</v>
      </c>
      <c r="G175" s="132"/>
      <c r="H175" s="132">
        <v>340</v>
      </c>
      <c r="I175" s="134">
        <v>333</v>
      </c>
      <c r="J175" s="135" t="s">
        <v>660</v>
      </c>
      <c r="K175" s="136">
        <v>77.5</v>
      </c>
      <c r="L175" s="137">
        <v>0.29523809523809502</v>
      </c>
      <c r="M175" s="132" t="s">
        <v>547</v>
      </c>
      <c r="N175" s="138">
        <v>43017</v>
      </c>
      <c r="O175" s="54"/>
      <c r="P175" s="54"/>
      <c r="Q175" s="198"/>
      <c r="R175" s="54"/>
      <c r="S175" s="54"/>
      <c r="T175" s="37"/>
      <c r="U175" s="54"/>
      <c r="V175" s="37"/>
      <c r="W175" s="54"/>
      <c r="X175" s="37"/>
      <c r="Y175" s="54"/>
      <c r="Z175" s="37"/>
      <c r="AA175" s="54"/>
      <c r="AB175" s="37"/>
      <c r="AC175" s="54"/>
      <c r="AD175" s="37"/>
    </row>
    <row r="176" spans="1:30" ht="12.75" customHeight="1">
      <c r="A176" s="129">
        <v>62</v>
      </c>
      <c r="B176" s="130">
        <v>42549</v>
      </c>
      <c r="C176" s="130"/>
      <c r="D176" s="131" t="s">
        <v>661</v>
      </c>
      <c r="E176" s="132" t="s">
        <v>545</v>
      </c>
      <c r="F176" s="133">
        <v>840</v>
      </c>
      <c r="G176" s="132"/>
      <c r="H176" s="132">
        <v>1230</v>
      </c>
      <c r="I176" s="134">
        <v>1230</v>
      </c>
      <c r="J176" s="135" t="s">
        <v>631</v>
      </c>
      <c r="K176" s="136">
        <v>390</v>
      </c>
      <c r="L176" s="137">
        <v>0.46428571428571402</v>
      </c>
      <c r="M176" s="132" t="s">
        <v>547</v>
      </c>
      <c r="N176" s="138">
        <v>42649</v>
      </c>
      <c r="O176" s="54"/>
      <c r="P176" s="54"/>
      <c r="Q176" s="198"/>
      <c r="R176" s="54"/>
      <c r="S176" s="54"/>
      <c r="T176" s="37"/>
      <c r="U176" s="54"/>
      <c r="V176" s="37"/>
      <c r="W176" s="54"/>
      <c r="X176" s="37"/>
      <c r="Y176" s="54"/>
      <c r="Z176" s="37"/>
      <c r="AA176" s="54"/>
      <c r="AB176" s="37"/>
      <c r="AC176" s="54"/>
      <c r="AD176" s="37"/>
    </row>
    <row r="177" spans="1:30" ht="12.75" customHeight="1">
      <c r="A177" s="152">
        <v>63</v>
      </c>
      <c r="B177" s="153">
        <v>42556</v>
      </c>
      <c r="C177" s="153"/>
      <c r="D177" s="154" t="s">
        <v>662</v>
      </c>
      <c r="E177" s="155" t="s">
        <v>545</v>
      </c>
      <c r="F177" s="155">
        <v>395</v>
      </c>
      <c r="G177" s="156"/>
      <c r="H177" s="156">
        <f>(468.5+342.5)/2</f>
        <v>405.5</v>
      </c>
      <c r="I177" s="156">
        <v>510</v>
      </c>
      <c r="J177" s="157" t="s">
        <v>663</v>
      </c>
      <c r="K177" s="158">
        <f t="shared" ref="K177:K183" si="67">H177-F177</f>
        <v>10.5</v>
      </c>
      <c r="L177" s="159">
        <f t="shared" ref="L177:L183" si="68">K177/F177</f>
        <v>2.6582278481012658E-2</v>
      </c>
      <c r="M177" s="155" t="s">
        <v>564</v>
      </c>
      <c r="N177" s="153">
        <v>43606</v>
      </c>
      <c r="O177" s="54"/>
      <c r="P177" s="54"/>
      <c r="Q177" s="198"/>
      <c r="R177" s="54"/>
      <c r="S177" s="54"/>
      <c r="T177" s="37"/>
      <c r="U177" s="54"/>
      <c r="V177" s="37"/>
      <c r="W177" s="54"/>
      <c r="X177" s="37"/>
      <c r="Y177" s="54"/>
      <c r="Z177" s="37"/>
      <c r="AA177" s="54"/>
      <c r="AB177" s="37"/>
      <c r="AC177" s="54"/>
      <c r="AD177" s="37"/>
    </row>
    <row r="178" spans="1:30" ht="12.75" customHeight="1">
      <c r="A178" s="139">
        <v>64</v>
      </c>
      <c r="B178" s="140">
        <v>42584</v>
      </c>
      <c r="C178" s="140"/>
      <c r="D178" s="141" t="s">
        <v>664</v>
      </c>
      <c r="E178" s="142" t="s">
        <v>556</v>
      </c>
      <c r="F178" s="143">
        <f>169.5-12.8</f>
        <v>156.69999999999999</v>
      </c>
      <c r="G178" s="143"/>
      <c r="H178" s="144">
        <v>77</v>
      </c>
      <c r="I178" s="144" t="s">
        <v>665</v>
      </c>
      <c r="J178" s="145" t="s">
        <v>666</v>
      </c>
      <c r="K178" s="146">
        <f t="shared" si="67"/>
        <v>-79.699999999999989</v>
      </c>
      <c r="L178" s="147">
        <f t="shared" si="68"/>
        <v>-0.50861518825781749</v>
      </c>
      <c r="M178" s="143" t="s">
        <v>557</v>
      </c>
      <c r="N178" s="140">
        <v>43522</v>
      </c>
      <c r="O178" s="54"/>
      <c r="P178" s="54"/>
      <c r="Q178" s="198"/>
      <c r="R178" s="54"/>
      <c r="S178" s="54"/>
      <c r="T178" s="37"/>
      <c r="U178" s="54"/>
      <c r="V178" s="37"/>
      <c r="W178" s="54"/>
      <c r="X178" s="37"/>
      <c r="Y178" s="54"/>
      <c r="Z178" s="37"/>
      <c r="AA178" s="54"/>
      <c r="AB178" s="37"/>
      <c r="AC178" s="54"/>
      <c r="AD178" s="37"/>
    </row>
    <row r="179" spans="1:30" ht="12.75" customHeight="1">
      <c r="A179" s="139">
        <v>65</v>
      </c>
      <c r="B179" s="140">
        <v>42586</v>
      </c>
      <c r="C179" s="140"/>
      <c r="D179" s="141" t="s">
        <v>667</v>
      </c>
      <c r="E179" s="142" t="s">
        <v>545</v>
      </c>
      <c r="F179" s="143">
        <v>400</v>
      </c>
      <c r="G179" s="143"/>
      <c r="H179" s="144">
        <v>305</v>
      </c>
      <c r="I179" s="144">
        <v>475</v>
      </c>
      <c r="J179" s="145" t="s">
        <v>668</v>
      </c>
      <c r="K179" s="146">
        <f t="shared" si="67"/>
        <v>-95</v>
      </c>
      <c r="L179" s="147">
        <f t="shared" si="68"/>
        <v>-0.23749999999999999</v>
      </c>
      <c r="M179" s="143" t="s">
        <v>557</v>
      </c>
      <c r="N179" s="140">
        <v>43606</v>
      </c>
      <c r="O179" s="54"/>
      <c r="P179" s="54"/>
      <c r="Q179" s="198"/>
      <c r="R179" s="54"/>
      <c r="S179" s="54"/>
      <c r="T179" s="37"/>
      <c r="U179" s="54"/>
      <c r="V179" s="37"/>
      <c r="W179" s="54"/>
      <c r="X179" s="37"/>
      <c r="Y179" s="54"/>
      <c r="Z179" s="37"/>
      <c r="AA179" s="54"/>
      <c r="AB179" s="37"/>
      <c r="AC179" s="54"/>
      <c r="AD179" s="37"/>
    </row>
    <row r="180" spans="1:30" ht="12.75" customHeight="1">
      <c r="A180" s="129">
        <v>66</v>
      </c>
      <c r="B180" s="130">
        <v>42593</v>
      </c>
      <c r="C180" s="130"/>
      <c r="D180" s="131" t="s">
        <v>669</v>
      </c>
      <c r="E180" s="132" t="s">
        <v>545</v>
      </c>
      <c r="F180" s="133">
        <v>86.5</v>
      </c>
      <c r="G180" s="132"/>
      <c r="H180" s="132">
        <v>130</v>
      </c>
      <c r="I180" s="134">
        <v>130</v>
      </c>
      <c r="J180" s="135" t="s">
        <v>670</v>
      </c>
      <c r="K180" s="136">
        <f t="shared" si="67"/>
        <v>43.5</v>
      </c>
      <c r="L180" s="137">
        <f t="shared" si="68"/>
        <v>0.50289017341040465</v>
      </c>
      <c r="M180" s="132" t="s">
        <v>547</v>
      </c>
      <c r="N180" s="138">
        <v>43091</v>
      </c>
      <c r="O180" s="54"/>
      <c r="P180" s="54"/>
      <c r="Q180" s="198"/>
      <c r="R180" s="54"/>
      <c r="S180" s="54"/>
      <c r="T180" s="37"/>
      <c r="U180" s="54"/>
      <c r="V180" s="37"/>
      <c r="W180" s="54"/>
      <c r="X180" s="37"/>
      <c r="Y180" s="54"/>
      <c r="Z180" s="37"/>
      <c r="AA180" s="54"/>
      <c r="AB180" s="37"/>
      <c r="AC180" s="54"/>
      <c r="AD180" s="37"/>
    </row>
    <row r="181" spans="1:30" ht="12.75" customHeight="1">
      <c r="A181" s="139">
        <v>67</v>
      </c>
      <c r="B181" s="140">
        <v>42600</v>
      </c>
      <c r="C181" s="140"/>
      <c r="D181" s="141" t="s">
        <v>119</v>
      </c>
      <c r="E181" s="142" t="s">
        <v>545</v>
      </c>
      <c r="F181" s="143">
        <v>133.5</v>
      </c>
      <c r="G181" s="143"/>
      <c r="H181" s="144">
        <v>126.5</v>
      </c>
      <c r="I181" s="144">
        <v>178</v>
      </c>
      <c r="J181" s="145" t="s">
        <v>671</v>
      </c>
      <c r="K181" s="146">
        <f t="shared" si="67"/>
        <v>-7</v>
      </c>
      <c r="L181" s="147">
        <f t="shared" si="68"/>
        <v>-5.2434456928838954E-2</v>
      </c>
      <c r="M181" s="143" t="s">
        <v>557</v>
      </c>
      <c r="N181" s="140">
        <v>42615</v>
      </c>
      <c r="O181" s="54"/>
      <c r="P181" s="54"/>
      <c r="Q181" s="198"/>
      <c r="R181" s="54"/>
      <c r="S181" s="54"/>
      <c r="T181" s="37"/>
      <c r="U181" s="54"/>
      <c r="V181" s="37"/>
      <c r="W181" s="54"/>
      <c r="X181" s="37"/>
      <c r="Y181" s="54"/>
      <c r="Z181" s="37"/>
      <c r="AA181" s="54"/>
      <c r="AB181" s="37"/>
      <c r="AC181" s="54"/>
      <c r="AD181" s="37"/>
    </row>
    <row r="182" spans="1:30" ht="12.75" customHeight="1">
      <c r="A182" s="129">
        <v>68</v>
      </c>
      <c r="B182" s="130">
        <v>42613</v>
      </c>
      <c r="C182" s="130"/>
      <c r="D182" s="131" t="s">
        <v>672</v>
      </c>
      <c r="E182" s="132" t="s">
        <v>545</v>
      </c>
      <c r="F182" s="133">
        <v>560</v>
      </c>
      <c r="G182" s="132"/>
      <c r="H182" s="132">
        <v>725</v>
      </c>
      <c r="I182" s="134">
        <v>725</v>
      </c>
      <c r="J182" s="135" t="s">
        <v>577</v>
      </c>
      <c r="K182" s="136">
        <f t="shared" si="67"/>
        <v>165</v>
      </c>
      <c r="L182" s="137">
        <f t="shared" si="68"/>
        <v>0.29464285714285715</v>
      </c>
      <c r="M182" s="132" t="s">
        <v>547</v>
      </c>
      <c r="N182" s="138">
        <v>42456</v>
      </c>
      <c r="O182" s="54"/>
      <c r="P182" s="54"/>
      <c r="Q182" s="198"/>
      <c r="R182" s="54"/>
      <c r="S182" s="54"/>
      <c r="T182" s="37"/>
      <c r="U182" s="54"/>
      <c r="V182" s="37"/>
      <c r="W182" s="54"/>
      <c r="X182" s="37"/>
      <c r="Y182" s="54"/>
      <c r="Z182" s="37"/>
      <c r="AA182" s="54"/>
      <c r="AB182" s="37"/>
      <c r="AC182" s="54"/>
      <c r="AD182" s="37"/>
    </row>
    <row r="183" spans="1:30" ht="12.75" customHeight="1">
      <c r="A183" s="129">
        <v>69</v>
      </c>
      <c r="B183" s="130">
        <v>42614</v>
      </c>
      <c r="C183" s="130"/>
      <c r="D183" s="131" t="s">
        <v>673</v>
      </c>
      <c r="E183" s="132" t="s">
        <v>545</v>
      </c>
      <c r="F183" s="133">
        <v>160.5</v>
      </c>
      <c r="G183" s="132"/>
      <c r="H183" s="132">
        <v>210</v>
      </c>
      <c r="I183" s="134">
        <v>210</v>
      </c>
      <c r="J183" s="135" t="s">
        <v>577</v>
      </c>
      <c r="K183" s="136">
        <f t="shared" si="67"/>
        <v>49.5</v>
      </c>
      <c r="L183" s="137">
        <f t="shared" si="68"/>
        <v>0.30841121495327101</v>
      </c>
      <c r="M183" s="132" t="s">
        <v>547</v>
      </c>
      <c r="N183" s="138">
        <v>42871</v>
      </c>
      <c r="O183" s="54"/>
      <c r="P183" s="54"/>
      <c r="Q183" s="198"/>
      <c r="R183" s="54"/>
      <c r="S183" s="54"/>
      <c r="T183" s="37"/>
      <c r="U183" s="54"/>
      <c r="V183" s="37"/>
      <c r="W183" s="54"/>
      <c r="X183" s="37"/>
      <c r="Y183" s="54"/>
      <c r="Z183" s="37"/>
      <c r="AA183" s="54"/>
      <c r="AB183" s="37"/>
      <c r="AC183" s="54"/>
      <c r="AD183" s="37"/>
    </row>
    <row r="184" spans="1:30" ht="12.75" customHeight="1">
      <c r="A184" s="129">
        <v>70</v>
      </c>
      <c r="B184" s="130">
        <v>42646</v>
      </c>
      <c r="C184" s="130"/>
      <c r="D184" s="131" t="s">
        <v>396</v>
      </c>
      <c r="E184" s="132" t="s">
        <v>545</v>
      </c>
      <c r="F184" s="133">
        <v>430</v>
      </c>
      <c r="G184" s="132"/>
      <c r="H184" s="132">
        <v>596</v>
      </c>
      <c r="I184" s="134">
        <v>575</v>
      </c>
      <c r="J184" s="135" t="s">
        <v>674</v>
      </c>
      <c r="K184" s="136">
        <v>166</v>
      </c>
      <c r="L184" s="137">
        <v>0.38604651162790699</v>
      </c>
      <c r="M184" s="132" t="s">
        <v>547</v>
      </c>
      <c r="N184" s="138">
        <v>42769</v>
      </c>
      <c r="O184" s="54"/>
      <c r="P184" s="54"/>
      <c r="Q184" s="198"/>
      <c r="R184" s="54"/>
      <c r="S184" s="54"/>
      <c r="T184" s="37"/>
      <c r="U184" s="54"/>
      <c r="V184" s="37"/>
      <c r="W184" s="54"/>
      <c r="X184" s="37"/>
      <c r="Y184" s="54"/>
      <c r="Z184" s="37"/>
      <c r="AA184" s="54"/>
      <c r="AB184" s="37"/>
      <c r="AC184" s="54"/>
      <c r="AD184" s="37"/>
    </row>
    <row r="185" spans="1:30" ht="12.75" customHeight="1">
      <c r="A185" s="129">
        <v>71</v>
      </c>
      <c r="B185" s="130">
        <v>42657</v>
      </c>
      <c r="C185" s="130"/>
      <c r="D185" s="131" t="s">
        <v>675</v>
      </c>
      <c r="E185" s="132" t="s">
        <v>545</v>
      </c>
      <c r="F185" s="133">
        <v>280</v>
      </c>
      <c r="G185" s="132"/>
      <c r="H185" s="132">
        <v>345</v>
      </c>
      <c r="I185" s="134">
        <v>345</v>
      </c>
      <c r="J185" s="135" t="s">
        <v>577</v>
      </c>
      <c r="K185" s="136">
        <f t="shared" ref="K185:K190" si="69">H185-F185</f>
        <v>65</v>
      </c>
      <c r="L185" s="137">
        <f>K185/F185</f>
        <v>0.23214285714285715</v>
      </c>
      <c r="M185" s="132" t="s">
        <v>547</v>
      </c>
      <c r="N185" s="138">
        <v>42814</v>
      </c>
      <c r="O185" s="54"/>
      <c r="P185" s="54"/>
      <c r="Q185" s="198"/>
      <c r="R185" s="54"/>
      <c r="S185" s="54"/>
      <c r="T185" s="37"/>
      <c r="U185" s="54"/>
      <c r="V185" s="37"/>
      <c r="W185" s="54"/>
      <c r="X185" s="37"/>
      <c r="Y185" s="54"/>
      <c r="Z185" s="37"/>
      <c r="AA185" s="54"/>
      <c r="AB185" s="37"/>
      <c r="AC185" s="54"/>
      <c r="AD185" s="37"/>
    </row>
    <row r="186" spans="1:30" ht="12.75" customHeight="1">
      <c r="A186" s="129">
        <v>72</v>
      </c>
      <c r="B186" s="130">
        <v>42657</v>
      </c>
      <c r="C186" s="130"/>
      <c r="D186" s="131" t="s">
        <v>676</v>
      </c>
      <c r="E186" s="132" t="s">
        <v>545</v>
      </c>
      <c r="F186" s="133">
        <v>245</v>
      </c>
      <c r="G186" s="132"/>
      <c r="H186" s="132">
        <v>325.5</v>
      </c>
      <c r="I186" s="134">
        <v>330</v>
      </c>
      <c r="J186" s="135" t="s">
        <v>677</v>
      </c>
      <c r="K186" s="136">
        <f t="shared" si="69"/>
        <v>80.5</v>
      </c>
      <c r="L186" s="137">
        <f>K186/F186</f>
        <v>0.32857142857142857</v>
      </c>
      <c r="M186" s="132" t="s">
        <v>547</v>
      </c>
      <c r="N186" s="138">
        <v>42769</v>
      </c>
      <c r="O186" s="54"/>
      <c r="P186" s="54"/>
      <c r="Q186" s="198"/>
      <c r="R186" s="54"/>
      <c r="S186" s="54"/>
      <c r="T186" s="37"/>
      <c r="U186" s="54"/>
      <c r="V186" s="37"/>
      <c r="W186" s="54"/>
      <c r="X186" s="37"/>
      <c r="Y186" s="54"/>
      <c r="Z186" s="37"/>
      <c r="AA186" s="54"/>
      <c r="AB186" s="37"/>
      <c r="AC186" s="54"/>
      <c r="AD186" s="37"/>
    </row>
    <row r="187" spans="1:30" ht="12.75" customHeight="1">
      <c r="A187" s="129">
        <v>73</v>
      </c>
      <c r="B187" s="130">
        <v>42660</v>
      </c>
      <c r="C187" s="130"/>
      <c r="D187" s="131" t="s">
        <v>678</v>
      </c>
      <c r="E187" s="132" t="s">
        <v>545</v>
      </c>
      <c r="F187" s="133">
        <v>125</v>
      </c>
      <c r="G187" s="132"/>
      <c r="H187" s="132">
        <v>160</v>
      </c>
      <c r="I187" s="134">
        <v>160</v>
      </c>
      <c r="J187" s="135" t="s">
        <v>631</v>
      </c>
      <c r="K187" s="136">
        <f t="shared" si="69"/>
        <v>35</v>
      </c>
      <c r="L187" s="137">
        <v>0.28000000000000003</v>
      </c>
      <c r="M187" s="132" t="s">
        <v>547</v>
      </c>
      <c r="N187" s="138">
        <v>42803</v>
      </c>
      <c r="O187" s="54"/>
      <c r="P187" s="54"/>
      <c r="Q187" s="198"/>
      <c r="R187" s="54"/>
      <c r="S187" s="54"/>
      <c r="T187" s="37"/>
      <c r="U187" s="54"/>
      <c r="V187" s="37"/>
      <c r="W187" s="54"/>
      <c r="X187" s="37"/>
      <c r="Y187" s="54"/>
      <c r="Z187" s="37"/>
      <c r="AA187" s="54"/>
      <c r="AB187" s="37"/>
      <c r="AC187" s="54"/>
      <c r="AD187" s="37"/>
    </row>
    <row r="188" spans="1:30" ht="12.75" customHeight="1">
      <c r="A188" s="129">
        <v>74</v>
      </c>
      <c r="B188" s="130">
        <v>42660</v>
      </c>
      <c r="C188" s="130"/>
      <c r="D188" s="131" t="s">
        <v>679</v>
      </c>
      <c r="E188" s="132" t="s">
        <v>545</v>
      </c>
      <c r="F188" s="133">
        <v>114</v>
      </c>
      <c r="G188" s="132"/>
      <c r="H188" s="132">
        <v>145</v>
      </c>
      <c r="I188" s="134">
        <v>145</v>
      </c>
      <c r="J188" s="135" t="s">
        <v>631</v>
      </c>
      <c r="K188" s="136">
        <f t="shared" si="69"/>
        <v>31</v>
      </c>
      <c r="L188" s="137">
        <f>K188/F188</f>
        <v>0.27192982456140352</v>
      </c>
      <c r="M188" s="132" t="s">
        <v>547</v>
      </c>
      <c r="N188" s="138">
        <v>42859</v>
      </c>
      <c r="O188" s="54"/>
      <c r="P188" s="54"/>
      <c r="Q188" s="198"/>
      <c r="R188" s="54"/>
      <c r="S188" s="54"/>
      <c r="T188" s="37"/>
      <c r="U188" s="54"/>
      <c r="V188" s="37"/>
      <c r="W188" s="54"/>
      <c r="X188" s="37"/>
      <c r="Y188" s="54"/>
      <c r="Z188" s="37"/>
      <c r="AA188" s="54"/>
      <c r="AB188" s="37"/>
      <c r="AC188" s="54"/>
      <c r="AD188" s="37"/>
    </row>
    <row r="189" spans="1:30" ht="12.75" customHeight="1">
      <c r="A189" s="129">
        <v>75</v>
      </c>
      <c r="B189" s="130">
        <v>42660</v>
      </c>
      <c r="C189" s="130"/>
      <c r="D189" s="131" t="s">
        <v>680</v>
      </c>
      <c r="E189" s="132" t="s">
        <v>545</v>
      </c>
      <c r="F189" s="133">
        <v>212</v>
      </c>
      <c r="G189" s="132"/>
      <c r="H189" s="132">
        <v>280</v>
      </c>
      <c r="I189" s="134">
        <v>276</v>
      </c>
      <c r="J189" s="135" t="s">
        <v>681</v>
      </c>
      <c r="K189" s="136">
        <f t="shared" si="69"/>
        <v>68</v>
      </c>
      <c r="L189" s="137">
        <f>K189/F189</f>
        <v>0.32075471698113206</v>
      </c>
      <c r="M189" s="132" t="s">
        <v>547</v>
      </c>
      <c r="N189" s="138">
        <v>42858</v>
      </c>
      <c r="O189" s="54"/>
      <c r="P189" s="54"/>
      <c r="Q189" s="198"/>
      <c r="R189" s="54"/>
      <c r="S189" s="54"/>
      <c r="T189" s="37"/>
      <c r="U189" s="54"/>
      <c r="V189" s="37"/>
      <c r="W189" s="54"/>
      <c r="X189" s="37"/>
      <c r="Y189" s="54"/>
      <c r="Z189" s="37"/>
      <c r="AA189" s="54"/>
      <c r="AB189" s="37"/>
      <c r="AC189" s="54"/>
      <c r="AD189" s="37"/>
    </row>
    <row r="190" spans="1:30" ht="12.75" customHeight="1">
      <c r="A190" s="129">
        <v>76</v>
      </c>
      <c r="B190" s="130">
        <v>42678</v>
      </c>
      <c r="C190" s="130"/>
      <c r="D190" s="131" t="s">
        <v>439</v>
      </c>
      <c r="E190" s="132" t="s">
        <v>545</v>
      </c>
      <c r="F190" s="133">
        <v>155</v>
      </c>
      <c r="G190" s="132"/>
      <c r="H190" s="132">
        <v>210</v>
      </c>
      <c r="I190" s="134">
        <v>210</v>
      </c>
      <c r="J190" s="135" t="s">
        <v>682</v>
      </c>
      <c r="K190" s="136">
        <f t="shared" si="69"/>
        <v>55</v>
      </c>
      <c r="L190" s="137">
        <f>K190/F190</f>
        <v>0.35483870967741937</v>
      </c>
      <c r="M190" s="132" t="s">
        <v>547</v>
      </c>
      <c r="N190" s="138">
        <v>42944</v>
      </c>
      <c r="O190" s="54"/>
      <c r="P190" s="54"/>
      <c r="Q190" s="198"/>
      <c r="R190" s="54"/>
      <c r="S190" s="54"/>
      <c r="T190" s="37"/>
      <c r="U190" s="54"/>
      <c r="V190" s="37"/>
      <c r="W190" s="54"/>
      <c r="X190" s="37"/>
      <c r="Y190" s="54"/>
      <c r="Z190" s="37"/>
      <c r="AA190" s="54"/>
      <c r="AB190" s="37"/>
      <c r="AC190" s="54"/>
      <c r="AD190" s="37"/>
    </row>
    <row r="191" spans="1:30" ht="12.75" customHeight="1">
      <c r="A191" s="139">
        <v>77</v>
      </c>
      <c r="B191" s="140">
        <v>42710</v>
      </c>
      <c r="C191" s="140"/>
      <c r="D191" s="141" t="s">
        <v>683</v>
      </c>
      <c r="E191" s="142" t="s">
        <v>545</v>
      </c>
      <c r="F191" s="143">
        <v>150.5</v>
      </c>
      <c r="G191" s="143"/>
      <c r="H191" s="144">
        <v>72.5</v>
      </c>
      <c r="I191" s="144">
        <v>174</v>
      </c>
      <c r="J191" s="145" t="s">
        <v>684</v>
      </c>
      <c r="K191" s="146">
        <v>-78</v>
      </c>
      <c r="L191" s="147">
        <v>-0.51827242524916906</v>
      </c>
      <c r="M191" s="143" t="s">
        <v>557</v>
      </c>
      <c r="N191" s="140">
        <v>43333</v>
      </c>
      <c r="O191" s="54"/>
      <c r="P191" s="54"/>
      <c r="Q191" s="198"/>
      <c r="R191" s="54"/>
      <c r="S191" s="54"/>
      <c r="T191" s="37"/>
      <c r="U191" s="54"/>
      <c r="V191" s="37"/>
      <c r="W191" s="54"/>
      <c r="X191" s="37"/>
      <c r="Y191" s="54"/>
      <c r="Z191" s="37"/>
      <c r="AA191" s="54"/>
      <c r="AB191" s="37"/>
      <c r="AC191" s="54"/>
      <c r="AD191" s="37"/>
    </row>
    <row r="192" spans="1:30" ht="12.75" customHeight="1">
      <c r="A192" s="129">
        <v>78</v>
      </c>
      <c r="B192" s="130">
        <v>42712</v>
      </c>
      <c r="C192" s="130"/>
      <c r="D192" s="131" t="s">
        <v>685</v>
      </c>
      <c r="E192" s="132" t="s">
        <v>545</v>
      </c>
      <c r="F192" s="133">
        <v>380</v>
      </c>
      <c r="G192" s="132"/>
      <c r="H192" s="132">
        <v>478</v>
      </c>
      <c r="I192" s="134">
        <v>468</v>
      </c>
      <c r="J192" s="135" t="s">
        <v>631</v>
      </c>
      <c r="K192" s="136">
        <f>H192-F192</f>
        <v>98</v>
      </c>
      <c r="L192" s="137">
        <f>K192/F192</f>
        <v>0.25789473684210529</v>
      </c>
      <c r="M192" s="132" t="s">
        <v>547</v>
      </c>
      <c r="N192" s="138">
        <v>43025</v>
      </c>
      <c r="O192" s="54"/>
      <c r="P192" s="54"/>
      <c r="Q192" s="198"/>
      <c r="R192" s="54"/>
      <c r="S192" s="54"/>
      <c r="T192" s="37"/>
      <c r="U192" s="54"/>
      <c r="V192" s="37"/>
      <c r="W192" s="54"/>
      <c r="X192" s="37"/>
      <c r="Y192" s="54"/>
      <c r="Z192" s="37"/>
      <c r="AA192" s="54"/>
      <c r="AB192" s="37"/>
      <c r="AC192" s="54"/>
      <c r="AD192" s="37"/>
    </row>
    <row r="193" spans="1:30" ht="12.75" customHeight="1">
      <c r="A193" s="129">
        <v>79</v>
      </c>
      <c r="B193" s="130">
        <v>42734</v>
      </c>
      <c r="C193" s="130"/>
      <c r="D193" s="131" t="s">
        <v>118</v>
      </c>
      <c r="E193" s="132" t="s">
        <v>545</v>
      </c>
      <c r="F193" s="133">
        <v>305</v>
      </c>
      <c r="G193" s="132"/>
      <c r="H193" s="132">
        <v>375</v>
      </c>
      <c r="I193" s="134">
        <v>375</v>
      </c>
      <c r="J193" s="135" t="s">
        <v>631</v>
      </c>
      <c r="K193" s="136">
        <f>H193-F193</f>
        <v>70</v>
      </c>
      <c r="L193" s="137">
        <f>K193/F193</f>
        <v>0.22950819672131148</v>
      </c>
      <c r="M193" s="132" t="s">
        <v>547</v>
      </c>
      <c r="N193" s="138">
        <v>42768</v>
      </c>
      <c r="O193" s="54"/>
      <c r="P193" s="54"/>
      <c r="Q193" s="198"/>
      <c r="R193" s="54"/>
      <c r="S193" s="54"/>
      <c r="T193" s="37"/>
      <c r="U193" s="54"/>
      <c r="V193" s="37"/>
      <c r="W193" s="54"/>
      <c r="X193" s="37"/>
      <c r="Y193" s="54"/>
      <c r="Z193" s="37"/>
      <c r="AA193" s="54"/>
      <c r="AB193" s="37"/>
      <c r="AC193" s="54"/>
      <c r="AD193" s="37"/>
    </row>
    <row r="194" spans="1:30" ht="12.75" customHeight="1">
      <c r="A194" s="129">
        <v>80</v>
      </c>
      <c r="B194" s="130">
        <v>42739</v>
      </c>
      <c r="C194" s="130"/>
      <c r="D194" s="131" t="s">
        <v>102</v>
      </c>
      <c r="E194" s="132" t="s">
        <v>545</v>
      </c>
      <c r="F194" s="133">
        <v>99.5</v>
      </c>
      <c r="G194" s="132"/>
      <c r="H194" s="132">
        <v>158</v>
      </c>
      <c r="I194" s="134">
        <v>158</v>
      </c>
      <c r="J194" s="135" t="s">
        <v>631</v>
      </c>
      <c r="K194" s="136">
        <f>H194-F194</f>
        <v>58.5</v>
      </c>
      <c r="L194" s="137">
        <f>K194/F194</f>
        <v>0.5879396984924623</v>
      </c>
      <c r="M194" s="132" t="s">
        <v>547</v>
      </c>
      <c r="N194" s="138">
        <v>42898</v>
      </c>
      <c r="O194" s="54"/>
      <c r="P194" s="54"/>
      <c r="Q194" s="198"/>
      <c r="R194" s="54"/>
      <c r="S194" s="54"/>
      <c r="T194" s="37"/>
      <c r="U194" s="54"/>
      <c r="V194" s="37"/>
      <c r="W194" s="54"/>
      <c r="X194" s="37"/>
      <c r="Y194" s="54"/>
      <c r="Z194" s="37"/>
      <c r="AA194" s="54"/>
      <c r="AB194" s="37"/>
      <c r="AC194" s="54"/>
      <c r="AD194" s="37"/>
    </row>
    <row r="195" spans="1:30" ht="12.75" customHeight="1">
      <c r="A195" s="129">
        <v>81</v>
      </c>
      <c r="B195" s="130">
        <v>42739</v>
      </c>
      <c r="C195" s="130"/>
      <c r="D195" s="131" t="s">
        <v>102</v>
      </c>
      <c r="E195" s="132" t="s">
        <v>545</v>
      </c>
      <c r="F195" s="133">
        <v>99.5</v>
      </c>
      <c r="G195" s="132"/>
      <c r="H195" s="132">
        <v>158</v>
      </c>
      <c r="I195" s="134">
        <v>158</v>
      </c>
      <c r="J195" s="135" t="s">
        <v>631</v>
      </c>
      <c r="K195" s="136">
        <v>58.5</v>
      </c>
      <c r="L195" s="137">
        <v>0.58793969849246197</v>
      </c>
      <c r="M195" s="132" t="s">
        <v>547</v>
      </c>
      <c r="N195" s="138">
        <v>42898</v>
      </c>
      <c r="O195" s="54"/>
      <c r="P195" s="54"/>
      <c r="Q195" s="198"/>
      <c r="R195" s="54"/>
      <c r="S195" s="54"/>
      <c r="T195" s="37"/>
      <c r="U195" s="54"/>
      <c r="V195" s="37"/>
      <c r="W195" s="54"/>
      <c r="X195" s="37"/>
      <c r="Y195" s="54"/>
      <c r="Z195" s="37"/>
      <c r="AA195" s="54"/>
      <c r="AB195" s="37"/>
      <c r="AC195" s="54"/>
      <c r="AD195" s="37"/>
    </row>
    <row r="196" spans="1:30" ht="12.75" customHeight="1">
      <c r="A196" s="129">
        <v>82</v>
      </c>
      <c r="B196" s="130">
        <v>42786</v>
      </c>
      <c r="C196" s="130"/>
      <c r="D196" s="131" t="s">
        <v>205</v>
      </c>
      <c r="E196" s="132" t="s">
        <v>545</v>
      </c>
      <c r="F196" s="133">
        <v>140.5</v>
      </c>
      <c r="G196" s="132"/>
      <c r="H196" s="132">
        <v>220</v>
      </c>
      <c r="I196" s="134">
        <v>220</v>
      </c>
      <c r="J196" s="135" t="s">
        <v>631</v>
      </c>
      <c r="K196" s="136">
        <f>H196-F196</f>
        <v>79.5</v>
      </c>
      <c r="L196" s="137">
        <f>K196/F196</f>
        <v>0.5658362989323843</v>
      </c>
      <c r="M196" s="132" t="s">
        <v>547</v>
      </c>
      <c r="N196" s="138">
        <v>42864</v>
      </c>
      <c r="O196" s="54"/>
      <c r="P196" s="54"/>
      <c r="Q196" s="198"/>
      <c r="R196" s="54"/>
      <c r="S196" s="54"/>
      <c r="T196" s="37"/>
      <c r="U196" s="54"/>
      <c r="V196" s="37"/>
      <c r="W196" s="54"/>
      <c r="X196" s="37"/>
      <c r="Y196" s="54"/>
      <c r="Z196" s="37"/>
      <c r="AA196" s="54"/>
      <c r="AB196" s="37"/>
      <c r="AC196" s="54"/>
      <c r="AD196" s="37"/>
    </row>
    <row r="197" spans="1:30" ht="12.75" customHeight="1">
      <c r="A197" s="129">
        <v>83</v>
      </c>
      <c r="B197" s="130">
        <v>42786</v>
      </c>
      <c r="C197" s="130"/>
      <c r="D197" s="131" t="s">
        <v>686</v>
      </c>
      <c r="E197" s="132" t="s">
        <v>545</v>
      </c>
      <c r="F197" s="133">
        <v>202.5</v>
      </c>
      <c r="G197" s="132"/>
      <c r="H197" s="132">
        <v>234</v>
      </c>
      <c r="I197" s="134">
        <v>234</v>
      </c>
      <c r="J197" s="135" t="s">
        <v>631</v>
      </c>
      <c r="K197" s="136">
        <v>31.5</v>
      </c>
      <c r="L197" s="137">
        <v>0.155555555555556</v>
      </c>
      <c r="M197" s="132" t="s">
        <v>547</v>
      </c>
      <c r="N197" s="138">
        <v>42836</v>
      </c>
      <c r="O197" s="54"/>
      <c r="P197" s="54"/>
      <c r="Q197" s="198"/>
      <c r="R197" s="54"/>
      <c r="S197" s="54"/>
      <c r="T197" s="37"/>
      <c r="U197" s="54"/>
      <c r="V197" s="37"/>
      <c r="W197" s="54"/>
      <c r="X197" s="37"/>
      <c r="Y197" s="54"/>
      <c r="Z197" s="37"/>
      <c r="AA197" s="54"/>
      <c r="AB197" s="37"/>
      <c r="AC197" s="54"/>
      <c r="AD197" s="37"/>
    </row>
    <row r="198" spans="1:30" ht="12.75" customHeight="1">
      <c r="A198" s="129">
        <v>84</v>
      </c>
      <c r="B198" s="130">
        <v>42818</v>
      </c>
      <c r="C198" s="130"/>
      <c r="D198" s="131" t="s">
        <v>687</v>
      </c>
      <c r="E198" s="132" t="s">
        <v>545</v>
      </c>
      <c r="F198" s="133">
        <v>300.5</v>
      </c>
      <c r="G198" s="132"/>
      <c r="H198" s="132">
        <v>417.5</v>
      </c>
      <c r="I198" s="134">
        <v>420</v>
      </c>
      <c r="J198" s="135" t="s">
        <v>688</v>
      </c>
      <c r="K198" s="136">
        <f>H198-F198</f>
        <v>117</v>
      </c>
      <c r="L198" s="137">
        <f>K198/F198</f>
        <v>0.38935108153078202</v>
      </c>
      <c r="M198" s="132" t="s">
        <v>547</v>
      </c>
      <c r="N198" s="138">
        <v>43070</v>
      </c>
      <c r="O198" s="54"/>
      <c r="P198" s="54"/>
      <c r="Q198" s="198"/>
      <c r="R198" s="54"/>
      <c r="S198" s="54"/>
      <c r="T198" s="37"/>
      <c r="U198" s="54"/>
      <c r="V198" s="37"/>
      <c r="W198" s="54"/>
      <c r="X198" s="37"/>
      <c r="Y198" s="54"/>
      <c r="Z198" s="37"/>
      <c r="AA198" s="54"/>
      <c r="AB198" s="37"/>
      <c r="AC198" s="54"/>
      <c r="AD198" s="37"/>
    </row>
    <row r="199" spans="1:30" ht="12.75" customHeight="1">
      <c r="A199" s="129">
        <v>85</v>
      </c>
      <c r="B199" s="130">
        <v>42818</v>
      </c>
      <c r="C199" s="130"/>
      <c r="D199" s="131" t="s">
        <v>661</v>
      </c>
      <c r="E199" s="132" t="s">
        <v>545</v>
      </c>
      <c r="F199" s="133">
        <v>850</v>
      </c>
      <c r="G199" s="132"/>
      <c r="H199" s="132">
        <v>1042.5</v>
      </c>
      <c r="I199" s="134">
        <v>1023</v>
      </c>
      <c r="J199" s="135" t="s">
        <v>689</v>
      </c>
      <c r="K199" s="136">
        <v>192.5</v>
      </c>
      <c r="L199" s="137">
        <v>0.22647058823529401</v>
      </c>
      <c r="M199" s="132" t="s">
        <v>547</v>
      </c>
      <c r="N199" s="138">
        <v>42830</v>
      </c>
      <c r="O199" s="54"/>
      <c r="P199" s="54"/>
      <c r="Q199" s="198"/>
      <c r="R199" s="54"/>
      <c r="S199" s="54"/>
      <c r="T199" s="37"/>
      <c r="U199" s="54"/>
      <c r="V199" s="37"/>
      <c r="W199" s="54"/>
      <c r="X199" s="37"/>
      <c r="Y199" s="54"/>
      <c r="Z199" s="37"/>
      <c r="AA199" s="54"/>
      <c r="AB199" s="37"/>
      <c r="AC199" s="54"/>
      <c r="AD199" s="37"/>
    </row>
    <row r="200" spans="1:30" ht="12.75" customHeight="1">
      <c r="A200" s="129">
        <v>86</v>
      </c>
      <c r="B200" s="130">
        <v>42830</v>
      </c>
      <c r="C200" s="130"/>
      <c r="D200" s="131" t="s">
        <v>465</v>
      </c>
      <c r="E200" s="132" t="s">
        <v>545</v>
      </c>
      <c r="F200" s="133">
        <v>785</v>
      </c>
      <c r="G200" s="132"/>
      <c r="H200" s="132">
        <v>930</v>
      </c>
      <c r="I200" s="134">
        <v>920</v>
      </c>
      <c r="J200" s="135" t="s">
        <v>690</v>
      </c>
      <c r="K200" s="136">
        <f>H200-F200</f>
        <v>145</v>
      </c>
      <c r="L200" s="137">
        <f>K200/F200</f>
        <v>0.18471337579617833</v>
      </c>
      <c r="M200" s="132" t="s">
        <v>547</v>
      </c>
      <c r="N200" s="138">
        <v>42976</v>
      </c>
      <c r="O200" s="54"/>
      <c r="P200" s="54"/>
      <c r="Q200" s="198"/>
      <c r="R200" s="54"/>
      <c r="S200" s="54"/>
      <c r="T200" s="37"/>
      <c r="U200" s="54"/>
      <c r="V200" s="37"/>
      <c r="W200" s="54"/>
      <c r="X200" s="37"/>
      <c r="Y200" s="54"/>
      <c r="Z200" s="37"/>
      <c r="AA200" s="54"/>
      <c r="AB200" s="37"/>
      <c r="AC200" s="54"/>
      <c r="AD200" s="37"/>
    </row>
    <row r="201" spans="1:30" ht="12.75" customHeight="1">
      <c r="A201" s="139">
        <v>87</v>
      </c>
      <c r="B201" s="140">
        <v>42831</v>
      </c>
      <c r="C201" s="140"/>
      <c r="D201" s="141" t="s">
        <v>691</v>
      </c>
      <c r="E201" s="142" t="s">
        <v>545</v>
      </c>
      <c r="F201" s="143">
        <v>40</v>
      </c>
      <c r="G201" s="143"/>
      <c r="H201" s="144">
        <v>13.1</v>
      </c>
      <c r="I201" s="144">
        <v>60</v>
      </c>
      <c r="J201" s="145" t="s">
        <v>692</v>
      </c>
      <c r="K201" s="146">
        <v>-26.9</v>
      </c>
      <c r="L201" s="147">
        <v>-0.67249999999999999</v>
      </c>
      <c r="M201" s="143" t="s">
        <v>557</v>
      </c>
      <c r="N201" s="140">
        <v>43138</v>
      </c>
      <c r="O201" s="54"/>
      <c r="P201" s="54"/>
      <c r="Q201" s="198"/>
      <c r="R201" s="54"/>
      <c r="S201" s="54"/>
      <c r="T201" s="37"/>
      <c r="U201" s="54"/>
      <c r="V201" s="37"/>
      <c r="W201" s="54"/>
      <c r="X201" s="37"/>
      <c r="Y201" s="54"/>
      <c r="Z201" s="37"/>
      <c r="AA201" s="54"/>
      <c r="AB201" s="37"/>
      <c r="AC201" s="54"/>
      <c r="AD201" s="37"/>
    </row>
    <row r="202" spans="1:30" ht="12.75" customHeight="1">
      <c r="A202" s="129">
        <v>88</v>
      </c>
      <c r="B202" s="130">
        <v>42837</v>
      </c>
      <c r="C202" s="130"/>
      <c r="D202" s="131" t="s">
        <v>100</v>
      </c>
      <c r="E202" s="132" t="s">
        <v>545</v>
      </c>
      <c r="F202" s="133">
        <v>289.5</v>
      </c>
      <c r="G202" s="132"/>
      <c r="H202" s="132">
        <v>354</v>
      </c>
      <c r="I202" s="134">
        <v>360</v>
      </c>
      <c r="J202" s="135" t="s">
        <v>693</v>
      </c>
      <c r="K202" s="136">
        <f t="shared" ref="K202:K210" si="70">H202-F202</f>
        <v>64.5</v>
      </c>
      <c r="L202" s="137">
        <f t="shared" ref="L202:L210" si="71">K202/F202</f>
        <v>0.22279792746113988</v>
      </c>
      <c r="M202" s="132" t="s">
        <v>547</v>
      </c>
      <c r="N202" s="138">
        <v>43040</v>
      </c>
      <c r="O202" s="54"/>
      <c r="P202" s="54"/>
      <c r="Q202" s="198"/>
      <c r="R202" s="54"/>
      <c r="S202" s="54"/>
      <c r="T202" s="37"/>
      <c r="U202" s="54"/>
      <c r="V202" s="37"/>
      <c r="W202" s="54"/>
      <c r="X202" s="37"/>
      <c r="Y202" s="54"/>
      <c r="Z202" s="37"/>
      <c r="AA202" s="54"/>
      <c r="AB202" s="37"/>
      <c r="AC202" s="54"/>
      <c r="AD202" s="37"/>
    </row>
    <row r="203" spans="1:30" ht="12.75" customHeight="1">
      <c r="A203" s="129">
        <v>89</v>
      </c>
      <c r="B203" s="130">
        <v>42845</v>
      </c>
      <c r="C203" s="130"/>
      <c r="D203" s="131" t="s">
        <v>413</v>
      </c>
      <c r="E203" s="132" t="s">
        <v>545</v>
      </c>
      <c r="F203" s="133">
        <v>700</v>
      </c>
      <c r="G203" s="132"/>
      <c r="H203" s="132">
        <v>840</v>
      </c>
      <c r="I203" s="134">
        <v>840</v>
      </c>
      <c r="J203" s="135" t="s">
        <v>694</v>
      </c>
      <c r="K203" s="136">
        <f t="shared" si="70"/>
        <v>140</v>
      </c>
      <c r="L203" s="137">
        <f t="shared" si="71"/>
        <v>0.2</v>
      </c>
      <c r="M203" s="132" t="s">
        <v>547</v>
      </c>
      <c r="N203" s="138">
        <v>42893</v>
      </c>
      <c r="O203" s="54"/>
      <c r="P203" s="54"/>
      <c r="Q203" s="198"/>
      <c r="R203" s="54"/>
      <c r="S203" s="54"/>
      <c r="T203" s="37"/>
      <c r="U203" s="54"/>
      <c r="V203" s="37"/>
      <c r="W203" s="54"/>
      <c r="X203" s="37"/>
      <c r="Y203" s="54"/>
      <c r="Z203" s="37"/>
      <c r="AA203" s="54"/>
      <c r="AB203" s="37"/>
      <c r="AC203" s="54"/>
      <c r="AD203" s="37"/>
    </row>
    <row r="204" spans="1:30" ht="12.75" customHeight="1">
      <c r="A204" s="129">
        <v>90</v>
      </c>
      <c r="B204" s="130">
        <v>42887</v>
      </c>
      <c r="C204" s="130"/>
      <c r="D204" s="131" t="s">
        <v>695</v>
      </c>
      <c r="E204" s="132" t="s">
        <v>545</v>
      </c>
      <c r="F204" s="133">
        <v>130</v>
      </c>
      <c r="G204" s="132"/>
      <c r="H204" s="132">
        <v>144.25</v>
      </c>
      <c r="I204" s="134">
        <v>170</v>
      </c>
      <c r="J204" s="135" t="s">
        <v>696</v>
      </c>
      <c r="K204" s="136">
        <f t="shared" si="70"/>
        <v>14.25</v>
      </c>
      <c r="L204" s="137">
        <f t="shared" si="71"/>
        <v>0.10961538461538461</v>
      </c>
      <c r="M204" s="132" t="s">
        <v>547</v>
      </c>
      <c r="N204" s="138">
        <v>43675</v>
      </c>
      <c r="O204" s="54"/>
      <c r="P204" s="54"/>
      <c r="Q204" s="198"/>
      <c r="R204" s="54"/>
      <c r="S204" s="54"/>
      <c r="T204" s="37"/>
      <c r="U204" s="54"/>
      <c r="V204" s="37"/>
      <c r="W204" s="54"/>
      <c r="X204" s="37"/>
      <c r="Y204" s="54"/>
      <c r="Z204" s="37"/>
      <c r="AA204" s="54"/>
      <c r="AB204" s="37"/>
      <c r="AC204" s="54"/>
      <c r="AD204" s="37"/>
    </row>
    <row r="205" spans="1:30" ht="12.75" customHeight="1">
      <c r="A205" s="129">
        <v>91</v>
      </c>
      <c r="B205" s="130">
        <v>42901</v>
      </c>
      <c r="C205" s="130"/>
      <c r="D205" s="131" t="s">
        <v>697</v>
      </c>
      <c r="E205" s="132" t="s">
        <v>545</v>
      </c>
      <c r="F205" s="133">
        <v>214.5</v>
      </c>
      <c r="G205" s="132"/>
      <c r="H205" s="132">
        <v>262</v>
      </c>
      <c r="I205" s="134">
        <v>262</v>
      </c>
      <c r="J205" s="135" t="s">
        <v>566</v>
      </c>
      <c r="K205" s="136">
        <f t="shared" si="70"/>
        <v>47.5</v>
      </c>
      <c r="L205" s="137">
        <f t="shared" si="71"/>
        <v>0.22144522144522144</v>
      </c>
      <c r="M205" s="132" t="s">
        <v>547</v>
      </c>
      <c r="N205" s="138">
        <v>42977</v>
      </c>
      <c r="O205" s="54"/>
      <c r="P205" s="54"/>
      <c r="Q205" s="198"/>
      <c r="R205" s="54"/>
      <c r="S205" s="54"/>
      <c r="T205" s="37"/>
      <c r="U205" s="54"/>
      <c r="V205" s="37"/>
      <c r="W205" s="54"/>
      <c r="X205" s="37"/>
      <c r="Y205" s="54"/>
      <c r="Z205" s="37"/>
      <c r="AA205" s="54"/>
      <c r="AB205" s="37"/>
      <c r="AC205" s="54"/>
      <c r="AD205" s="37"/>
    </row>
    <row r="206" spans="1:30" ht="12.75" customHeight="1">
      <c r="A206" s="160">
        <v>92</v>
      </c>
      <c r="B206" s="161">
        <v>42933</v>
      </c>
      <c r="C206" s="161"/>
      <c r="D206" s="162" t="s">
        <v>698</v>
      </c>
      <c r="E206" s="163" t="s">
        <v>545</v>
      </c>
      <c r="F206" s="164">
        <v>370</v>
      </c>
      <c r="G206" s="163"/>
      <c r="H206" s="163">
        <v>447.5</v>
      </c>
      <c r="I206" s="165">
        <v>450</v>
      </c>
      <c r="J206" s="166" t="s">
        <v>631</v>
      </c>
      <c r="K206" s="136">
        <f t="shared" si="70"/>
        <v>77.5</v>
      </c>
      <c r="L206" s="167">
        <f t="shared" si="71"/>
        <v>0.20945945945945946</v>
      </c>
      <c r="M206" s="163" t="s">
        <v>547</v>
      </c>
      <c r="N206" s="168">
        <v>43035</v>
      </c>
      <c r="O206" s="54"/>
      <c r="P206" s="54"/>
      <c r="Q206" s="198"/>
      <c r="R206" s="54"/>
      <c r="S206" s="54"/>
      <c r="T206" s="37"/>
      <c r="U206" s="54"/>
      <c r="V206" s="37"/>
      <c r="W206" s="54"/>
      <c r="X206" s="37"/>
      <c r="Y206" s="54"/>
      <c r="Z206" s="37"/>
      <c r="AA206" s="54"/>
      <c r="AB206" s="37"/>
      <c r="AC206" s="54"/>
      <c r="AD206" s="37"/>
    </row>
    <row r="207" spans="1:30" ht="12.75" customHeight="1">
      <c r="A207" s="160">
        <v>93</v>
      </c>
      <c r="B207" s="161">
        <v>42943</v>
      </c>
      <c r="C207" s="161"/>
      <c r="D207" s="162" t="s">
        <v>203</v>
      </c>
      <c r="E207" s="163" t="s">
        <v>545</v>
      </c>
      <c r="F207" s="164">
        <v>657.5</v>
      </c>
      <c r="G207" s="163"/>
      <c r="H207" s="163">
        <v>825</v>
      </c>
      <c r="I207" s="165">
        <v>820</v>
      </c>
      <c r="J207" s="166" t="s">
        <v>631</v>
      </c>
      <c r="K207" s="136">
        <f t="shared" si="70"/>
        <v>167.5</v>
      </c>
      <c r="L207" s="167">
        <f t="shared" si="71"/>
        <v>0.25475285171102663</v>
      </c>
      <c r="M207" s="163" t="s">
        <v>547</v>
      </c>
      <c r="N207" s="168">
        <v>43090</v>
      </c>
      <c r="O207" s="54"/>
      <c r="P207" s="54"/>
      <c r="Q207" s="198"/>
      <c r="R207" s="54"/>
      <c r="S207" s="54"/>
      <c r="T207" s="37"/>
      <c r="U207" s="54"/>
      <c r="V207" s="37"/>
      <c r="W207" s="54"/>
      <c r="X207" s="37"/>
      <c r="Y207" s="54"/>
      <c r="Z207" s="37"/>
      <c r="AA207" s="54"/>
      <c r="AB207" s="37"/>
      <c r="AC207" s="54"/>
      <c r="AD207" s="37"/>
    </row>
    <row r="208" spans="1:30" ht="12.75" customHeight="1">
      <c r="A208" s="129">
        <v>94</v>
      </c>
      <c r="B208" s="130">
        <v>42964</v>
      </c>
      <c r="C208" s="130"/>
      <c r="D208" s="131" t="s">
        <v>374</v>
      </c>
      <c r="E208" s="132" t="s">
        <v>545</v>
      </c>
      <c r="F208" s="133">
        <v>605</v>
      </c>
      <c r="G208" s="132"/>
      <c r="H208" s="132">
        <v>750</v>
      </c>
      <c r="I208" s="134">
        <v>750</v>
      </c>
      <c r="J208" s="135" t="s">
        <v>690</v>
      </c>
      <c r="K208" s="136">
        <f t="shared" si="70"/>
        <v>145</v>
      </c>
      <c r="L208" s="137">
        <f t="shared" si="71"/>
        <v>0.23966942148760331</v>
      </c>
      <c r="M208" s="132" t="s">
        <v>547</v>
      </c>
      <c r="N208" s="138">
        <v>43027</v>
      </c>
      <c r="O208" s="54"/>
      <c r="P208" s="54"/>
      <c r="Q208" s="198"/>
      <c r="R208" s="54"/>
      <c r="S208" s="54"/>
      <c r="T208" s="37"/>
      <c r="U208" s="54"/>
      <c r="V208" s="37"/>
      <c r="W208" s="54"/>
      <c r="X208" s="37"/>
      <c r="Y208" s="54"/>
      <c r="Z208" s="37"/>
      <c r="AA208" s="54"/>
      <c r="AB208" s="37"/>
      <c r="AC208" s="54"/>
      <c r="AD208" s="37"/>
    </row>
    <row r="209" spans="1:30" ht="12.75" customHeight="1">
      <c r="A209" s="139">
        <v>95</v>
      </c>
      <c r="B209" s="140">
        <v>42979</v>
      </c>
      <c r="C209" s="140"/>
      <c r="D209" s="148" t="s">
        <v>699</v>
      </c>
      <c r="E209" s="143" t="s">
        <v>545</v>
      </c>
      <c r="F209" s="143">
        <v>255</v>
      </c>
      <c r="G209" s="144"/>
      <c r="H209" s="144">
        <v>217.25</v>
      </c>
      <c r="I209" s="144">
        <v>320</v>
      </c>
      <c r="J209" s="145" t="s">
        <v>700</v>
      </c>
      <c r="K209" s="146">
        <f t="shared" si="70"/>
        <v>-37.75</v>
      </c>
      <c r="L209" s="149">
        <f t="shared" si="71"/>
        <v>-0.14803921568627451</v>
      </c>
      <c r="M209" s="143" t="s">
        <v>557</v>
      </c>
      <c r="N209" s="140">
        <v>43661</v>
      </c>
      <c r="O209" s="54"/>
      <c r="P209" s="54"/>
      <c r="Q209" s="198"/>
      <c r="R209" s="54"/>
      <c r="S209" s="54"/>
      <c r="T209" s="37"/>
      <c r="U209" s="54"/>
      <c r="V209" s="37"/>
      <c r="W209" s="54"/>
      <c r="X209" s="37"/>
      <c r="Y209" s="54"/>
      <c r="Z209" s="37"/>
      <c r="AA209" s="54"/>
      <c r="AB209" s="37"/>
      <c r="AC209" s="54"/>
      <c r="AD209" s="37"/>
    </row>
    <row r="210" spans="1:30" ht="12.75" customHeight="1">
      <c r="A210" s="129">
        <v>96</v>
      </c>
      <c r="B210" s="130">
        <v>42997</v>
      </c>
      <c r="C210" s="130"/>
      <c r="D210" s="131" t="s">
        <v>701</v>
      </c>
      <c r="E210" s="132" t="s">
        <v>545</v>
      </c>
      <c r="F210" s="133">
        <v>215</v>
      </c>
      <c r="G210" s="132"/>
      <c r="H210" s="132">
        <v>258</v>
      </c>
      <c r="I210" s="134">
        <v>258</v>
      </c>
      <c r="J210" s="135" t="s">
        <v>631</v>
      </c>
      <c r="K210" s="136">
        <f t="shared" si="70"/>
        <v>43</v>
      </c>
      <c r="L210" s="137">
        <f t="shared" si="71"/>
        <v>0.2</v>
      </c>
      <c r="M210" s="132" t="s">
        <v>547</v>
      </c>
      <c r="N210" s="138">
        <v>43040</v>
      </c>
      <c r="O210" s="54"/>
      <c r="P210" s="54"/>
      <c r="Q210" s="198"/>
      <c r="R210" s="54"/>
      <c r="S210" s="54"/>
      <c r="T210" s="37"/>
      <c r="U210" s="54"/>
      <c r="V210" s="37"/>
      <c r="W210" s="54"/>
      <c r="X210" s="37"/>
      <c r="Y210" s="54"/>
      <c r="Z210" s="37"/>
      <c r="AA210" s="54"/>
      <c r="AB210" s="37"/>
      <c r="AC210" s="54"/>
      <c r="AD210" s="37"/>
    </row>
    <row r="211" spans="1:30" ht="12.75" customHeight="1">
      <c r="A211" s="129">
        <v>97</v>
      </c>
      <c r="B211" s="130">
        <v>42997</v>
      </c>
      <c r="C211" s="130"/>
      <c r="D211" s="131" t="s">
        <v>701</v>
      </c>
      <c r="E211" s="132" t="s">
        <v>545</v>
      </c>
      <c r="F211" s="133">
        <v>215</v>
      </c>
      <c r="G211" s="132"/>
      <c r="H211" s="132">
        <v>258</v>
      </c>
      <c r="I211" s="134">
        <v>258</v>
      </c>
      <c r="J211" s="166" t="s">
        <v>631</v>
      </c>
      <c r="K211" s="136">
        <v>43</v>
      </c>
      <c r="L211" s="137">
        <v>0.2</v>
      </c>
      <c r="M211" s="132" t="s">
        <v>547</v>
      </c>
      <c r="N211" s="138">
        <v>43040</v>
      </c>
      <c r="O211" s="54"/>
      <c r="P211" s="54"/>
      <c r="Q211" s="198"/>
      <c r="R211" s="54"/>
      <c r="S211" s="54"/>
      <c r="T211" s="37"/>
      <c r="U211" s="54"/>
      <c r="V211" s="37"/>
      <c r="W211" s="54"/>
      <c r="X211" s="37"/>
      <c r="Y211" s="54"/>
      <c r="Z211" s="37"/>
      <c r="AA211" s="54"/>
      <c r="AB211" s="37"/>
      <c r="AC211" s="54"/>
      <c r="AD211" s="37"/>
    </row>
    <row r="212" spans="1:30" ht="12.75" customHeight="1">
      <c r="A212" s="160">
        <v>98</v>
      </c>
      <c r="B212" s="161">
        <v>42998</v>
      </c>
      <c r="C212" s="161"/>
      <c r="D212" s="162" t="s">
        <v>702</v>
      </c>
      <c r="E212" s="163" t="s">
        <v>545</v>
      </c>
      <c r="F212" s="133">
        <v>75</v>
      </c>
      <c r="G212" s="163"/>
      <c r="H212" s="163">
        <v>90</v>
      </c>
      <c r="I212" s="165">
        <v>90</v>
      </c>
      <c r="J212" s="135" t="s">
        <v>703</v>
      </c>
      <c r="K212" s="136">
        <f t="shared" ref="K212:K217" si="72">H212-F212</f>
        <v>15</v>
      </c>
      <c r="L212" s="137">
        <f t="shared" ref="L212:L217" si="73">K212/F212</f>
        <v>0.2</v>
      </c>
      <c r="M212" s="132" t="s">
        <v>547</v>
      </c>
      <c r="N212" s="138">
        <v>43019</v>
      </c>
      <c r="O212" s="54"/>
      <c r="P212" s="54"/>
      <c r="Q212" s="198"/>
      <c r="R212" s="54"/>
      <c r="S212" s="54"/>
      <c r="T212" s="37"/>
      <c r="U212" s="54"/>
      <c r="V212" s="37"/>
      <c r="W212" s="54"/>
      <c r="X212" s="37"/>
      <c r="Y212" s="54"/>
      <c r="Z212" s="37"/>
      <c r="AA212" s="54"/>
      <c r="AB212" s="37"/>
      <c r="AC212" s="54"/>
      <c r="AD212" s="37"/>
    </row>
    <row r="213" spans="1:30" ht="12.75" customHeight="1">
      <c r="A213" s="160">
        <v>99</v>
      </c>
      <c r="B213" s="161">
        <v>43011</v>
      </c>
      <c r="C213" s="161"/>
      <c r="D213" s="162" t="s">
        <v>704</v>
      </c>
      <c r="E213" s="163" t="s">
        <v>545</v>
      </c>
      <c r="F213" s="164">
        <v>315</v>
      </c>
      <c r="G213" s="163"/>
      <c r="H213" s="163">
        <v>392</v>
      </c>
      <c r="I213" s="165">
        <v>384</v>
      </c>
      <c r="J213" s="166" t="s">
        <v>705</v>
      </c>
      <c r="K213" s="136">
        <f t="shared" si="72"/>
        <v>77</v>
      </c>
      <c r="L213" s="167">
        <f t="shared" si="73"/>
        <v>0.24444444444444444</v>
      </c>
      <c r="M213" s="163" t="s">
        <v>547</v>
      </c>
      <c r="N213" s="168">
        <v>43017</v>
      </c>
      <c r="O213" s="54"/>
      <c r="P213" s="54"/>
      <c r="Q213" s="198"/>
      <c r="R213" s="54"/>
      <c r="S213" s="54"/>
      <c r="T213" s="37"/>
      <c r="U213" s="54"/>
      <c r="V213" s="37"/>
      <c r="W213" s="54"/>
      <c r="X213" s="37"/>
      <c r="Y213" s="54"/>
      <c r="Z213" s="37"/>
      <c r="AA213" s="54"/>
      <c r="AB213" s="37"/>
      <c r="AC213" s="54"/>
      <c r="AD213" s="37"/>
    </row>
    <row r="214" spans="1:30" ht="12.75" customHeight="1">
      <c r="A214" s="160">
        <v>100</v>
      </c>
      <c r="B214" s="161">
        <v>43013</v>
      </c>
      <c r="C214" s="161"/>
      <c r="D214" s="162" t="s">
        <v>443</v>
      </c>
      <c r="E214" s="163" t="s">
        <v>545</v>
      </c>
      <c r="F214" s="164">
        <v>145</v>
      </c>
      <c r="G214" s="163"/>
      <c r="H214" s="163">
        <v>179</v>
      </c>
      <c r="I214" s="165">
        <v>180</v>
      </c>
      <c r="J214" s="166" t="s">
        <v>706</v>
      </c>
      <c r="K214" s="136">
        <f t="shared" si="72"/>
        <v>34</v>
      </c>
      <c r="L214" s="167">
        <f t="shared" si="73"/>
        <v>0.23448275862068965</v>
      </c>
      <c r="M214" s="163" t="s">
        <v>547</v>
      </c>
      <c r="N214" s="168">
        <v>43025</v>
      </c>
      <c r="O214" s="54"/>
      <c r="P214" s="54"/>
      <c r="Q214" s="198"/>
      <c r="R214" s="54"/>
      <c r="S214" s="54"/>
      <c r="T214" s="37"/>
      <c r="U214" s="54"/>
      <c r="V214" s="37"/>
      <c r="W214" s="54"/>
      <c r="X214" s="37"/>
      <c r="Y214" s="54"/>
      <c r="Z214" s="37"/>
      <c r="AA214" s="54"/>
      <c r="AB214" s="37"/>
      <c r="AC214" s="54"/>
      <c r="AD214" s="37"/>
    </row>
    <row r="215" spans="1:30" ht="12.75" customHeight="1">
      <c r="A215" s="160">
        <v>101</v>
      </c>
      <c r="B215" s="161">
        <v>43014</v>
      </c>
      <c r="C215" s="161"/>
      <c r="D215" s="162" t="s">
        <v>349</v>
      </c>
      <c r="E215" s="163" t="s">
        <v>545</v>
      </c>
      <c r="F215" s="164">
        <v>256</v>
      </c>
      <c r="G215" s="163"/>
      <c r="H215" s="163">
        <v>323</v>
      </c>
      <c r="I215" s="165">
        <v>320</v>
      </c>
      <c r="J215" s="166" t="s">
        <v>631</v>
      </c>
      <c r="K215" s="136">
        <f t="shared" si="72"/>
        <v>67</v>
      </c>
      <c r="L215" s="167">
        <f t="shared" si="73"/>
        <v>0.26171875</v>
      </c>
      <c r="M215" s="163" t="s">
        <v>547</v>
      </c>
      <c r="N215" s="168">
        <v>43067</v>
      </c>
      <c r="O215" s="54"/>
      <c r="P215" s="54"/>
      <c r="Q215" s="198"/>
      <c r="R215" s="54"/>
      <c r="S215" s="54"/>
      <c r="T215" s="37"/>
      <c r="U215" s="54"/>
      <c r="V215" s="37"/>
      <c r="W215" s="54"/>
      <c r="X215" s="37"/>
      <c r="Y215" s="54"/>
      <c r="Z215" s="37"/>
      <c r="AA215" s="54"/>
      <c r="AB215" s="37"/>
      <c r="AC215" s="54"/>
      <c r="AD215" s="37"/>
    </row>
    <row r="216" spans="1:30" ht="12.75" customHeight="1">
      <c r="A216" s="160">
        <v>102</v>
      </c>
      <c r="B216" s="161">
        <v>43017</v>
      </c>
      <c r="C216" s="161"/>
      <c r="D216" s="162" t="s">
        <v>363</v>
      </c>
      <c r="E216" s="163" t="s">
        <v>545</v>
      </c>
      <c r="F216" s="164">
        <v>137.5</v>
      </c>
      <c r="G216" s="163"/>
      <c r="H216" s="163">
        <v>184</v>
      </c>
      <c r="I216" s="165">
        <v>183</v>
      </c>
      <c r="J216" s="166" t="s">
        <v>707</v>
      </c>
      <c r="K216" s="136">
        <f t="shared" si="72"/>
        <v>46.5</v>
      </c>
      <c r="L216" s="167">
        <f t="shared" si="73"/>
        <v>0.33818181818181819</v>
      </c>
      <c r="M216" s="163" t="s">
        <v>547</v>
      </c>
      <c r="N216" s="168">
        <v>43108</v>
      </c>
      <c r="O216" s="54"/>
      <c r="P216" s="54"/>
      <c r="Q216" s="198"/>
      <c r="R216" s="54"/>
      <c r="S216" s="54"/>
      <c r="T216" s="37"/>
      <c r="U216" s="54"/>
      <c r="V216" s="37"/>
      <c r="W216" s="54"/>
      <c r="X216" s="37"/>
      <c r="Y216" s="54"/>
      <c r="Z216" s="37"/>
      <c r="AA216" s="54"/>
      <c r="AB216" s="37"/>
      <c r="AC216" s="54"/>
      <c r="AD216" s="37"/>
    </row>
    <row r="217" spans="1:30" ht="12.75" customHeight="1">
      <c r="A217" s="160">
        <v>103</v>
      </c>
      <c r="B217" s="161">
        <v>43018</v>
      </c>
      <c r="C217" s="161"/>
      <c r="D217" s="162" t="s">
        <v>708</v>
      </c>
      <c r="E217" s="163" t="s">
        <v>545</v>
      </c>
      <c r="F217" s="164">
        <v>125.5</v>
      </c>
      <c r="G217" s="163"/>
      <c r="H217" s="163">
        <v>158</v>
      </c>
      <c r="I217" s="165">
        <v>155</v>
      </c>
      <c r="J217" s="166" t="s">
        <v>709</v>
      </c>
      <c r="K217" s="136">
        <f t="shared" si="72"/>
        <v>32.5</v>
      </c>
      <c r="L217" s="167">
        <f t="shared" si="73"/>
        <v>0.25896414342629481</v>
      </c>
      <c r="M217" s="163" t="s">
        <v>547</v>
      </c>
      <c r="N217" s="168">
        <v>43067</v>
      </c>
      <c r="O217" s="54"/>
      <c r="P217" s="54"/>
      <c r="Q217" s="198"/>
      <c r="R217" s="54"/>
      <c r="S217" s="54"/>
      <c r="T217" s="37"/>
      <c r="U217" s="54"/>
      <c r="V217" s="37"/>
      <c r="W217" s="54"/>
      <c r="X217" s="37"/>
      <c r="Y217" s="54"/>
      <c r="Z217" s="37"/>
      <c r="AA217" s="54"/>
      <c r="AB217" s="37"/>
      <c r="AC217" s="54"/>
      <c r="AD217" s="37"/>
    </row>
    <row r="218" spans="1:30" ht="12.75" customHeight="1">
      <c r="A218" s="160">
        <v>104</v>
      </c>
      <c r="B218" s="161">
        <v>43018</v>
      </c>
      <c r="C218" s="161"/>
      <c r="D218" s="162" t="s">
        <v>710</v>
      </c>
      <c r="E218" s="163" t="s">
        <v>545</v>
      </c>
      <c r="F218" s="164">
        <v>895</v>
      </c>
      <c r="G218" s="163"/>
      <c r="H218" s="163">
        <v>1122.5</v>
      </c>
      <c r="I218" s="165">
        <v>1078</v>
      </c>
      <c r="J218" s="166" t="s">
        <v>711</v>
      </c>
      <c r="K218" s="136">
        <v>227.5</v>
      </c>
      <c r="L218" s="167">
        <v>0.25418994413407803</v>
      </c>
      <c r="M218" s="163" t="s">
        <v>547</v>
      </c>
      <c r="N218" s="168">
        <v>43117</v>
      </c>
      <c r="O218" s="54"/>
      <c r="P218" s="54"/>
      <c r="Q218" s="198"/>
      <c r="R218" s="54"/>
      <c r="S218" s="54"/>
      <c r="T218" s="37"/>
      <c r="U218" s="54"/>
      <c r="V218" s="37"/>
      <c r="W218" s="54"/>
      <c r="X218" s="37"/>
      <c r="Y218" s="54"/>
      <c r="Z218" s="37"/>
      <c r="AA218" s="54"/>
      <c r="AB218" s="37"/>
      <c r="AC218" s="54"/>
      <c r="AD218" s="37"/>
    </row>
    <row r="219" spans="1:30" ht="12.75" customHeight="1">
      <c r="A219" s="160">
        <v>105</v>
      </c>
      <c r="B219" s="161">
        <v>43020</v>
      </c>
      <c r="C219" s="161"/>
      <c r="D219" s="162" t="s">
        <v>358</v>
      </c>
      <c r="E219" s="163" t="s">
        <v>545</v>
      </c>
      <c r="F219" s="164">
        <v>525</v>
      </c>
      <c r="G219" s="163"/>
      <c r="H219" s="163">
        <v>629</v>
      </c>
      <c r="I219" s="165">
        <v>629</v>
      </c>
      <c r="J219" s="166" t="s">
        <v>631</v>
      </c>
      <c r="K219" s="136">
        <v>104</v>
      </c>
      <c r="L219" s="167">
        <v>0.19809523809523799</v>
      </c>
      <c r="M219" s="163" t="s">
        <v>547</v>
      </c>
      <c r="N219" s="168">
        <v>43119</v>
      </c>
      <c r="O219" s="54"/>
      <c r="P219" s="54"/>
      <c r="Q219" s="198"/>
      <c r="R219" s="54"/>
      <c r="S219" s="54"/>
      <c r="T219" s="37"/>
      <c r="U219" s="54"/>
      <c r="V219" s="37"/>
      <c r="W219" s="54"/>
      <c r="X219" s="37"/>
      <c r="Y219" s="54"/>
      <c r="Z219" s="37"/>
      <c r="AA219" s="54"/>
      <c r="AB219" s="37"/>
      <c r="AC219" s="54"/>
      <c r="AD219" s="37"/>
    </row>
    <row r="220" spans="1:30" ht="12.75" customHeight="1">
      <c r="A220" s="160">
        <v>106</v>
      </c>
      <c r="B220" s="161">
        <v>43046</v>
      </c>
      <c r="C220" s="161"/>
      <c r="D220" s="162" t="s">
        <v>391</v>
      </c>
      <c r="E220" s="163" t="s">
        <v>545</v>
      </c>
      <c r="F220" s="164">
        <v>740</v>
      </c>
      <c r="G220" s="163"/>
      <c r="H220" s="163">
        <v>892.5</v>
      </c>
      <c r="I220" s="165">
        <v>900</v>
      </c>
      <c r="J220" s="166" t="s">
        <v>712</v>
      </c>
      <c r="K220" s="136">
        <f>H220-F220</f>
        <v>152.5</v>
      </c>
      <c r="L220" s="167">
        <f>K220/F220</f>
        <v>0.20608108108108109</v>
      </c>
      <c r="M220" s="163" t="s">
        <v>547</v>
      </c>
      <c r="N220" s="168">
        <v>43052</v>
      </c>
      <c r="O220" s="54"/>
      <c r="P220" s="54"/>
      <c r="Q220" s="198"/>
      <c r="R220" s="54"/>
      <c r="S220" s="54"/>
      <c r="T220" s="37"/>
      <c r="U220" s="54"/>
      <c r="V220" s="37"/>
      <c r="W220" s="54"/>
      <c r="X220" s="37"/>
      <c r="Y220" s="54"/>
      <c r="Z220" s="37"/>
      <c r="AA220" s="54"/>
      <c r="AB220" s="37"/>
      <c r="AC220" s="54"/>
      <c r="AD220" s="37"/>
    </row>
    <row r="221" spans="1:30" ht="12.75" customHeight="1">
      <c r="A221" s="129">
        <v>107</v>
      </c>
      <c r="B221" s="130">
        <v>43073</v>
      </c>
      <c r="C221" s="130"/>
      <c r="D221" s="131" t="s">
        <v>713</v>
      </c>
      <c r="E221" s="132" t="s">
        <v>545</v>
      </c>
      <c r="F221" s="133">
        <v>118.5</v>
      </c>
      <c r="G221" s="132"/>
      <c r="H221" s="132">
        <v>143.5</v>
      </c>
      <c r="I221" s="134">
        <v>145</v>
      </c>
      <c r="J221" s="135" t="s">
        <v>714</v>
      </c>
      <c r="K221" s="136">
        <f>H221-F221</f>
        <v>25</v>
      </c>
      <c r="L221" s="137">
        <f>K221/F221</f>
        <v>0.2109704641350211</v>
      </c>
      <c r="M221" s="132" t="s">
        <v>547</v>
      </c>
      <c r="N221" s="138">
        <v>43097</v>
      </c>
      <c r="O221" s="54"/>
      <c r="P221" s="54"/>
      <c r="Q221" s="198"/>
      <c r="R221" s="54"/>
      <c r="S221" s="54"/>
      <c r="T221" s="37"/>
      <c r="U221" s="54"/>
      <c r="V221" s="37"/>
      <c r="W221" s="54"/>
      <c r="X221" s="37"/>
      <c r="Y221" s="54"/>
      <c r="Z221" s="37"/>
      <c r="AA221" s="54"/>
      <c r="AB221" s="37"/>
      <c r="AC221" s="54"/>
      <c r="AD221" s="37"/>
    </row>
    <row r="222" spans="1:30" ht="12.75" customHeight="1">
      <c r="A222" s="139">
        <v>108</v>
      </c>
      <c r="B222" s="140">
        <v>43090</v>
      </c>
      <c r="C222" s="140"/>
      <c r="D222" s="141" t="s">
        <v>418</v>
      </c>
      <c r="E222" s="142" t="s">
        <v>545</v>
      </c>
      <c r="F222" s="143">
        <v>715</v>
      </c>
      <c r="G222" s="143"/>
      <c r="H222" s="144">
        <v>500</v>
      </c>
      <c r="I222" s="144">
        <v>872</v>
      </c>
      <c r="J222" s="145" t="s">
        <v>715</v>
      </c>
      <c r="K222" s="146">
        <f>H222-F222</f>
        <v>-215</v>
      </c>
      <c r="L222" s="147">
        <f>K222/F222</f>
        <v>-0.30069930069930068</v>
      </c>
      <c r="M222" s="143" t="s">
        <v>557</v>
      </c>
      <c r="N222" s="140">
        <v>43670</v>
      </c>
      <c r="O222" s="54"/>
      <c r="P222" s="54"/>
      <c r="Q222" s="198"/>
      <c r="R222" s="54"/>
      <c r="S222" s="54"/>
      <c r="T222" s="37"/>
      <c r="U222" s="54"/>
      <c r="V222" s="37"/>
      <c r="W222" s="54"/>
      <c r="X222" s="37"/>
      <c r="Y222" s="54"/>
      <c r="Z222" s="37"/>
      <c r="AA222" s="54"/>
      <c r="AB222" s="37"/>
      <c r="AC222" s="54"/>
      <c r="AD222" s="37"/>
    </row>
    <row r="223" spans="1:30" ht="12.75" customHeight="1">
      <c r="A223" s="129">
        <v>109</v>
      </c>
      <c r="B223" s="130">
        <v>43098</v>
      </c>
      <c r="C223" s="130"/>
      <c r="D223" s="131" t="s">
        <v>704</v>
      </c>
      <c r="E223" s="132" t="s">
        <v>545</v>
      </c>
      <c r="F223" s="133">
        <v>435</v>
      </c>
      <c r="G223" s="132"/>
      <c r="H223" s="132">
        <v>542.5</v>
      </c>
      <c r="I223" s="134">
        <v>539</v>
      </c>
      <c r="J223" s="135" t="s">
        <v>631</v>
      </c>
      <c r="K223" s="136">
        <v>107.5</v>
      </c>
      <c r="L223" s="137">
        <v>0.247126436781609</v>
      </c>
      <c r="M223" s="132" t="s">
        <v>547</v>
      </c>
      <c r="N223" s="138">
        <v>43206</v>
      </c>
      <c r="O223" s="54"/>
      <c r="P223" s="54"/>
      <c r="Q223" s="198"/>
      <c r="R223" s="54"/>
      <c r="S223" s="54"/>
      <c r="T223" s="37"/>
      <c r="U223" s="54"/>
      <c r="V223" s="37"/>
      <c r="W223" s="54"/>
      <c r="X223" s="37"/>
      <c r="Y223" s="54"/>
      <c r="Z223" s="37"/>
      <c r="AA223" s="54"/>
      <c r="AB223" s="37"/>
      <c r="AC223" s="54"/>
      <c r="AD223" s="37"/>
    </row>
    <row r="224" spans="1:30" ht="12.75" customHeight="1">
      <c r="A224" s="129">
        <v>110</v>
      </c>
      <c r="B224" s="130">
        <v>43098</v>
      </c>
      <c r="C224" s="130"/>
      <c r="D224" s="131" t="s">
        <v>517</v>
      </c>
      <c r="E224" s="132" t="s">
        <v>545</v>
      </c>
      <c r="F224" s="133">
        <v>885</v>
      </c>
      <c r="G224" s="132"/>
      <c r="H224" s="132">
        <v>1090</v>
      </c>
      <c r="I224" s="134">
        <v>1084</v>
      </c>
      <c r="J224" s="135" t="s">
        <v>631</v>
      </c>
      <c r="K224" s="136">
        <v>205</v>
      </c>
      <c r="L224" s="137">
        <v>0.23163841807909599</v>
      </c>
      <c r="M224" s="132" t="s">
        <v>547</v>
      </c>
      <c r="N224" s="138">
        <v>43213</v>
      </c>
      <c r="O224" s="54"/>
      <c r="P224" s="54"/>
      <c r="Q224" s="198"/>
      <c r="R224" s="54"/>
      <c r="S224" s="54"/>
      <c r="T224" s="37"/>
      <c r="U224" s="54"/>
      <c r="V224" s="37"/>
      <c r="W224" s="54"/>
      <c r="X224" s="37"/>
      <c r="Y224" s="54"/>
      <c r="Z224" s="37"/>
      <c r="AA224" s="54"/>
      <c r="AB224" s="37"/>
      <c r="AC224" s="54"/>
      <c r="AD224" s="37"/>
    </row>
    <row r="225" spans="1:30" ht="12.75" customHeight="1">
      <c r="A225" s="169">
        <v>111</v>
      </c>
      <c r="B225" s="170">
        <v>43192</v>
      </c>
      <c r="C225" s="170"/>
      <c r="D225" s="148" t="s">
        <v>716</v>
      </c>
      <c r="E225" s="143" t="s">
        <v>545</v>
      </c>
      <c r="F225" s="171">
        <v>478.5</v>
      </c>
      <c r="G225" s="143"/>
      <c r="H225" s="143">
        <v>442</v>
      </c>
      <c r="I225" s="144">
        <v>613</v>
      </c>
      <c r="J225" s="145" t="s">
        <v>717</v>
      </c>
      <c r="K225" s="146">
        <f>H225-F225</f>
        <v>-36.5</v>
      </c>
      <c r="L225" s="147">
        <f>K225/F225</f>
        <v>-7.6280041797283177E-2</v>
      </c>
      <c r="M225" s="143" t="s">
        <v>557</v>
      </c>
      <c r="N225" s="140">
        <v>43762</v>
      </c>
      <c r="O225" s="54"/>
      <c r="P225" s="54"/>
      <c r="Q225" s="198"/>
      <c r="R225" s="54"/>
      <c r="S225" s="54"/>
      <c r="T225" s="37"/>
      <c r="U225" s="54"/>
      <c r="V225" s="37"/>
      <c r="W225" s="54"/>
      <c r="X225" s="37"/>
      <c r="Y225" s="54"/>
      <c r="Z225" s="37"/>
      <c r="AA225" s="54"/>
      <c r="AB225" s="37"/>
      <c r="AC225" s="54"/>
      <c r="AD225" s="37"/>
    </row>
    <row r="226" spans="1:30" ht="12.75" customHeight="1">
      <c r="A226" s="139">
        <v>112</v>
      </c>
      <c r="B226" s="140">
        <v>43194</v>
      </c>
      <c r="C226" s="140"/>
      <c r="D226" s="141" t="s">
        <v>718</v>
      </c>
      <c r="E226" s="142" t="s">
        <v>545</v>
      </c>
      <c r="F226" s="143">
        <f>141.5-7.3</f>
        <v>134.19999999999999</v>
      </c>
      <c r="G226" s="143"/>
      <c r="H226" s="144">
        <v>77</v>
      </c>
      <c r="I226" s="144">
        <v>180</v>
      </c>
      <c r="J226" s="145" t="s">
        <v>719</v>
      </c>
      <c r="K226" s="146">
        <f>H226-F226</f>
        <v>-57.199999999999989</v>
      </c>
      <c r="L226" s="147">
        <f>K226/F226</f>
        <v>-0.42622950819672129</v>
      </c>
      <c r="M226" s="143" t="s">
        <v>557</v>
      </c>
      <c r="N226" s="140">
        <v>43522</v>
      </c>
      <c r="O226" s="54"/>
      <c r="P226" s="54"/>
      <c r="Q226" s="198"/>
      <c r="R226" s="54"/>
      <c r="S226" s="54"/>
      <c r="T226" s="37"/>
      <c r="U226" s="54"/>
      <c r="V226" s="37"/>
      <c r="W226" s="54"/>
      <c r="X226" s="37"/>
      <c r="Y226" s="54"/>
      <c r="Z226" s="37"/>
      <c r="AA226" s="54"/>
      <c r="AB226" s="37"/>
      <c r="AC226" s="54"/>
      <c r="AD226" s="37"/>
    </row>
    <row r="227" spans="1:30" ht="12.75" customHeight="1">
      <c r="A227" s="139">
        <v>113</v>
      </c>
      <c r="B227" s="140">
        <v>43209</v>
      </c>
      <c r="C227" s="140"/>
      <c r="D227" s="141" t="s">
        <v>720</v>
      </c>
      <c r="E227" s="142" t="s">
        <v>545</v>
      </c>
      <c r="F227" s="143">
        <v>430</v>
      </c>
      <c r="G227" s="143"/>
      <c r="H227" s="144">
        <v>220</v>
      </c>
      <c r="I227" s="144">
        <v>537</v>
      </c>
      <c r="J227" s="145" t="s">
        <v>721</v>
      </c>
      <c r="K227" s="146">
        <f>H227-F227</f>
        <v>-210</v>
      </c>
      <c r="L227" s="147">
        <f>K227/F227</f>
        <v>-0.48837209302325579</v>
      </c>
      <c r="M227" s="143" t="s">
        <v>557</v>
      </c>
      <c r="N227" s="140">
        <v>43252</v>
      </c>
      <c r="O227" s="54"/>
      <c r="P227" s="54"/>
      <c r="Q227" s="198"/>
      <c r="R227" s="54"/>
      <c r="S227" s="54"/>
      <c r="T227" s="37"/>
      <c r="U227" s="54"/>
      <c r="V227" s="37"/>
      <c r="W227" s="54"/>
      <c r="X227" s="37"/>
      <c r="Y227" s="54"/>
      <c r="Z227" s="37"/>
      <c r="AA227" s="54"/>
      <c r="AB227" s="37"/>
      <c r="AC227" s="54"/>
      <c r="AD227" s="37"/>
    </row>
    <row r="228" spans="1:30" ht="12.75" customHeight="1">
      <c r="A228" s="160">
        <v>114</v>
      </c>
      <c r="B228" s="161">
        <v>43220</v>
      </c>
      <c r="C228" s="161"/>
      <c r="D228" s="162" t="s">
        <v>722</v>
      </c>
      <c r="E228" s="163" t="s">
        <v>545</v>
      </c>
      <c r="F228" s="163">
        <v>153.5</v>
      </c>
      <c r="G228" s="163"/>
      <c r="H228" s="163">
        <v>196</v>
      </c>
      <c r="I228" s="165">
        <v>196</v>
      </c>
      <c r="J228" s="135" t="s">
        <v>723</v>
      </c>
      <c r="K228" s="136">
        <f>H228-F228</f>
        <v>42.5</v>
      </c>
      <c r="L228" s="137">
        <f>K228/F228</f>
        <v>0.27687296416938112</v>
      </c>
      <c r="M228" s="132" t="s">
        <v>547</v>
      </c>
      <c r="N228" s="138">
        <v>43605</v>
      </c>
      <c r="O228" s="54"/>
      <c r="P228" s="54"/>
      <c r="Q228" s="198"/>
      <c r="R228" s="54"/>
      <c r="S228" s="54"/>
      <c r="T228" s="37"/>
      <c r="U228" s="54"/>
      <c r="V228" s="37"/>
      <c r="W228" s="54"/>
      <c r="X228" s="37"/>
      <c r="Y228" s="54"/>
      <c r="Z228" s="37"/>
      <c r="AA228" s="54"/>
      <c r="AB228" s="37"/>
      <c r="AC228" s="54"/>
      <c r="AD228" s="37"/>
    </row>
    <row r="229" spans="1:30" ht="12.75" customHeight="1">
      <c r="A229" s="139">
        <v>115</v>
      </c>
      <c r="B229" s="140">
        <v>43306</v>
      </c>
      <c r="C229" s="140"/>
      <c r="D229" s="141" t="s">
        <v>691</v>
      </c>
      <c r="E229" s="142" t="s">
        <v>545</v>
      </c>
      <c r="F229" s="143">
        <v>27.5</v>
      </c>
      <c r="G229" s="143"/>
      <c r="H229" s="144">
        <v>13.1</v>
      </c>
      <c r="I229" s="144">
        <v>60</v>
      </c>
      <c r="J229" s="145" t="s">
        <v>724</v>
      </c>
      <c r="K229" s="146">
        <v>-14.4</v>
      </c>
      <c r="L229" s="147">
        <v>-0.52363636363636401</v>
      </c>
      <c r="M229" s="143" t="s">
        <v>557</v>
      </c>
      <c r="N229" s="140">
        <v>43138</v>
      </c>
      <c r="O229" s="54"/>
      <c r="P229" s="54"/>
      <c r="Q229" s="198"/>
      <c r="R229" s="54"/>
      <c r="S229" s="54"/>
      <c r="T229" s="37"/>
      <c r="U229" s="54"/>
      <c r="V229" s="37"/>
      <c r="W229" s="54"/>
      <c r="X229" s="37"/>
      <c r="Y229" s="54"/>
      <c r="Z229" s="37"/>
      <c r="AA229" s="54"/>
      <c r="AB229" s="37"/>
      <c r="AC229" s="54"/>
      <c r="AD229" s="37"/>
    </row>
    <row r="230" spans="1:30" ht="12.75" customHeight="1">
      <c r="A230" s="169">
        <v>116</v>
      </c>
      <c r="B230" s="170">
        <v>43318</v>
      </c>
      <c r="C230" s="170"/>
      <c r="D230" s="148" t="s">
        <v>725</v>
      </c>
      <c r="E230" s="143" t="s">
        <v>545</v>
      </c>
      <c r="F230" s="143">
        <v>148.5</v>
      </c>
      <c r="G230" s="143"/>
      <c r="H230" s="143">
        <v>102</v>
      </c>
      <c r="I230" s="144">
        <v>182</v>
      </c>
      <c r="J230" s="145" t="s">
        <v>726</v>
      </c>
      <c r="K230" s="146">
        <f>H230-F230</f>
        <v>-46.5</v>
      </c>
      <c r="L230" s="147">
        <f>K230/F230</f>
        <v>-0.31313131313131315</v>
      </c>
      <c r="M230" s="143" t="s">
        <v>557</v>
      </c>
      <c r="N230" s="140">
        <v>43661</v>
      </c>
      <c r="O230" s="54"/>
      <c r="P230" s="54"/>
      <c r="Q230" s="198"/>
      <c r="R230" s="54"/>
      <c r="S230" s="54"/>
      <c r="T230" s="37"/>
      <c r="U230" s="54"/>
      <c r="V230" s="37"/>
      <c r="W230" s="54"/>
      <c r="X230" s="37"/>
      <c r="Y230" s="54"/>
      <c r="Z230" s="37"/>
      <c r="AA230" s="54"/>
      <c r="AB230" s="37"/>
      <c r="AC230" s="54"/>
      <c r="AD230" s="37"/>
    </row>
    <row r="231" spans="1:30" ht="12.75" customHeight="1">
      <c r="A231" s="129">
        <v>117</v>
      </c>
      <c r="B231" s="130">
        <v>43335</v>
      </c>
      <c r="C231" s="130"/>
      <c r="D231" s="131" t="s">
        <v>727</v>
      </c>
      <c r="E231" s="132" t="s">
        <v>545</v>
      </c>
      <c r="F231" s="163">
        <v>285</v>
      </c>
      <c r="G231" s="132"/>
      <c r="H231" s="132">
        <v>355</v>
      </c>
      <c r="I231" s="134">
        <v>364</v>
      </c>
      <c r="J231" s="135" t="s">
        <v>728</v>
      </c>
      <c r="K231" s="136">
        <v>70</v>
      </c>
      <c r="L231" s="137">
        <v>0.24561403508771901</v>
      </c>
      <c r="M231" s="132" t="s">
        <v>547</v>
      </c>
      <c r="N231" s="138">
        <v>43455</v>
      </c>
      <c r="O231" s="54"/>
      <c r="P231" s="54"/>
      <c r="Q231" s="198"/>
      <c r="R231" s="54"/>
      <c r="S231" s="54"/>
      <c r="T231" s="37"/>
      <c r="U231" s="54"/>
      <c r="V231" s="37"/>
      <c r="W231" s="54"/>
      <c r="X231" s="37"/>
      <c r="Y231" s="54"/>
      <c r="Z231" s="37"/>
      <c r="AA231" s="54"/>
      <c r="AB231" s="37"/>
      <c r="AC231" s="54"/>
      <c r="AD231" s="37"/>
    </row>
    <row r="232" spans="1:30" ht="12.75" customHeight="1">
      <c r="A232" s="129">
        <v>118</v>
      </c>
      <c r="B232" s="130">
        <v>43341</v>
      </c>
      <c r="C232" s="130"/>
      <c r="D232" s="131" t="s">
        <v>383</v>
      </c>
      <c r="E232" s="132" t="s">
        <v>545</v>
      </c>
      <c r="F232" s="163">
        <v>525</v>
      </c>
      <c r="G232" s="132"/>
      <c r="H232" s="132">
        <v>585</v>
      </c>
      <c r="I232" s="134">
        <v>635</v>
      </c>
      <c r="J232" s="135" t="s">
        <v>729</v>
      </c>
      <c r="K232" s="136">
        <f t="shared" ref="K232:K263" si="74">H232-F232</f>
        <v>60</v>
      </c>
      <c r="L232" s="137">
        <f t="shared" ref="L232:L263" si="75">K232/F232</f>
        <v>0.11428571428571428</v>
      </c>
      <c r="M232" s="132" t="s">
        <v>547</v>
      </c>
      <c r="N232" s="138">
        <v>43662</v>
      </c>
      <c r="O232" s="54"/>
      <c r="P232" s="54"/>
      <c r="Q232" s="198"/>
      <c r="R232" s="54"/>
      <c r="S232" s="54"/>
      <c r="T232" s="37"/>
      <c r="U232" s="54"/>
      <c r="V232" s="37"/>
      <c r="W232" s="54"/>
      <c r="X232" s="37"/>
      <c r="Y232" s="54"/>
      <c r="Z232" s="37"/>
      <c r="AA232" s="54"/>
      <c r="AB232" s="37"/>
      <c r="AC232" s="54"/>
      <c r="AD232" s="37"/>
    </row>
    <row r="233" spans="1:30" ht="12.75" customHeight="1">
      <c r="A233" s="129">
        <v>119</v>
      </c>
      <c r="B233" s="130">
        <v>43395</v>
      </c>
      <c r="C233" s="130"/>
      <c r="D233" s="131" t="s">
        <v>374</v>
      </c>
      <c r="E233" s="132" t="s">
        <v>545</v>
      </c>
      <c r="F233" s="163">
        <v>475</v>
      </c>
      <c r="G233" s="132"/>
      <c r="H233" s="132">
        <v>574</v>
      </c>
      <c r="I233" s="134">
        <v>570</v>
      </c>
      <c r="J233" s="135" t="s">
        <v>631</v>
      </c>
      <c r="K233" s="136">
        <f t="shared" si="74"/>
        <v>99</v>
      </c>
      <c r="L233" s="137">
        <f t="shared" si="75"/>
        <v>0.20842105263157895</v>
      </c>
      <c r="M233" s="132" t="s">
        <v>547</v>
      </c>
      <c r="N233" s="138">
        <v>43403</v>
      </c>
      <c r="O233" s="54"/>
      <c r="P233" s="54"/>
      <c r="Q233" s="198"/>
      <c r="R233" s="54"/>
      <c r="S233" s="54"/>
      <c r="T233" s="37"/>
      <c r="U233" s="54"/>
      <c r="V233" s="37"/>
      <c r="W233" s="54"/>
      <c r="X233" s="37"/>
      <c r="Y233" s="54"/>
      <c r="Z233" s="37"/>
      <c r="AA233" s="54"/>
      <c r="AB233" s="37"/>
      <c r="AC233" s="54"/>
      <c r="AD233" s="37"/>
    </row>
    <row r="234" spans="1:30" ht="12.75" customHeight="1">
      <c r="A234" s="160">
        <v>120</v>
      </c>
      <c r="B234" s="161">
        <v>43397</v>
      </c>
      <c r="C234" s="161"/>
      <c r="D234" s="162" t="s">
        <v>730</v>
      </c>
      <c r="E234" s="163" t="s">
        <v>545</v>
      </c>
      <c r="F234" s="163">
        <v>707.5</v>
      </c>
      <c r="G234" s="163"/>
      <c r="H234" s="163">
        <v>872</v>
      </c>
      <c r="I234" s="165">
        <v>872</v>
      </c>
      <c r="J234" s="166" t="s">
        <v>631</v>
      </c>
      <c r="K234" s="136">
        <f t="shared" si="74"/>
        <v>164.5</v>
      </c>
      <c r="L234" s="167">
        <f t="shared" si="75"/>
        <v>0.23250883392226149</v>
      </c>
      <c r="M234" s="163" t="s">
        <v>547</v>
      </c>
      <c r="N234" s="168">
        <v>43482</v>
      </c>
      <c r="O234" s="54"/>
      <c r="P234" s="54"/>
      <c r="Q234" s="198"/>
      <c r="R234" s="54"/>
      <c r="S234" s="54"/>
      <c r="T234" s="37"/>
      <c r="U234" s="54"/>
      <c r="V234" s="37"/>
      <c r="W234" s="54"/>
      <c r="X234" s="37"/>
      <c r="Y234" s="54"/>
      <c r="Z234" s="37"/>
      <c r="AA234" s="54"/>
      <c r="AB234" s="37"/>
      <c r="AC234" s="54"/>
      <c r="AD234" s="37"/>
    </row>
    <row r="235" spans="1:30" ht="12.75" customHeight="1">
      <c r="A235" s="160">
        <v>121</v>
      </c>
      <c r="B235" s="161">
        <v>43398</v>
      </c>
      <c r="C235" s="161"/>
      <c r="D235" s="162" t="s">
        <v>731</v>
      </c>
      <c r="E235" s="163" t="s">
        <v>545</v>
      </c>
      <c r="F235" s="163">
        <v>162</v>
      </c>
      <c r="G235" s="163"/>
      <c r="H235" s="163">
        <v>204</v>
      </c>
      <c r="I235" s="165">
        <v>209</v>
      </c>
      <c r="J235" s="166" t="s">
        <v>732</v>
      </c>
      <c r="K235" s="136">
        <f t="shared" si="74"/>
        <v>42</v>
      </c>
      <c r="L235" s="167">
        <f t="shared" si="75"/>
        <v>0.25925925925925924</v>
      </c>
      <c r="M235" s="163" t="s">
        <v>547</v>
      </c>
      <c r="N235" s="168">
        <v>43539</v>
      </c>
      <c r="O235" s="54"/>
      <c r="P235" s="54"/>
      <c r="Q235" s="198"/>
      <c r="R235" s="54"/>
      <c r="S235" s="54"/>
      <c r="T235" s="37"/>
      <c r="U235" s="54"/>
      <c r="V235" s="37"/>
      <c r="W235" s="54"/>
      <c r="X235" s="37"/>
      <c r="Y235" s="54"/>
      <c r="Z235" s="37"/>
      <c r="AA235" s="54"/>
      <c r="AB235" s="37"/>
      <c r="AC235" s="54"/>
      <c r="AD235" s="37"/>
    </row>
    <row r="236" spans="1:30" ht="12.75" customHeight="1">
      <c r="A236" s="160">
        <v>122</v>
      </c>
      <c r="B236" s="161">
        <v>43399</v>
      </c>
      <c r="C236" s="161"/>
      <c r="D236" s="162" t="s">
        <v>459</v>
      </c>
      <c r="E236" s="163" t="s">
        <v>545</v>
      </c>
      <c r="F236" s="163">
        <v>240</v>
      </c>
      <c r="G236" s="163"/>
      <c r="H236" s="163">
        <v>297</v>
      </c>
      <c r="I236" s="165">
        <v>297</v>
      </c>
      <c r="J236" s="166" t="s">
        <v>631</v>
      </c>
      <c r="K236" s="172">
        <f t="shared" si="74"/>
        <v>57</v>
      </c>
      <c r="L236" s="167">
        <f t="shared" si="75"/>
        <v>0.23749999999999999</v>
      </c>
      <c r="M236" s="163" t="s">
        <v>547</v>
      </c>
      <c r="N236" s="168">
        <v>43417</v>
      </c>
      <c r="O236" s="54"/>
      <c r="P236" s="54"/>
      <c r="Q236" s="198"/>
      <c r="R236" s="54"/>
      <c r="S236" s="54"/>
      <c r="T236" s="37"/>
      <c r="U236" s="54"/>
      <c r="V236" s="37"/>
      <c r="W236" s="54"/>
      <c r="X236" s="37"/>
      <c r="Y236" s="54"/>
      <c r="Z236" s="37"/>
      <c r="AA236" s="54"/>
      <c r="AB236" s="37"/>
      <c r="AC236" s="54"/>
      <c r="AD236" s="37"/>
    </row>
    <row r="237" spans="1:30" ht="12.75" customHeight="1">
      <c r="A237" s="129">
        <v>123</v>
      </c>
      <c r="B237" s="130">
        <v>43439</v>
      </c>
      <c r="C237" s="130"/>
      <c r="D237" s="131" t="s">
        <v>733</v>
      </c>
      <c r="E237" s="132" t="s">
        <v>545</v>
      </c>
      <c r="F237" s="132">
        <v>202.5</v>
      </c>
      <c r="G237" s="132"/>
      <c r="H237" s="132">
        <v>255</v>
      </c>
      <c r="I237" s="134">
        <v>252</v>
      </c>
      <c r="J237" s="135" t="s">
        <v>631</v>
      </c>
      <c r="K237" s="136">
        <f t="shared" si="74"/>
        <v>52.5</v>
      </c>
      <c r="L237" s="137">
        <f t="shared" si="75"/>
        <v>0.25925925925925924</v>
      </c>
      <c r="M237" s="132" t="s">
        <v>547</v>
      </c>
      <c r="N237" s="138">
        <v>43542</v>
      </c>
      <c r="O237" s="54"/>
      <c r="P237" s="54"/>
      <c r="Q237" s="198"/>
      <c r="R237" s="37" t="s">
        <v>857</v>
      </c>
      <c r="S237" s="54"/>
      <c r="T237" s="37"/>
      <c r="U237" s="54"/>
      <c r="V237" s="37"/>
      <c r="W237" s="54"/>
      <c r="X237" s="37"/>
      <c r="Y237" s="54"/>
      <c r="Z237" s="37"/>
      <c r="AA237" s="54"/>
      <c r="AB237" s="37"/>
      <c r="AC237" s="54"/>
      <c r="AD237" s="37"/>
    </row>
    <row r="238" spans="1:30" ht="12.75" customHeight="1">
      <c r="A238" s="160">
        <v>124</v>
      </c>
      <c r="B238" s="161">
        <v>43465</v>
      </c>
      <c r="C238" s="130"/>
      <c r="D238" s="162" t="s">
        <v>156</v>
      </c>
      <c r="E238" s="163" t="s">
        <v>545</v>
      </c>
      <c r="F238" s="163">
        <v>710</v>
      </c>
      <c r="G238" s="163"/>
      <c r="H238" s="163">
        <v>866</v>
      </c>
      <c r="I238" s="165">
        <v>866</v>
      </c>
      <c r="J238" s="166" t="s">
        <v>631</v>
      </c>
      <c r="K238" s="136">
        <f t="shared" si="74"/>
        <v>156</v>
      </c>
      <c r="L238" s="137">
        <f t="shared" si="75"/>
        <v>0.21971830985915494</v>
      </c>
      <c r="M238" s="132" t="s">
        <v>547</v>
      </c>
      <c r="N238" s="138">
        <v>43553</v>
      </c>
      <c r="O238" s="54"/>
      <c r="P238" s="54"/>
      <c r="Q238" s="198"/>
      <c r="R238" s="37" t="s">
        <v>857</v>
      </c>
      <c r="S238" s="54"/>
      <c r="T238" s="37"/>
      <c r="U238" s="54"/>
      <c r="V238" s="37"/>
      <c r="W238" s="54"/>
      <c r="X238" s="37"/>
      <c r="Y238" s="54"/>
      <c r="Z238" s="37"/>
      <c r="AA238" s="54"/>
      <c r="AB238" s="37"/>
      <c r="AC238" s="54"/>
      <c r="AD238" s="37"/>
    </row>
    <row r="239" spans="1:30" ht="12.75" customHeight="1">
      <c r="A239" s="160">
        <v>125</v>
      </c>
      <c r="B239" s="161">
        <v>43522</v>
      </c>
      <c r="C239" s="161"/>
      <c r="D239" s="162" t="s">
        <v>170</v>
      </c>
      <c r="E239" s="163" t="s">
        <v>545</v>
      </c>
      <c r="F239" s="163">
        <v>337.25</v>
      </c>
      <c r="G239" s="163"/>
      <c r="H239" s="163">
        <v>398.5</v>
      </c>
      <c r="I239" s="165">
        <v>411</v>
      </c>
      <c r="J239" s="135" t="s">
        <v>734</v>
      </c>
      <c r="K239" s="136">
        <f t="shared" si="74"/>
        <v>61.25</v>
      </c>
      <c r="L239" s="137">
        <f t="shared" si="75"/>
        <v>0.1816160118606375</v>
      </c>
      <c r="M239" s="132" t="s">
        <v>547</v>
      </c>
      <c r="N239" s="138">
        <v>43760</v>
      </c>
      <c r="O239" s="54"/>
      <c r="P239" s="54"/>
      <c r="Q239" s="198"/>
      <c r="R239" s="37" t="s">
        <v>857</v>
      </c>
      <c r="S239" s="54"/>
      <c r="T239" s="37"/>
      <c r="U239" s="54"/>
      <c r="V239" s="37"/>
      <c r="W239" s="54"/>
      <c r="X239" s="37"/>
      <c r="Y239" s="54"/>
      <c r="Z239" s="37"/>
      <c r="AA239" s="54"/>
      <c r="AB239" s="37"/>
      <c r="AC239" s="54"/>
      <c r="AD239" s="37"/>
    </row>
    <row r="240" spans="1:30" ht="12.75" customHeight="1">
      <c r="A240" s="173">
        <v>126</v>
      </c>
      <c r="B240" s="174">
        <v>43559</v>
      </c>
      <c r="C240" s="174"/>
      <c r="D240" s="175" t="s">
        <v>735</v>
      </c>
      <c r="E240" s="176" t="s">
        <v>545</v>
      </c>
      <c r="F240" s="176">
        <v>130</v>
      </c>
      <c r="G240" s="176"/>
      <c r="H240" s="176">
        <v>65</v>
      </c>
      <c r="I240" s="177">
        <v>158</v>
      </c>
      <c r="J240" s="145" t="s">
        <v>736</v>
      </c>
      <c r="K240" s="146">
        <f t="shared" si="74"/>
        <v>-65</v>
      </c>
      <c r="L240" s="147">
        <f t="shared" si="75"/>
        <v>-0.5</v>
      </c>
      <c r="M240" s="143" t="s">
        <v>557</v>
      </c>
      <c r="N240" s="140">
        <v>43726</v>
      </c>
      <c r="O240" s="54"/>
      <c r="P240" s="54"/>
      <c r="Q240" s="198"/>
      <c r="R240" s="37" t="s">
        <v>855</v>
      </c>
      <c r="S240" s="54"/>
      <c r="T240" s="37"/>
      <c r="U240" s="54"/>
      <c r="V240" s="37"/>
      <c r="W240" s="54"/>
      <c r="X240" s="37"/>
      <c r="Y240" s="54"/>
      <c r="Z240" s="37"/>
      <c r="AA240" s="54"/>
      <c r="AB240" s="37"/>
      <c r="AC240" s="54"/>
      <c r="AD240" s="37"/>
    </row>
    <row r="241" spans="1:30" ht="12.75" customHeight="1">
      <c r="A241" s="160">
        <v>127</v>
      </c>
      <c r="B241" s="161">
        <v>43017</v>
      </c>
      <c r="C241" s="161"/>
      <c r="D241" s="162" t="s">
        <v>205</v>
      </c>
      <c r="E241" s="163" t="s">
        <v>545</v>
      </c>
      <c r="F241" s="163">
        <v>141.5</v>
      </c>
      <c r="G241" s="163"/>
      <c r="H241" s="163">
        <v>183.5</v>
      </c>
      <c r="I241" s="165">
        <v>210</v>
      </c>
      <c r="J241" s="135" t="s">
        <v>732</v>
      </c>
      <c r="K241" s="136">
        <f t="shared" si="74"/>
        <v>42</v>
      </c>
      <c r="L241" s="137">
        <f t="shared" si="75"/>
        <v>0.29681978798586572</v>
      </c>
      <c r="M241" s="132" t="s">
        <v>547</v>
      </c>
      <c r="N241" s="138">
        <v>43042</v>
      </c>
      <c r="O241" s="54"/>
      <c r="P241" s="54"/>
      <c r="Q241" s="198"/>
      <c r="R241" s="37" t="s">
        <v>855</v>
      </c>
      <c r="S241" s="54"/>
      <c r="T241" s="37"/>
      <c r="U241" s="54"/>
      <c r="V241" s="37"/>
      <c r="W241" s="54"/>
      <c r="X241" s="37"/>
      <c r="Y241" s="54"/>
      <c r="Z241" s="37"/>
      <c r="AA241" s="54"/>
      <c r="AB241" s="37"/>
      <c r="AC241" s="54"/>
      <c r="AD241" s="37"/>
    </row>
    <row r="242" spans="1:30" ht="12.75" customHeight="1">
      <c r="A242" s="173">
        <v>128</v>
      </c>
      <c r="B242" s="174">
        <v>43074</v>
      </c>
      <c r="C242" s="174"/>
      <c r="D242" s="175" t="s">
        <v>737</v>
      </c>
      <c r="E242" s="176" t="s">
        <v>545</v>
      </c>
      <c r="F242" s="171">
        <v>172</v>
      </c>
      <c r="G242" s="176"/>
      <c r="H242" s="176">
        <v>155.25</v>
      </c>
      <c r="I242" s="177">
        <v>230</v>
      </c>
      <c r="J242" s="145" t="s">
        <v>738</v>
      </c>
      <c r="K242" s="146">
        <f t="shared" si="74"/>
        <v>-16.75</v>
      </c>
      <c r="L242" s="147">
        <f t="shared" si="75"/>
        <v>-9.7383720930232565E-2</v>
      </c>
      <c r="M242" s="143" t="s">
        <v>557</v>
      </c>
      <c r="N242" s="140">
        <v>43787</v>
      </c>
      <c r="O242" s="54"/>
      <c r="P242" s="54"/>
      <c r="Q242" s="198"/>
      <c r="R242" s="37" t="s">
        <v>855</v>
      </c>
      <c r="S242" s="54"/>
      <c r="T242" s="37"/>
      <c r="U242" s="54"/>
      <c r="V242" s="37"/>
      <c r="W242" s="54"/>
      <c r="X242" s="37"/>
      <c r="Y242" s="54"/>
      <c r="Z242" s="37"/>
      <c r="AA242" s="54"/>
      <c r="AB242" s="37"/>
      <c r="AC242" s="54"/>
      <c r="AD242" s="37"/>
    </row>
    <row r="243" spans="1:30" ht="12.75" customHeight="1">
      <c r="A243" s="160">
        <v>129</v>
      </c>
      <c r="B243" s="161">
        <v>43398</v>
      </c>
      <c r="C243" s="161"/>
      <c r="D243" s="162" t="s">
        <v>117</v>
      </c>
      <c r="E243" s="163" t="s">
        <v>545</v>
      </c>
      <c r="F243" s="163">
        <v>698.5</v>
      </c>
      <c r="G243" s="163"/>
      <c r="H243" s="163">
        <v>890</v>
      </c>
      <c r="I243" s="165">
        <v>890</v>
      </c>
      <c r="J243" s="135" t="s">
        <v>739</v>
      </c>
      <c r="K243" s="136">
        <f t="shared" si="74"/>
        <v>191.5</v>
      </c>
      <c r="L243" s="137">
        <f t="shared" si="75"/>
        <v>0.27415891195418757</v>
      </c>
      <c r="M243" s="132" t="s">
        <v>547</v>
      </c>
      <c r="N243" s="138">
        <v>44328</v>
      </c>
      <c r="O243" s="54"/>
      <c r="P243" s="54"/>
      <c r="Q243" s="198"/>
      <c r="R243" s="37" t="s">
        <v>857</v>
      </c>
      <c r="S243" s="54"/>
      <c r="T243" s="37"/>
      <c r="U243" s="54"/>
      <c r="V243" s="37"/>
      <c r="W243" s="54"/>
      <c r="X243" s="37"/>
      <c r="Y243" s="54"/>
      <c r="Z243" s="37"/>
      <c r="AA243" s="54"/>
      <c r="AB243" s="37"/>
      <c r="AC243" s="54"/>
      <c r="AD243" s="37"/>
    </row>
    <row r="244" spans="1:30" ht="12.75" customHeight="1">
      <c r="A244" s="160">
        <v>130</v>
      </c>
      <c r="B244" s="161">
        <v>42877</v>
      </c>
      <c r="C244" s="161"/>
      <c r="D244" s="162" t="s">
        <v>740</v>
      </c>
      <c r="E244" s="163" t="s">
        <v>545</v>
      </c>
      <c r="F244" s="163">
        <v>127.6</v>
      </c>
      <c r="G244" s="163"/>
      <c r="H244" s="163">
        <v>138</v>
      </c>
      <c r="I244" s="165">
        <v>190</v>
      </c>
      <c r="J244" s="135" t="s">
        <v>741</v>
      </c>
      <c r="K244" s="136">
        <f t="shared" si="74"/>
        <v>10.400000000000006</v>
      </c>
      <c r="L244" s="137">
        <f t="shared" si="75"/>
        <v>8.1504702194357417E-2</v>
      </c>
      <c r="M244" s="132" t="s">
        <v>547</v>
      </c>
      <c r="N244" s="138">
        <v>43774</v>
      </c>
      <c r="O244" s="54"/>
      <c r="P244" s="54"/>
      <c r="Q244" s="198"/>
      <c r="R244" s="37" t="s">
        <v>855</v>
      </c>
      <c r="S244" s="54"/>
      <c r="T244" s="37"/>
      <c r="U244" s="54"/>
      <c r="V244" s="37"/>
      <c r="W244" s="54"/>
      <c r="X244" s="37"/>
      <c r="Y244" s="54"/>
      <c r="Z244" s="37"/>
      <c r="AA244" s="54"/>
      <c r="AB244" s="37"/>
      <c r="AC244" s="54"/>
      <c r="AD244" s="37"/>
    </row>
    <row r="245" spans="1:30" ht="12.75" customHeight="1">
      <c r="A245" s="160">
        <v>131</v>
      </c>
      <c r="B245" s="161">
        <v>43158</v>
      </c>
      <c r="C245" s="161"/>
      <c r="D245" s="162" t="s">
        <v>742</v>
      </c>
      <c r="E245" s="163" t="s">
        <v>545</v>
      </c>
      <c r="F245" s="163">
        <v>317</v>
      </c>
      <c r="G245" s="163"/>
      <c r="H245" s="163">
        <v>382.5</v>
      </c>
      <c r="I245" s="165">
        <v>398</v>
      </c>
      <c r="J245" s="135" t="s">
        <v>743</v>
      </c>
      <c r="K245" s="136">
        <f t="shared" si="74"/>
        <v>65.5</v>
      </c>
      <c r="L245" s="137">
        <f t="shared" si="75"/>
        <v>0.20662460567823343</v>
      </c>
      <c r="M245" s="132" t="s">
        <v>547</v>
      </c>
      <c r="N245" s="138">
        <v>44238</v>
      </c>
      <c r="O245" s="54"/>
      <c r="P245" s="54"/>
      <c r="Q245" s="198"/>
      <c r="R245" s="37" t="s">
        <v>855</v>
      </c>
      <c r="S245" s="54"/>
      <c r="T245" s="37"/>
      <c r="U245" s="54"/>
      <c r="V245" s="37"/>
      <c r="W245" s="54"/>
      <c r="X245" s="37"/>
      <c r="Y245" s="54"/>
      <c r="Z245" s="37"/>
      <c r="AA245" s="54"/>
      <c r="AB245" s="37"/>
      <c r="AC245" s="54"/>
      <c r="AD245" s="37"/>
    </row>
    <row r="246" spans="1:30" ht="12.75" customHeight="1">
      <c r="A246" s="173">
        <v>132</v>
      </c>
      <c r="B246" s="174">
        <v>43164</v>
      </c>
      <c r="C246" s="174"/>
      <c r="D246" s="175" t="s">
        <v>162</v>
      </c>
      <c r="E246" s="176" t="s">
        <v>545</v>
      </c>
      <c r="F246" s="171">
        <f>510-14.4</f>
        <v>495.6</v>
      </c>
      <c r="G246" s="176"/>
      <c r="H246" s="176">
        <v>350</v>
      </c>
      <c r="I246" s="177">
        <v>672</v>
      </c>
      <c r="J246" s="145" t="s">
        <v>744</v>
      </c>
      <c r="K246" s="146">
        <f t="shared" si="74"/>
        <v>-145.60000000000002</v>
      </c>
      <c r="L246" s="147">
        <f t="shared" si="75"/>
        <v>-0.29378531073446329</v>
      </c>
      <c r="M246" s="143" t="s">
        <v>557</v>
      </c>
      <c r="N246" s="140">
        <v>43887</v>
      </c>
      <c r="O246" s="54"/>
      <c r="P246" s="54"/>
      <c r="Q246" s="198"/>
      <c r="R246" s="37" t="s">
        <v>857</v>
      </c>
      <c r="S246" s="54"/>
      <c r="T246" s="37"/>
      <c r="U246" s="54"/>
      <c r="V246" s="37"/>
      <c r="W246" s="54"/>
      <c r="X246" s="37"/>
      <c r="Y246" s="54"/>
      <c r="Z246" s="37"/>
      <c r="AA246" s="54"/>
      <c r="AB246" s="37"/>
      <c r="AC246" s="54"/>
      <c r="AD246" s="37"/>
    </row>
    <row r="247" spans="1:30" ht="12.75" customHeight="1">
      <c r="A247" s="173">
        <v>133</v>
      </c>
      <c r="B247" s="174">
        <v>43237</v>
      </c>
      <c r="C247" s="174"/>
      <c r="D247" s="175" t="s">
        <v>745</v>
      </c>
      <c r="E247" s="176" t="s">
        <v>545</v>
      </c>
      <c r="F247" s="171">
        <v>230.3</v>
      </c>
      <c r="G247" s="176"/>
      <c r="H247" s="176">
        <v>102.5</v>
      </c>
      <c r="I247" s="177">
        <v>348</v>
      </c>
      <c r="J247" s="145" t="s">
        <v>746</v>
      </c>
      <c r="K247" s="146">
        <f t="shared" si="74"/>
        <v>-127.80000000000001</v>
      </c>
      <c r="L247" s="147">
        <f t="shared" si="75"/>
        <v>-0.55492835432045162</v>
      </c>
      <c r="M247" s="143" t="s">
        <v>557</v>
      </c>
      <c r="N247" s="140">
        <v>43896</v>
      </c>
      <c r="O247" s="54"/>
      <c r="P247" s="54"/>
      <c r="Q247" s="198"/>
      <c r="R247" s="37" t="s">
        <v>857</v>
      </c>
      <c r="S247" s="54"/>
      <c r="T247" s="37"/>
      <c r="U247" s="54"/>
      <c r="V247" s="37"/>
      <c r="W247" s="54"/>
      <c r="X247" s="37"/>
      <c r="Y247" s="54"/>
      <c r="Z247" s="37"/>
      <c r="AA247" s="54"/>
      <c r="AB247" s="37"/>
      <c r="AC247" s="54"/>
      <c r="AD247" s="37"/>
    </row>
    <row r="248" spans="1:30" ht="12.75" customHeight="1">
      <c r="A248" s="160">
        <v>134</v>
      </c>
      <c r="B248" s="161">
        <v>43258</v>
      </c>
      <c r="C248" s="161"/>
      <c r="D248" s="162" t="s">
        <v>422</v>
      </c>
      <c r="E248" s="163" t="s">
        <v>545</v>
      </c>
      <c r="F248" s="163">
        <f>342.5-5.1</f>
        <v>337.4</v>
      </c>
      <c r="G248" s="163"/>
      <c r="H248" s="163">
        <v>412.5</v>
      </c>
      <c r="I248" s="165">
        <v>439</v>
      </c>
      <c r="J248" s="135" t="s">
        <v>747</v>
      </c>
      <c r="K248" s="136">
        <f t="shared" si="74"/>
        <v>75.100000000000023</v>
      </c>
      <c r="L248" s="137">
        <f t="shared" si="75"/>
        <v>0.22258446947243635</v>
      </c>
      <c r="M248" s="132" t="s">
        <v>547</v>
      </c>
      <c r="N248" s="138">
        <v>44230</v>
      </c>
      <c r="O248" s="54"/>
      <c r="P248" s="54"/>
      <c r="Q248" s="198"/>
      <c r="R248" s="37" t="s">
        <v>855</v>
      </c>
      <c r="S248" s="54"/>
      <c r="T248" s="37"/>
      <c r="U248" s="54"/>
      <c r="V248" s="37"/>
      <c r="W248" s="54"/>
      <c r="X248" s="37"/>
      <c r="Y248" s="54"/>
      <c r="Z248" s="37"/>
      <c r="AA248" s="54"/>
      <c r="AB248" s="37"/>
      <c r="AC248" s="54"/>
      <c r="AD248" s="37"/>
    </row>
    <row r="249" spans="1:30" ht="12.75" customHeight="1">
      <c r="A249" s="154">
        <v>135</v>
      </c>
      <c r="B249" s="153">
        <v>43285</v>
      </c>
      <c r="C249" s="153"/>
      <c r="D249" s="154" t="s">
        <v>56</v>
      </c>
      <c r="E249" s="155" t="s">
        <v>545</v>
      </c>
      <c r="F249" s="155">
        <f>127.5-5.53</f>
        <v>121.97</v>
      </c>
      <c r="G249" s="156"/>
      <c r="H249" s="156">
        <v>122.5</v>
      </c>
      <c r="I249" s="156">
        <v>170</v>
      </c>
      <c r="J249" s="157" t="s">
        <v>748</v>
      </c>
      <c r="K249" s="158">
        <f t="shared" si="74"/>
        <v>0.53000000000000114</v>
      </c>
      <c r="L249" s="159">
        <f t="shared" si="75"/>
        <v>4.3453308190538747E-3</v>
      </c>
      <c r="M249" s="155" t="s">
        <v>564</v>
      </c>
      <c r="N249" s="153">
        <v>44431</v>
      </c>
      <c r="O249" s="54"/>
      <c r="P249" s="54"/>
      <c r="Q249" s="198"/>
      <c r="R249" s="37" t="s">
        <v>857</v>
      </c>
      <c r="S249" s="54"/>
      <c r="T249" s="37"/>
      <c r="U249" s="54"/>
      <c r="V249" s="37"/>
      <c r="W249" s="54"/>
      <c r="X249" s="37"/>
      <c r="Y249" s="54"/>
      <c r="Z249" s="37"/>
      <c r="AA249" s="54"/>
      <c r="AB249" s="37"/>
      <c r="AC249" s="54"/>
      <c r="AD249" s="37"/>
    </row>
    <row r="250" spans="1:30" ht="12.75" customHeight="1">
      <c r="A250" s="173">
        <v>136</v>
      </c>
      <c r="B250" s="174">
        <v>43294</v>
      </c>
      <c r="C250" s="174"/>
      <c r="D250" s="175" t="s">
        <v>749</v>
      </c>
      <c r="E250" s="176" t="s">
        <v>545</v>
      </c>
      <c r="F250" s="171">
        <v>46.5</v>
      </c>
      <c r="G250" s="176"/>
      <c r="H250" s="176">
        <v>17</v>
      </c>
      <c r="I250" s="177">
        <v>59</v>
      </c>
      <c r="J250" s="145" t="s">
        <v>750</v>
      </c>
      <c r="K250" s="146">
        <f t="shared" si="74"/>
        <v>-29.5</v>
      </c>
      <c r="L250" s="147">
        <f t="shared" si="75"/>
        <v>-0.63440860215053763</v>
      </c>
      <c r="M250" s="143" t="s">
        <v>557</v>
      </c>
      <c r="N250" s="140">
        <v>43887</v>
      </c>
      <c r="O250" s="54"/>
      <c r="P250" s="54"/>
      <c r="Q250" s="198"/>
      <c r="R250" s="37" t="s">
        <v>857</v>
      </c>
      <c r="S250" s="54"/>
      <c r="T250" s="37"/>
      <c r="U250" s="54"/>
      <c r="V250" s="37"/>
      <c r="W250" s="54"/>
      <c r="X250" s="37"/>
      <c r="Y250" s="54"/>
      <c r="Z250" s="37"/>
      <c r="AA250" s="54"/>
      <c r="AB250" s="37"/>
      <c r="AC250" s="54"/>
      <c r="AD250" s="37"/>
    </row>
    <row r="251" spans="1:30" ht="12.75" customHeight="1">
      <c r="A251" s="160">
        <v>137</v>
      </c>
      <c r="B251" s="161">
        <v>43396</v>
      </c>
      <c r="C251" s="161"/>
      <c r="D251" s="162" t="s">
        <v>406</v>
      </c>
      <c r="E251" s="163" t="s">
        <v>545</v>
      </c>
      <c r="F251" s="163">
        <v>156.5</v>
      </c>
      <c r="G251" s="163"/>
      <c r="H251" s="163">
        <v>207.5</v>
      </c>
      <c r="I251" s="165">
        <v>191</v>
      </c>
      <c r="J251" s="135" t="s">
        <v>631</v>
      </c>
      <c r="K251" s="136">
        <f t="shared" si="74"/>
        <v>51</v>
      </c>
      <c r="L251" s="137">
        <f t="shared" si="75"/>
        <v>0.32587859424920129</v>
      </c>
      <c r="M251" s="132" t="s">
        <v>547</v>
      </c>
      <c r="N251" s="138">
        <v>44369</v>
      </c>
      <c r="O251" s="54"/>
      <c r="P251" s="54"/>
      <c r="Q251" s="198"/>
      <c r="R251" s="37" t="s">
        <v>857</v>
      </c>
      <c r="S251" s="54"/>
      <c r="T251" s="37"/>
      <c r="U251" s="54"/>
      <c r="V251" s="37"/>
      <c r="W251" s="54"/>
      <c r="X251" s="37"/>
      <c r="Y251" s="54"/>
      <c r="Z251" s="37"/>
      <c r="AA251" s="54"/>
      <c r="AB251" s="37"/>
      <c r="AC251" s="54"/>
      <c r="AD251" s="37"/>
    </row>
    <row r="252" spans="1:30" ht="12.75" customHeight="1">
      <c r="A252" s="160">
        <v>138</v>
      </c>
      <c r="B252" s="161">
        <v>43439</v>
      </c>
      <c r="C252" s="161"/>
      <c r="D252" s="162" t="s">
        <v>337</v>
      </c>
      <c r="E252" s="163" t="s">
        <v>545</v>
      </c>
      <c r="F252" s="163">
        <v>259.5</v>
      </c>
      <c r="G252" s="163"/>
      <c r="H252" s="163">
        <v>320</v>
      </c>
      <c r="I252" s="165">
        <v>320</v>
      </c>
      <c r="J252" s="135" t="s">
        <v>631</v>
      </c>
      <c r="K252" s="136">
        <f t="shared" si="74"/>
        <v>60.5</v>
      </c>
      <c r="L252" s="137">
        <f t="shared" si="75"/>
        <v>0.23314065510597304</v>
      </c>
      <c r="M252" s="132" t="s">
        <v>547</v>
      </c>
      <c r="N252" s="138">
        <v>44323</v>
      </c>
      <c r="O252" s="54"/>
      <c r="P252" s="54"/>
      <c r="Q252" s="198"/>
      <c r="R252" s="37" t="s">
        <v>857</v>
      </c>
      <c r="S252" s="54"/>
      <c r="T252" s="37"/>
      <c r="U252" s="54"/>
      <c r="V252" s="37"/>
      <c r="W252" s="54"/>
      <c r="X252" s="37"/>
      <c r="Y252" s="54"/>
      <c r="Z252" s="37"/>
      <c r="AA252" s="54"/>
      <c r="AB252" s="37"/>
      <c r="AC252" s="54"/>
      <c r="AD252" s="37"/>
    </row>
    <row r="253" spans="1:30" ht="12.75" customHeight="1">
      <c r="A253" s="173">
        <v>139</v>
      </c>
      <c r="B253" s="174">
        <v>43439</v>
      </c>
      <c r="C253" s="174"/>
      <c r="D253" s="175" t="s">
        <v>751</v>
      </c>
      <c r="E253" s="176" t="s">
        <v>545</v>
      </c>
      <c r="F253" s="176">
        <v>715</v>
      </c>
      <c r="G253" s="176"/>
      <c r="H253" s="176">
        <v>445</v>
      </c>
      <c r="I253" s="177">
        <v>840</v>
      </c>
      <c r="J253" s="145" t="s">
        <v>752</v>
      </c>
      <c r="K253" s="146">
        <f t="shared" si="74"/>
        <v>-270</v>
      </c>
      <c r="L253" s="147">
        <f t="shared" si="75"/>
        <v>-0.3776223776223776</v>
      </c>
      <c r="M253" s="143" t="s">
        <v>557</v>
      </c>
      <c r="N253" s="140">
        <v>43800</v>
      </c>
      <c r="O253" s="54"/>
      <c r="P253" s="54"/>
      <c r="Q253" s="198"/>
      <c r="R253" s="37" t="s">
        <v>857</v>
      </c>
      <c r="S253" s="54"/>
      <c r="T253" s="37"/>
      <c r="U253" s="54"/>
      <c r="V253" s="37"/>
      <c r="W253" s="54"/>
      <c r="X253" s="37"/>
      <c r="Y253" s="54"/>
      <c r="Z253" s="37"/>
      <c r="AA253" s="54"/>
      <c r="AB253" s="37"/>
      <c r="AC253" s="54"/>
      <c r="AD253" s="37"/>
    </row>
    <row r="254" spans="1:30" ht="12.75" customHeight="1">
      <c r="A254" s="160">
        <v>140</v>
      </c>
      <c r="B254" s="161">
        <v>43469</v>
      </c>
      <c r="C254" s="161"/>
      <c r="D254" s="162" t="s">
        <v>176</v>
      </c>
      <c r="E254" s="163" t="s">
        <v>545</v>
      </c>
      <c r="F254" s="163">
        <v>875</v>
      </c>
      <c r="G254" s="163"/>
      <c r="H254" s="163">
        <v>1165</v>
      </c>
      <c r="I254" s="165">
        <v>1185</v>
      </c>
      <c r="J254" s="135" t="s">
        <v>753</v>
      </c>
      <c r="K254" s="136">
        <f t="shared" si="74"/>
        <v>290</v>
      </c>
      <c r="L254" s="137">
        <f t="shared" si="75"/>
        <v>0.33142857142857141</v>
      </c>
      <c r="M254" s="132" t="s">
        <v>547</v>
      </c>
      <c r="N254" s="138">
        <v>43847</v>
      </c>
      <c r="O254" s="54"/>
      <c r="P254" s="54"/>
      <c r="Q254" s="198"/>
      <c r="R254" s="37" t="s">
        <v>857</v>
      </c>
      <c r="S254" s="54"/>
      <c r="T254" s="37"/>
      <c r="U254" s="54"/>
      <c r="V254" s="37"/>
      <c r="W254" s="54"/>
      <c r="X254" s="37"/>
      <c r="Y254" s="54"/>
      <c r="Z254" s="37"/>
      <c r="AA254" s="54"/>
      <c r="AB254" s="37"/>
      <c r="AC254" s="54"/>
      <c r="AD254" s="37"/>
    </row>
    <row r="255" spans="1:30" ht="12.75" customHeight="1">
      <c r="A255" s="160">
        <v>141</v>
      </c>
      <c r="B255" s="161">
        <v>43559</v>
      </c>
      <c r="C255" s="161"/>
      <c r="D255" s="162" t="s">
        <v>355</v>
      </c>
      <c r="E255" s="163" t="s">
        <v>545</v>
      </c>
      <c r="F255" s="163">
        <f>387-14.63</f>
        <v>372.37</v>
      </c>
      <c r="G255" s="163"/>
      <c r="H255" s="163">
        <v>490</v>
      </c>
      <c r="I255" s="165">
        <v>490</v>
      </c>
      <c r="J255" s="135" t="s">
        <v>631</v>
      </c>
      <c r="K255" s="136">
        <f t="shared" si="74"/>
        <v>117.63</v>
      </c>
      <c r="L255" s="137">
        <f t="shared" si="75"/>
        <v>0.31589548030185027</v>
      </c>
      <c r="M255" s="132" t="s">
        <v>547</v>
      </c>
      <c r="N255" s="138">
        <v>43850</v>
      </c>
      <c r="O255" s="54"/>
      <c r="P255" s="54"/>
      <c r="Q255" s="198"/>
      <c r="R255" s="37" t="s">
        <v>857</v>
      </c>
      <c r="S255" s="54"/>
      <c r="T255" s="37"/>
      <c r="U255" s="54"/>
      <c r="V255" s="37"/>
      <c r="W255" s="54"/>
      <c r="X255" s="37"/>
      <c r="Y255" s="54"/>
      <c r="Z255" s="37"/>
      <c r="AA255" s="54"/>
      <c r="AB255" s="37"/>
      <c r="AC255" s="54"/>
      <c r="AD255" s="37"/>
    </row>
    <row r="256" spans="1:30" ht="12.75" customHeight="1">
      <c r="A256" s="173">
        <v>142</v>
      </c>
      <c r="B256" s="174">
        <v>43578</v>
      </c>
      <c r="C256" s="174"/>
      <c r="D256" s="175" t="s">
        <v>754</v>
      </c>
      <c r="E256" s="176" t="s">
        <v>556</v>
      </c>
      <c r="F256" s="176">
        <v>220</v>
      </c>
      <c r="G256" s="176"/>
      <c r="H256" s="176">
        <v>127.5</v>
      </c>
      <c r="I256" s="177">
        <v>284</v>
      </c>
      <c r="J256" s="145" t="s">
        <v>755</v>
      </c>
      <c r="K256" s="146">
        <f t="shared" si="74"/>
        <v>-92.5</v>
      </c>
      <c r="L256" s="147">
        <f t="shared" si="75"/>
        <v>-0.42045454545454547</v>
      </c>
      <c r="M256" s="143" t="s">
        <v>557</v>
      </c>
      <c r="N256" s="140">
        <v>43896</v>
      </c>
      <c r="O256" s="54"/>
      <c r="P256" s="54"/>
      <c r="Q256" s="198"/>
      <c r="R256" s="37" t="s">
        <v>857</v>
      </c>
      <c r="S256" s="54"/>
      <c r="T256" s="37"/>
      <c r="U256" s="54"/>
      <c r="V256" s="37"/>
      <c r="W256" s="54"/>
      <c r="X256" s="37"/>
      <c r="Y256" s="54"/>
      <c r="Z256" s="37"/>
      <c r="AA256" s="54"/>
      <c r="AB256" s="37"/>
      <c r="AC256" s="54"/>
      <c r="AD256" s="37"/>
    </row>
    <row r="257" spans="1:30" ht="12.75" customHeight="1">
      <c r="A257" s="160">
        <v>143</v>
      </c>
      <c r="B257" s="161">
        <v>43622</v>
      </c>
      <c r="C257" s="161"/>
      <c r="D257" s="162" t="s">
        <v>460</v>
      </c>
      <c r="E257" s="163" t="s">
        <v>556</v>
      </c>
      <c r="F257" s="163">
        <v>332.8</v>
      </c>
      <c r="G257" s="163"/>
      <c r="H257" s="163">
        <v>405</v>
      </c>
      <c r="I257" s="165">
        <v>419</v>
      </c>
      <c r="J257" s="135" t="s">
        <v>756</v>
      </c>
      <c r="K257" s="136">
        <f t="shared" si="74"/>
        <v>72.199999999999989</v>
      </c>
      <c r="L257" s="137">
        <f t="shared" si="75"/>
        <v>0.21694711538461534</v>
      </c>
      <c r="M257" s="132" t="s">
        <v>547</v>
      </c>
      <c r="N257" s="138">
        <v>43860</v>
      </c>
      <c r="O257" s="54"/>
      <c r="P257" s="54"/>
      <c r="Q257" s="198"/>
      <c r="R257" s="37" t="s">
        <v>855</v>
      </c>
      <c r="S257" s="54"/>
      <c r="T257" s="37"/>
      <c r="U257" s="54"/>
      <c r="V257" s="37"/>
      <c r="W257" s="54"/>
      <c r="X257" s="37"/>
      <c r="Y257" s="54"/>
      <c r="Z257" s="37"/>
      <c r="AA257" s="54"/>
      <c r="AB257" s="37"/>
      <c r="AC257" s="54"/>
      <c r="AD257" s="37"/>
    </row>
    <row r="258" spans="1:30" ht="12.75" customHeight="1">
      <c r="A258" s="154">
        <v>144</v>
      </c>
      <c r="B258" s="153">
        <v>43641</v>
      </c>
      <c r="C258" s="153"/>
      <c r="D258" s="154" t="s">
        <v>168</v>
      </c>
      <c r="E258" s="155" t="s">
        <v>545</v>
      </c>
      <c r="F258" s="155">
        <v>386</v>
      </c>
      <c r="G258" s="156"/>
      <c r="H258" s="156">
        <v>395</v>
      </c>
      <c r="I258" s="156">
        <v>452</v>
      </c>
      <c r="J258" s="157" t="s">
        <v>757</v>
      </c>
      <c r="K258" s="158">
        <f t="shared" si="74"/>
        <v>9</v>
      </c>
      <c r="L258" s="159">
        <f t="shared" si="75"/>
        <v>2.3316062176165803E-2</v>
      </c>
      <c r="M258" s="155" t="s">
        <v>564</v>
      </c>
      <c r="N258" s="153">
        <v>43868</v>
      </c>
      <c r="O258" s="54"/>
      <c r="P258" s="54"/>
      <c r="Q258" s="198"/>
      <c r="R258" s="37" t="s">
        <v>855</v>
      </c>
      <c r="S258" s="54"/>
      <c r="T258" s="37"/>
      <c r="U258" s="54"/>
      <c r="V258" s="37"/>
      <c r="W258" s="54"/>
      <c r="X258" s="37"/>
      <c r="Y258" s="54"/>
      <c r="Z258" s="37"/>
      <c r="AA258" s="54"/>
      <c r="AB258" s="37"/>
      <c r="AC258" s="54"/>
      <c r="AD258" s="37"/>
    </row>
    <row r="259" spans="1:30" ht="12.75" customHeight="1">
      <c r="A259" s="154">
        <v>145</v>
      </c>
      <c r="B259" s="153">
        <v>43707</v>
      </c>
      <c r="C259" s="153"/>
      <c r="D259" s="154" t="s">
        <v>143</v>
      </c>
      <c r="E259" s="155" t="s">
        <v>545</v>
      </c>
      <c r="F259" s="155">
        <v>137.5</v>
      </c>
      <c r="G259" s="156"/>
      <c r="H259" s="156">
        <v>138.5</v>
      </c>
      <c r="I259" s="156">
        <v>190</v>
      </c>
      <c r="J259" s="157" t="s">
        <v>758</v>
      </c>
      <c r="K259" s="158">
        <f t="shared" si="74"/>
        <v>1</v>
      </c>
      <c r="L259" s="159">
        <f t="shared" si="75"/>
        <v>7.2727272727272727E-3</v>
      </c>
      <c r="M259" s="155" t="s">
        <v>564</v>
      </c>
      <c r="N259" s="153">
        <v>44432</v>
      </c>
      <c r="O259" s="54"/>
      <c r="P259" s="54"/>
      <c r="Q259" s="198"/>
      <c r="R259" s="37" t="s">
        <v>857</v>
      </c>
      <c r="S259" s="54"/>
      <c r="T259" s="37"/>
      <c r="U259" s="54"/>
      <c r="V259" s="37"/>
      <c r="W259" s="54"/>
      <c r="X259" s="37"/>
      <c r="Y259" s="54"/>
      <c r="Z259" s="37"/>
      <c r="AA259" s="54"/>
      <c r="AB259" s="37"/>
      <c r="AC259" s="54"/>
      <c r="AD259" s="37"/>
    </row>
    <row r="260" spans="1:30" ht="12.75" customHeight="1">
      <c r="A260" s="160">
        <v>146</v>
      </c>
      <c r="B260" s="161">
        <v>43731</v>
      </c>
      <c r="C260" s="161"/>
      <c r="D260" s="162" t="s">
        <v>415</v>
      </c>
      <c r="E260" s="163" t="s">
        <v>545</v>
      </c>
      <c r="F260" s="163">
        <v>235</v>
      </c>
      <c r="G260" s="163"/>
      <c r="H260" s="163">
        <v>295</v>
      </c>
      <c r="I260" s="165">
        <v>296</v>
      </c>
      <c r="J260" s="135" t="s">
        <v>759</v>
      </c>
      <c r="K260" s="136">
        <f t="shared" si="74"/>
        <v>60</v>
      </c>
      <c r="L260" s="137">
        <f t="shared" si="75"/>
        <v>0.25531914893617019</v>
      </c>
      <c r="M260" s="132" t="s">
        <v>547</v>
      </c>
      <c r="N260" s="138">
        <v>43844</v>
      </c>
      <c r="O260" s="54"/>
      <c r="P260" s="54"/>
      <c r="Q260" s="198"/>
      <c r="R260" s="37" t="s">
        <v>855</v>
      </c>
      <c r="S260" s="54"/>
      <c r="T260" s="37"/>
      <c r="U260" s="54"/>
      <c r="V260" s="37"/>
      <c r="W260" s="54"/>
      <c r="X260" s="37"/>
      <c r="Y260" s="54"/>
      <c r="Z260" s="37"/>
      <c r="AA260" s="54"/>
      <c r="AB260" s="37"/>
      <c r="AC260" s="54"/>
      <c r="AD260" s="37"/>
    </row>
    <row r="261" spans="1:30" ht="12.75" customHeight="1">
      <c r="A261" s="160">
        <v>147</v>
      </c>
      <c r="B261" s="161">
        <v>43752</v>
      </c>
      <c r="C261" s="161"/>
      <c r="D261" s="162" t="s">
        <v>760</v>
      </c>
      <c r="E261" s="163" t="s">
        <v>545</v>
      </c>
      <c r="F261" s="163">
        <v>277.5</v>
      </c>
      <c r="G261" s="163"/>
      <c r="H261" s="163">
        <v>333</v>
      </c>
      <c r="I261" s="165">
        <v>333</v>
      </c>
      <c r="J261" s="135" t="s">
        <v>761</v>
      </c>
      <c r="K261" s="136">
        <f t="shared" si="74"/>
        <v>55.5</v>
      </c>
      <c r="L261" s="137">
        <f t="shared" si="75"/>
        <v>0.2</v>
      </c>
      <c r="M261" s="132" t="s">
        <v>547</v>
      </c>
      <c r="N261" s="138">
        <v>43846</v>
      </c>
      <c r="O261" s="54"/>
      <c r="P261" s="54"/>
      <c r="Q261" s="198"/>
      <c r="R261" s="37" t="s">
        <v>857</v>
      </c>
      <c r="S261" s="54"/>
      <c r="T261" s="37"/>
      <c r="U261" s="54"/>
      <c r="V261" s="37"/>
      <c r="W261" s="54"/>
      <c r="X261" s="37"/>
      <c r="Y261" s="54"/>
      <c r="Z261" s="37"/>
      <c r="AA261" s="54"/>
      <c r="AB261" s="37"/>
      <c r="AC261" s="54"/>
      <c r="AD261" s="37"/>
    </row>
    <row r="262" spans="1:30" ht="12.75" customHeight="1">
      <c r="A262" s="160">
        <v>148</v>
      </c>
      <c r="B262" s="161">
        <v>43752</v>
      </c>
      <c r="C262" s="161"/>
      <c r="D262" s="162" t="s">
        <v>762</v>
      </c>
      <c r="E262" s="163" t="s">
        <v>545</v>
      </c>
      <c r="F262" s="163">
        <v>930</v>
      </c>
      <c r="G262" s="163"/>
      <c r="H262" s="163">
        <v>1165</v>
      </c>
      <c r="I262" s="165">
        <v>1200</v>
      </c>
      <c r="J262" s="135" t="s">
        <v>763</v>
      </c>
      <c r="K262" s="136">
        <f t="shared" si="74"/>
        <v>235</v>
      </c>
      <c r="L262" s="137">
        <f t="shared" si="75"/>
        <v>0.25268817204301075</v>
      </c>
      <c r="M262" s="132" t="s">
        <v>547</v>
      </c>
      <c r="N262" s="138">
        <v>43847</v>
      </c>
      <c r="O262" s="54"/>
      <c r="P262" s="54"/>
      <c r="Q262" s="198"/>
      <c r="R262" s="37" t="s">
        <v>855</v>
      </c>
      <c r="S262" s="54"/>
      <c r="T262" s="37"/>
      <c r="U262" s="54"/>
      <c r="V262" s="37"/>
      <c r="W262" s="54"/>
      <c r="X262" s="37"/>
      <c r="Y262" s="54"/>
      <c r="Z262" s="37"/>
      <c r="AA262" s="54"/>
      <c r="AB262" s="37"/>
      <c r="AC262" s="54"/>
      <c r="AD262" s="37"/>
    </row>
    <row r="263" spans="1:30" ht="12.75" customHeight="1">
      <c r="A263" s="160">
        <v>149</v>
      </c>
      <c r="B263" s="161">
        <v>43753</v>
      </c>
      <c r="C263" s="161"/>
      <c r="D263" s="162" t="s">
        <v>764</v>
      </c>
      <c r="E263" s="163" t="s">
        <v>545</v>
      </c>
      <c r="F263" s="133">
        <v>111</v>
      </c>
      <c r="G263" s="163"/>
      <c r="H263" s="163">
        <v>141</v>
      </c>
      <c r="I263" s="165">
        <v>141</v>
      </c>
      <c r="J263" s="135" t="s">
        <v>765</v>
      </c>
      <c r="K263" s="136">
        <f t="shared" si="74"/>
        <v>30</v>
      </c>
      <c r="L263" s="137">
        <f t="shared" si="75"/>
        <v>0.27027027027027029</v>
      </c>
      <c r="M263" s="132" t="s">
        <v>547</v>
      </c>
      <c r="N263" s="138">
        <v>44328</v>
      </c>
      <c r="O263" s="54"/>
      <c r="P263" s="54"/>
      <c r="Q263" s="198"/>
      <c r="R263" s="37" t="s">
        <v>855</v>
      </c>
      <c r="S263" s="54"/>
      <c r="T263" s="37"/>
      <c r="U263" s="54"/>
      <c r="V263" s="37"/>
      <c r="W263" s="54"/>
      <c r="X263" s="37"/>
      <c r="Y263" s="54"/>
      <c r="Z263" s="37"/>
      <c r="AA263" s="54"/>
      <c r="AB263" s="37"/>
      <c r="AC263" s="54"/>
      <c r="AD263" s="37"/>
    </row>
    <row r="264" spans="1:30" ht="12.75" customHeight="1">
      <c r="A264" s="160">
        <v>150</v>
      </c>
      <c r="B264" s="161">
        <v>43753</v>
      </c>
      <c r="C264" s="161"/>
      <c r="D264" s="162" t="s">
        <v>766</v>
      </c>
      <c r="E264" s="163" t="s">
        <v>545</v>
      </c>
      <c r="F264" s="133">
        <v>296</v>
      </c>
      <c r="G264" s="163"/>
      <c r="H264" s="163">
        <v>370</v>
      </c>
      <c r="I264" s="165">
        <v>370</v>
      </c>
      <c r="J264" s="135" t="s">
        <v>631</v>
      </c>
      <c r="K264" s="136">
        <f t="shared" ref="K264:K289" si="76">H264-F264</f>
        <v>74</v>
      </c>
      <c r="L264" s="137">
        <f t="shared" ref="L264:L289" si="77">K264/F264</f>
        <v>0.25</v>
      </c>
      <c r="M264" s="132" t="s">
        <v>547</v>
      </c>
      <c r="N264" s="138">
        <v>43853</v>
      </c>
      <c r="O264" s="54"/>
      <c r="P264" s="54"/>
      <c r="Q264" s="198"/>
      <c r="R264" s="37" t="s">
        <v>855</v>
      </c>
      <c r="S264" s="54"/>
      <c r="T264" s="37"/>
      <c r="U264" s="54"/>
      <c r="V264" s="37"/>
      <c r="W264" s="54"/>
      <c r="X264" s="37"/>
      <c r="Y264" s="54"/>
      <c r="Z264" s="37"/>
      <c r="AA264" s="54"/>
      <c r="AB264" s="37"/>
      <c r="AC264" s="54"/>
      <c r="AD264" s="37"/>
    </row>
    <row r="265" spans="1:30" ht="12.75" customHeight="1">
      <c r="A265" s="160">
        <v>151</v>
      </c>
      <c r="B265" s="161">
        <v>43754</v>
      </c>
      <c r="C265" s="161"/>
      <c r="D265" s="162" t="s">
        <v>767</v>
      </c>
      <c r="E265" s="163" t="s">
        <v>545</v>
      </c>
      <c r="F265" s="133">
        <v>300</v>
      </c>
      <c r="G265" s="163"/>
      <c r="H265" s="163">
        <v>382.5</v>
      </c>
      <c r="I265" s="165">
        <v>344</v>
      </c>
      <c r="J265" s="135" t="s">
        <v>768</v>
      </c>
      <c r="K265" s="136">
        <f t="shared" si="76"/>
        <v>82.5</v>
      </c>
      <c r="L265" s="137">
        <f t="shared" si="77"/>
        <v>0.27500000000000002</v>
      </c>
      <c r="M265" s="132" t="s">
        <v>547</v>
      </c>
      <c r="N265" s="138">
        <v>44238</v>
      </c>
      <c r="O265" s="54"/>
      <c r="P265" s="54"/>
      <c r="Q265" s="198"/>
      <c r="R265" s="37" t="s">
        <v>855</v>
      </c>
      <c r="S265" s="54"/>
      <c r="T265" s="37"/>
      <c r="U265" s="54"/>
      <c r="V265" s="37"/>
      <c r="W265" s="54"/>
      <c r="X265" s="37"/>
      <c r="Y265" s="54"/>
      <c r="Z265" s="37"/>
      <c r="AA265" s="54"/>
      <c r="AB265" s="37"/>
      <c r="AC265" s="54"/>
      <c r="AD265" s="37"/>
    </row>
    <row r="266" spans="1:30" ht="12.75" customHeight="1">
      <c r="A266" s="160">
        <v>152</v>
      </c>
      <c r="B266" s="161">
        <v>43832</v>
      </c>
      <c r="C266" s="161"/>
      <c r="D266" s="162" t="s">
        <v>769</v>
      </c>
      <c r="E266" s="163" t="s">
        <v>545</v>
      </c>
      <c r="F266" s="133">
        <v>495</v>
      </c>
      <c r="G266" s="163"/>
      <c r="H266" s="163">
        <v>595</v>
      </c>
      <c r="I266" s="165">
        <v>590</v>
      </c>
      <c r="J266" s="135" t="s">
        <v>567</v>
      </c>
      <c r="K266" s="136">
        <f t="shared" si="76"/>
        <v>100</v>
      </c>
      <c r="L266" s="137">
        <f t="shared" si="77"/>
        <v>0.20202020202020202</v>
      </c>
      <c r="M266" s="132" t="s">
        <v>547</v>
      </c>
      <c r="N266" s="138">
        <v>44589</v>
      </c>
      <c r="O266" s="54"/>
      <c r="P266" s="54"/>
      <c r="Q266" s="198"/>
      <c r="R266" s="37" t="s">
        <v>855</v>
      </c>
      <c r="S266" s="54"/>
      <c r="T266" s="37"/>
      <c r="U266" s="54"/>
      <c r="V266" s="37"/>
      <c r="W266" s="54"/>
      <c r="X266" s="37"/>
      <c r="Y266" s="54"/>
      <c r="Z266" s="37"/>
      <c r="AA266" s="54"/>
      <c r="AB266" s="37"/>
      <c r="AC266" s="54"/>
      <c r="AD266" s="37"/>
    </row>
    <row r="267" spans="1:30" ht="12.75" customHeight="1">
      <c r="A267" s="160">
        <v>153</v>
      </c>
      <c r="B267" s="161">
        <v>43966</v>
      </c>
      <c r="C267" s="161"/>
      <c r="D267" s="162" t="s">
        <v>74</v>
      </c>
      <c r="E267" s="163" t="s">
        <v>545</v>
      </c>
      <c r="F267" s="133">
        <v>67.5</v>
      </c>
      <c r="G267" s="163"/>
      <c r="H267" s="163">
        <v>86</v>
      </c>
      <c r="I267" s="165">
        <v>86</v>
      </c>
      <c r="J267" s="135" t="s">
        <v>770</v>
      </c>
      <c r="K267" s="136">
        <f t="shared" si="76"/>
        <v>18.5</v>
      </c>
      <c r="L267" s="137">
        <f t="shared" si="77"/>
        <v>0.27407407407407408</v>
      </c>
      <c r="M267" s="132" t="s">
        <v>547</v>
      </c>
      <c r="N267" s="138">
        <v>44008</v>
      </c>
      <c r="O267" s="54"/>
      <c r="P267" s="54"/>
      <c r="Q267" s="198"/>
      <c r="R267" s="37" t="s">
        <v>855</v>
      </c>
      <c r="S267" s="54"/>
      <c r="T267" s="37"/>
      <c r="U267" s="54"/>
      <c r="V267" s="37"/>
      <c r="W267" s="54"/>
      <c r="X267" s="37"/>
      <c r="Y267" s="54"/>
      <c r="Z267" s="37"/>
      <c r="AA267" s="54"/>
      <c r="AB267" s="37"/>
      <c r="AC267" s="54"/>
      <c r="AD267" s="37"/>
    </row>
    <row r="268" spans="1:30" ht="12.75" customHeight="1">
      <c r="A268" s="160">
        <v>154</v>
      </c>
      <c r="B268" s="161">
        <v>44035</v>
      </c>
      <c r="C268" s="161"/>
      <c r="D268" s="162" t="s">
        <v>459</v>
      </c>
      <c r="E268" s="163" t="s">
        <v>545</v>
      </c>
      <c r="F268" s="133">
        <v>231</v>
      </c>
      <c r="G268" s="163"/>
      <c r="H268" s="163">
        <v>281</v>
      </c>
      <c r="I268" s="165">
        <v>281</v>
      </c>
      <c r="J268" s="135" t="s">
        <v>631</v>
      </c>
      <c r="K268" s="136">
        <f t="shared" si="76"/>
        <v>50</v>
      </c>
      <c r="L268" s="137">
        <f t="shared" si="77"/>
        <v>0.21645021645021645</v>
      </c>
      <c r="M268" s="132" t="s">
        <v>547</v>
      </c>
      <c r="N268" s="138">
        <v>44358</v>
      </c>
      <c r="O268" s="54"/>
      <c r="P268" s="54"/>
      <c r="Q268" s="198"/>
      <c r="R268" s="37" t="s">
        <v>855</v>
      </c>
      <c r="S268" s="54"/>
      <c r="T268" s="37"/>
      <c r="U268" s="54"/>
      <c r="V268" s="37"/>
      <c r="W268" s="54"/>
      <c r="X268" s="37"/>
      <c r="Y268" s="54"/>
      <c r="Z268" s="37"/>
      <c r="AA268" s="54"/>
      <c r="AB268" s="37"/>
      <c r="AC268" s="54"/>
      <c r="AD268" s="37"/>
    </row>
    <row r="269" spans="1:30" ht="12.75" customHeight="1">
      <c r="A269" s="160">
        <v>155</v>
      </c>
      <c r="B269" s="161">
        <v>44092</v>
      </c>
      <c r="C269" s="161"/>
      <c r="D269" s="162" t="s">
        <v>141</v>
      </c>
      <c r="E269" s="163" t="s">
        <v>545</v>
      </c>
      <c r="F269" s="163">
        <v>206</v>
      </c>
      <c r="G269" s="163"/>
      <c r="H269" s="163">
        <v>248</v>
      </c>
      <c r="I269" s="165">
        <v>248</v>
      </c>
      <c r="J269" s="135" t="s">
        <v>631</v>
      </c>
      <c r="K269" s="136">
        <f t="shared" si="76"/>
        <v>42</v>
      </c>
      <c r="L269" s="137">
        <f t="shared" si="77"/>
        <v>0.20388349514563106</v>
      </c>
      <c r="M269" s="132" t="s">
        <v>547</v>
      </c>
      <c r="N269" s="138">
        <v>44214</v>
      </c>
      <c r="O269" s="54"/>
      <c r="P269" s="54"/>
      <c r="Q269" s="198"/>
      <c r="R269" s="37" t="s">
        <v>855</v>
      </c>
      <c r="S269" s="54"/>
      <c r="T269" s="37"/>
      <c r="U269" s="54"/>
      <c r="V269" s="37"/>
      <c r="W269" s="54"/>
      <c r="X269" s="37"/>
      <c r="Y269" s="54"/>
      <c r="Z269" s="37"/>
      <c r="AA269" s="54"/>
      <c r="AB269" s="37"/>
      <c r="AC269" s="54"/>
      <c r="AD269" s="37"/>
    </row>
    <row r="270" spans="1:30" ht="12.75" customHeight="1">
      <c r="A270" s="160">
        <v>156</v>
      </c>
      <c r="B270" s="161">
        <v>44140</v>
      </c>
      <c r="C270" s="161"/>
      <c r="D270" s="162" t="s">
        <v>141</v>
      </c>
      <c r="E270" s="163" t="s">
        <v>545</v>
      </c>
      <c r="F270" s="163">
        <v>182.5</v>
      </c>
      <c r="G270" s="163"/>
      <c r="H270" s="163">
        <v>248</v>
      </c>
      <c r="I270" s="165">
        <v>248</v>
      </c>
      <c r="J270" s="135" t="s">
        <v>631</v>
      </c>
      <c r="K270" s="136">
        <f t="shared" si="76"/>
        <v>65.5</v>
      </c>
      <c r="L270" s="137">
        <f t="shared" si="77"/>
        <v>0.35890410958904112</v>
      </c>
      <c r="M270" s="132" t="s">
        <v>547</v>
      </c>
      <c r="N270" s="138">
        <v>44214</v>
      </c>
      <c r="O270" s="54"/>
      <c r="P270" s="54"/>
      <c r="Q270" s="198"/>
      <c r="R270" s="37" t="s">
        <v>855</v>
      </c>
      <c r="S270" s="54"/>
      <c r="T270" s="37"/>
      <c r="U270" s="54"/>
      <c r="V270" s="37"/>
      <c r="W270" s="54"/>
      <c r="X270" s="37"/>
      <c r="Y270" s="54"/>
      <c r="Z270" s="37"/>
      <c r="AA270" s="54"/>
      <c r="AB270" s="37"/>
      <c r="AC270" s="54"/>
      <c r="AD270" s="37"/>
    </row>
    <row r="271" spans="1:30" ht="12.75" customHeight="1">
      <c r="A271" s="160">
        <v>157</v>
      </c>
      <c r="B271" s="161">
        <v>44140</v>
      </c>
      <c r="C271" s="161"/>
      <c r="D271" s="162" t="s">
        <v>337</v>
      </c>
      <c r="E271" s="163" t="s">
        <v>545</v>
      </c>
      <c r="F271" s="163">
        <v>247.5</v>
      </c>
      <c r="G271" s="163"/>
      <c r="H271" s="163">
        <v>320</v>
      </c>
      <c r="I271" s="165">
        <v>320</v>
      </c>
      <c r="J271" s="135" t="s">
        <v>631</v>
      </c>
      <c r="K271" s="136">
        <f t="shared" si="76"/>
        <v>72.5</v>
      </c>
      <c r="L271" s="137">
        <f t="shared" si="77"/>
        <v>0.29292929292929293</v>
      </c>
      <c r="M271" s="132" t="s">
        <v>547</v>
      </c>
      <c r="N271" s="138">
        <v>44323</v>
      </c>
      <c r="O271" s="54"/>
      <c r="P271" s="54"/>
      <c r="Q271" s="198"/>
      <c r="R271" s="37" t="s">
        <v>855</v>
      </c>
      <c r="S271" s="54"/>
      <c r="T271" s="37"/>
      <c r="U271" s="54"/>
      <c r="V271" s="37"/>
      <c r="W271" s="54"/>
      <c r="X271" s="37"/>
      <c r="Y271" s="54"/>
      <c r="Z271" s="37"/>
      <c r="AA271" s="54"/>
      <c r="AB271" s="37"/>
      <c r="AC271" s="54"/>
      <c r="AD271" s="37"/>
    </row>
    <row r="272" spans="1:30" ht="12.75" customHeight="1">
      <c r="A272" s="160">
        <v>158</v>
      </c>
      <c r="B272" s="161">
        <v>44140</v>
      </c>
      <c r="C272" s="161"/>
      <c r="D272" s="162" t="s">
        <v>199</v>
      </c>
      <c r="E272" s="163" t="s">
        <v>545</v>
      </c>
      <c r="F272" s="133">
        <v>925</v>
      </c>
      <c r="G272" s="163"/>
      <c r="H272" s="163">
        <v>1095</v>
      </c>
      <c r="I272" s="165">
        <v>1093</v>
      </c>
      <c r="J272" s="135" t="s">
        <v>771</v>
      </c>
      <c r="K272" s="136">
        <f t="shared" si="76"/>
        <v>170</v>
      </c>
      <c r="L272" s="137">
        <f t="shared" si="77"/>
        <v>0.18378378378378379</v>
      </c>
      <c r="M272" s="132" t="s">
        <v>547</v>
      </c>
      <c r="N272" s="138">
        <v>44201</v>
      </c>
      <c r="O272" s="54"/>
      <c r="P272" s="54"/>
      <c r="Q272" s="198"/>
      <c r="R272" s="37" t="s">
        <v>855</v>
      </c>
      <c r="S272" s="54"/>
      <c r="T272" s="37"/>
      <c r="U272" s="54"/>
      <c r="V272" s="37"/>
      <c r="W272" s="54"/>
      <c r="X272" s="37"/>
      <c r="Y272" s="54"/>
      <c r="Z272" s="37"/>
      <c r="AA272" s="54"/>
      <c r="AB272" s="37"/>
      <c r="AC272" s="54"/>
      <c r="AD272" s="37"/>
    </row>
    <row r="273" spans="1:30" ht="12.75" customHeight="1">
      <c r="A273" s="160">
        <v>159</v>
      </c>
      <c r="B273" s="161">
        <v>44140</v>
      </c>
      <c r="C273" s="161"/>
      <c r="D273" s="162" t="s">
        <v>355</v>
      </c>
      <c r="E273" s="163" t="s">
        <v>545</v>
      </c>
      <c r="F273" s="133">
        <v>332.5</v>
      </c>
      <c r="G273" s="163"/>
      <c r="H273" s="163">
        <v>393</v>
      </c>
      <c r="I273" s="165">
        <v>406</v>
      </c>
      <c r="J273" s="135" t="s">
        <v>772</v>
      </c>
      <c r="K273" s="136">
        <f t="shared" si="76"/>
        <v>60.5</v>
      </c>
      <c r="L273" s="137">
        <f t="shared" si="77"/>
        <v>0.18195488721804512</v>
      </c>
      <c r="M273" s="132" t="s">
        <v>547</v>
      </c>
      <c r="N273" s="138">
        <v>44256</v>
      </c>
      <c r="O273" s="54"/>
      <c r="P273" s="54"/>
      <c r="Q273" s="198"/>
      <c r="R273" s="37" t="s">
        <v>855</v>
      </c>
      <c r="S273" s="54"/>
      <c r="T273" s="37"/>
      <c r="U273" s="54"/>
      <c r="V273" s="37"/>
      <c r="W273" s="54"/>
      <c r="X273" s="37"/>
      <c r="Y273" s="54"/>
      <c r="Z273" s="37"/>
      <c r="AA273" s="54"/>
      <c r="AB273" s="37"/>
      <c r="AC273" s="54"/>
      <c r="AD273" s="37"/>
    </row>
    <row r="274" spans="1:30" ht="12.75" customHeight="1">
      <c r="A274" s="160">
        <v>160</v>
      </c>
      <c r="B274" s="161">
        <v>44141</v>
      </c>
      <c r="C274" s="161"/>
      <c r="D274" s="162" t="s">
        <v>459</v>
      </c>
      <c r="E274" s="163" t="s">
        <v>545</v>
      </c>
      <c r="F274" s="133">
        <v>231</v>
      </c>
      <c r="G274" s="163"/>
      <c r="H274" s="163">
        <v>281</v>
      </c>
      <c r="I274" s="165">
        <v>281</v>
      </c>
      <c r="J274" s="135" t="s">
        <v>631</v>
      </c>
      <c r="K274" s="136">
        <f t="shared" si="76"/>
        <v>50</v>
      </c>
      <c r="L274" s="137">
        <f t="shared" si="77"/>
        <v>0.21645021645021645</v>
      </c>
      <c r="M274" s="132" t="s">
        <v>547</v>
      </c>
      <c r="N274" s="138">
        <v>44358</v>
      </c>
      <c r="O274" s="54"/>
      <c r="P274" s="54"/>
      <c r="Q274" s="198"/>
      <c r="R274" s="37" t="s">
        <v>855</v>
      </c>
      <c r="S274" s="54"/>
      <c r="T274" s="37"/>
      <c r="U274" s="54"/>
      <c r="V274" s="37"/>
      <c r="W274" s="54"/>
      <c r="X274" s="37"/>
      <c r="Y274" s="54"/>
      <c r="Z274" s="37"/>
      <c r="AA274" s="54"/>
      <c r="AB274" s="37"/>
      <c r="AC274" s="54"/>
      <c r="AD274" s="37"/>
    </row>
    <row r="275" spans="1:30" ht="12.75" customHeight="1">
      <c r="A275" s="160">
        <v>161</v>
      </c>
      <c r="B275" s="161">
        <v>44187</v>
      </c>
      <c r="C275" s="161"/>
      <c r="D275" s="162" t="s">
        <v>773</v>
      </c>
      <c r="E275" s="163" t="s">
        <v>545</v>
      </c>
      <c r="F275" s="133">
        <v>190</v>
      </c>
      <c r="G275" s="163"/>
      <c r="H275" s="163">
        <v>239</v>
      </c>
      <c r="I275" s="165">
        <v>239</v>
      </c>
      <c r="J275" s="135" t="s">
        <v>774</v>
      </c>
      <c r="K275" s="136">
        <f t="shared" si="76"/>
        <v>49</v>
      </c>
      <c r="L275" s="137">
        <f t="shared" si="77"/>
        <v>0.25789473684210529</v>
      </c>
      <c r="M275" s="132" t="s">
        <v>547</v>
      </c>
      <c r="N275" s="138">
        <v>44844</v>
      </c>
      <c r="O275" s="54"/>
      <c r="P275" s="54"/>
      <c r="Q275" s="198"/>
      <c r="R275" s="37" t="s">
        <v>855</v>
      </c>
      <c r="S275" s="54"/>
      <c r="T275" s="37"/>
      <c r="U275" s="54"/>
      <c r="V275" s="37"/>
      <c r="W275" s="54"/>
      <c r="X275" s="37"/>
      <c r="Y275" s="54"/>
      <c r="Z275" s="37"/>
      <c r="AA275" s="54"/>
      <c r="AB275" s="37"/>
      <c r="AC275" s="54"/>
      <c r="AD275" s="37"/>
    </row>
    <row r="276" spans="1:30" ht="12.75" customHeight="1">
      <c r="A276" s="160">
        <v>162</v>
      </c>
      <c r="B276" s="161">
        <v>44258</v>
      </c>
      <c r="C276" s="161"/>
      <c r="D276" s="162" t="s">
        <v>769</v>
      </c>
      <c r="E276" s="163" t="s">
        <v>545</v>
      </c>
      <c r="F276" s="133">
        <v>495</v>
      </c>
      <c r="G276" s="163"/>
      <c r="H276" s="163">
        <v>595</v>
      </c>
      <c r="I276" s="165">
        <v>590</v>
      </c>
      <c r="J276" s="135" t="s">
        <v>567</v>
      </c>
      <c r="K276" s="136">
        <f t="shared" si="76"/>
        <v>100</v>
      </c>
      <c r="L276" s="137">
        <f t="shared" si="77"/>
        <v>0.20202020202020202</v>
      </c>
      <c r="M276" s="132" t="s">
        <v>547</v>
      </c>
      <c r="N276" s="138">
        <v>44589</v>
      </c>
      <c r="O276" s="54"/>
      <c r="P276" s="54"/>
      <c r="Q276" s="198"/>
      <c r="R276" s="37" t="s">
        <v>855</v>
      </c>
      <c r="S276" s="54"/>
      <c r="T276" s="37"/>
      <c r="U276" s="54"/>
      <c r="V276" s="37"/>
      <c r="W276" s="54"/>
      <c r="X276" s="37"/>
      <c r="Y276" s="54"/>
      <c r="Z276" s="37"/>
      <c r="AA276" s="54"/>
      <c r="AB276" s="37"/>
      <c r="AC276" s="54"/>
      <c r="AD276" s="37"/>
    </row>
    <row r="277" spans="1:30" ht="12.75" customHeight="1">
      <c r="A277" s="160">
        <v>163</v>
      </c>
      <c r="B277" s="161">
        <v>44274</v>
      </c>
      <c r="C277" s="161"/>
      <c r="D277" s="162" t="s">
        <v>355</v>
      </c>
      <c r="E277" s="163" t="s">
        <v>545</v>
      </c>
      <c r="F277" s="133">
        <v>355</v>
      </c>
      <c r="G277" s="163"/>
      <c r="H277" s="163">
        <v>422.5</v>
      </c>
      <c r="I277" s="165">
        <v>420</v>
      </c>
      <c r="J277" s="135" t="s">
        <v>775</v>
      </c>
      <c r="K277" s="136">
        <f t="shared" si="76"/>
        <v>67.5</v>
      </c>
      <c r="L277" s="137">
        <f t="shared" si="77"/>
        <v>0.19014084507042253</v>
      </c>
      <c r="M277" s="132" t="s">
        <v>547</v>
      </c>
      <c r="N277" s="138">
        <v>44361</v>
      </c>
      <c r="O277" s="54"/>
      <c r="P277" s="54"/>
      <c r="R277" s="37" t="s">
        <v>855</v>
      </c>
      <c r="S277" s="54"/>
      <c r="T277" s="37"/>
      <c r="U277" s="54"/>
      <c r="V277" s="37"/>
      <c r="W277" s="54"/>
      <c r="X277" s="37"/>
      <c r="Y277" s="54"/>
      <c r="Z277" s="37"/>
      <c r="AA277" s="54"/>
      <c r="AB277" s="37"/>
      <c r="AC277" s="54"/>
      <c r="AD277" s="37"/>
    </row>
    <row r="278" spans="1:30" ht="12.75" customHeight="1">
      <c r="A278" s="160">
        <v>164</v>
      </c>
      <c r="B278" s="161">
        <v>44295</v>
      </c>
      <c r="C278" s="161"/>
      <c r="D278" s="162" t="s">
        <v>319</v>
      </c>
      <c r="E278" s="163" t="s">
        <v>545</v>
      </c>
      <c r="F278" s="133">
        <v>555</v>
      </c>
      <c r="G278" s="163"/>
      <c r="H278" s="163">
        <v>663</v>
      </c>
      <c r="I278" s="165">
        <v>663</v>
      </c>
      <c r="J278" s="135" t="s">
        <v>776</v>
      </c>
      <c r="K278" s="136">
        <f t="shared" si="76"/>
        <v>108</v>
      </c>
      <c r="L278" s="137">
        <f t="shared" si="77"/>
        <v>0.19459459459459461</v>
      </c>
      <c r="M278" s="132" t="s">
        <v>547</v>
      </c>
      <c r="N278" s="138">
        <v>44321</v>
      </c>
      <c r="O278" s="54"/>
      <c r="P278" s="54"/>
      <c r="Q278" s="198"/>
      <c r="R278" s="37" t="s">
        <v>855</v>
      </c>
      <c r="S278" s="54"/>
      <c r="T278" s="37"/>
      <c r="U278" s="54"/>
      <c r="V278" s="37"/>
      <c r="W278" s="54"/>
      <c r="X278" s="37"/>
      <c r="Y278" s="54"/>
      <c r="Z278" s="37"/>
      <c r="AA278" s="54"/>
      <c r="AB278" s="37"/>
      <c r="AC278" s="54"/>
      <c r="AD278" s="37"/>
    </row>
    <row r="279" spans="1:30" ht="12.75" customHeight="1">
      <c r="A279" s="160">
        <v>165</v>
      </c>
      <c r="B279" s="161">
        <v>44308</v>
      </c>
      <c r="C279" s="161"/>
      <c r="D279" s="162" t="s">
        <v>740</v>
      </c>
      <c r="E279" s="163" t="s">
        <v>545</v>
      </c>
      <c r="F279" s="133">
        <v>126.5</v>
      </c>
      <c r="G279" s="163"/>
      <c r="H279" s="163">
        <v>155</v>
      </c>
      <c r="I279" s="165">
        <v>155</v>
      </c>
      <c r="J279" s="135" t="s">
        <v>631</v>
      </c>
      <c r="K279" s="136">
        <f t="shared" si="76"/>
        <v>28.5</v>
      </c>
      <c r="L279" s="137">
        <f t="shared" si="77"/>
        <v>0.22529644268774704</v>
      </c>
      <c r="M279" s="132" t="s">
        <v>547</v>
      </c>
      <c r="N279" s="138">
        <v>44362</v>
      </c>
      <c r="O279" s="54"/>
      <c r="P279" s="54"/>
      <c r="R279" s="37" t="s">
        <v>855</v>
      </c>
      <c r="S279" s="54"/>
      <c r="T279" s="37"/>
      <c r="U279" s="54"/>
      <c r="V279" s="37"/>
      <c r="W279" s="54"/>
      <c r="X279" s="37"/>
      <c r="Y279" s="54"/>
      <c r="Z279" s="37"/>
      <c r="AA279" s="54"/>
      <c r="AB279" s="37"/>
      <c r="AC279" s="54"/>
      <c r="AD279" s="37"/>
    </row>
    <row r="280" spans="1:30" ht="12.75" customHeight="1">
      <c r="A280" s="139">
        <v>166</v>
      </c>
      <c r="B280" s="170">
        <v>44368</v>
      </c>
      <c r="C280" s="170"/>
      <c r="D280" s="141" t="s">
        <v>777</v>
      </c>
      <c r="E280" s="143" t="s">
        <v>545</v>
      </c>
      <c r="F280" s="171">
        <v>287.5</v>
      </c>
      <c r="G280" s="143"/>
      <c r="H280" s="143">
        <v>245</v>
      </c>
      <c r="I280" s="144">
        <v>344</v>
      </c>
      <c r="J280" s="145" t="s">
        <v>778</v>
      </c>
      <c r="K280" s="146">
        <f t="shared" si="76"/>
        <v>-42.5</v>
      </c>
      <c r="L280" s="147">
        <f t="shared" si="77"/>
        <v>-0.14782608695652175</v>
      </c>
      <c r="M280" s="143" t="s">
        <v>557</v>
      </c>
      <c r="N280" s="140">
        <v>44508</v>
      </c>
      <c r="O280" s="54"/>
      <c r="P280" s="54"/>
      <c r="R280" s="37" t="s">
        <v>855</v>
      </c>
      <c r="S280" s="54"/>
      <c r="T280" s="37"/>
      <c r="U280" s="54"/>
      <c r="V280" s="37"/>
      <c r="W280" s="54"/>
      <c r="X280" s="37"/>
      <c r="Y280" s="54"/>
      <c r="Z280" s="37"/>
      <c r="AA280" s="54"/>
      <c r="AB280" s="37"/>
      <c r="AC280" s="54"/>
      <c r="AD280" s="37"/>
    </row>
    <row r="281" spans="1:30" ht="12.75" customHeight="1">
      <c r="A281" s="160">
        <v>167</v>
      </c>
      <c r="B281" s="161">
        <v>44368</v>
      </c>
      <c r="C281" s="161"/>
      <c r="D281" s="162" t="s">
        <v>459</v>
      </c>
      <c r="E281" s="163" t="s">
        <v>545</v>
      </c>
      <c r="F281" s="133">
        <v>241</v>
      </c>
      <c r="G281" s="163"/>
      <c r="H281" s="163">
        <v>298</v>
      </c>
      <c r="I281" s="165">
        <v>320</v>
      </c>
      <c r="J281" s="135" t="s">
        <v>631</v>
      </c>
      <c r="K281" s="136">
        <f t="shared" si="76"/>
        <v>57</v>
      </c>
      <c r="L281" s="137">
        <f t="shared" si="77"/>
        <v>0.23651452282157676</v>
      </c>
      <c r="M281" s="132" t="s">
        <v>547</v>
      </c>
      <c r="N281" s="138">
        <v>44802</v>
      </c>
      <c r="O281" s="54"/>
      <c r="P281" s="54"/>
      <c r="R281" s="37" t="s">
        <v>855</v>
      </c>
      <c r="S281" s="54"/>
      <c r="T281" s="37"/>
      <c r="U281" s="54"/>
      <c r="V281" s="37"/>
      <c r="W281" s="54"/>
      <c r="X281" s="37"/>
      <c r="Y281" s="54"/>
      <c r="Z281" s="37"/>
      <c r="AA281" s="54"/>
      <c r="AB281" s="37"/>
      <c r="AC281" s="54"/>
      <c r="AD281" s="37"/>
    </row>
    <row r="282" spans="1:30" ht="12.75" customHeight="1">
      <c r="A282" s="160">
        <v>168</v>
      </c>
      <c r="B282" s="161">
        <v>44406</v>
      </c>
      <c r="C282" s="161"/>
      <c r="D282" s="162" t="s">
        <v>740</v>
      </c>
      <c r="E282" s="163" t="s">
        <v>545</v>
      </c>
      <c r="F282" s="133">
        <v>162.5</v>
      </c>
      <c r="G282" s="163"/>
      <c r="H282" s="163">
        <v>200</v>
      </c>
      <c r="I282" s="165">
        <v>200</v>
      </c>
      <c r="J282" s="135" t="s">
        <v>631</v>
      </c>
      <c r="K282" s="136">
        <f t="shared" si="76"/>
        <v>37.5</v>
      </c>
      <c r="L282" s="137">
        <f t="shared" si="77"/>
        <v>0.23076923076923078</v>
      </c>
      <c r="M282" s="132" t="s">
        <v>547</v>
      </c>
      <c r="N282" s="138">
        <v>44802</v>
      </c>
      <c r="O282" s="54"/>
      <c r="P282" s="54"/>
      <c r="R282" s="37" t="s">
        <v>855</v>
      </c>
      <c r="S282" s="54"/>
      <c r="T282" s="37"/>
      <c r="U282" s="54"/>
      <c r="V282" s="37"/>
      <c r="W282" s="54"/>
      <c r="X282" s="37"/>
      <c r="Y282" s="54"/>
      <c r="Z282" s="37"/>
      <c r="AA282" s="54"/>
      <c r="AB282" s="37"/>
      <c r="AC282" s="54"/>
      <c r="AD282" s="37"/>
    </row>
    <row r="283" spans="1:30" ht="12.75" customHeight="1">
      <c r="A283" s="160">
        <v>169</v>
      </c>
      <c r="B283" s="161">
        <v>44462</v>
      </c>
      <c r="C283" s="161"/>
      <c r="D283" s="162" t="s">
        <v>423</v>
      </c>
      <c r="E283" s="163" t="s">
        <v>545</v>
      </c>
      <c r="F283" s="133">
        <v>1235</v>
      </c>
      <c r="G283" s="163"/>
      <c r="H283" s="163">
        <v>1505</v>
      </c>
      <c r="I283" s="165">
        <v>1500</v>
      </c>
      <c r="J283" s="135" t="s">
        <v>631</v>
      </c>
      <c r="K283" s="136">
        <f t="shared" si="76"/>
        <v>270</v>
      </c>
      <c r="L283" s="137">
        <f t="shared" si="77"/>
        <v>0.21862348178137653</v>
      </c>
      <c r="M283" s="132" t="s">
        <v>547</v>
      </c>
      <c r="N283" s="138">
        <v>44564</v>
      </c>
      <c r="O283" s="54"/>
      <c r="P283" s="54"/>
      <c r="R283" s="37" t="s">
        <v>855</v>
      </c>
      <c r="S283" s="54"/>
      <c r="T283" s="37"/>
      <c r="U283" s="54"/>
      <c r="V283" s="37"/>
      <c r="W283" s="54"/>
      <c r="X283" s="37"/>
      <c r="Y283" s="54"/>
      <c r="Z283" s="37"/>
      <c r="AA283" s="54"/>
      <c r="AB283" s="37"/>
      <c r="AC283" s="54"/>
      <c r="AD283" s="37"/>
    </row>
    <row r="284" spans="1:30" ht="12.75" customHeight="1">
      <c r="A284" s="160">
        <v>170</v>
      </c>
      <c r="B284" s="161">
        <v>44480</v>
      </c>
      <c r="C284" s="161"/>
      <c r="D284" s="162" t="s">
        <v>779</v>
      </c>
      <c r="E284" s="163" t="s">
        <v>545</v>
      </c>
      <c r="F284" s="133">
        <v>58.75</v>
      </c>
      <c r="G284" s="163"/>
      <c r="H284" s="163">
        <v>64.25</v>
      </c>
      <c r="I284" s="165"/>
      <c r="J284" s="135" t="s">
        <v>631</v>
      </c>
      <c r="K284" s="136">
        <f t="shared" si="76"/>
        <v>5.5</v>
      </c>
      <c r="L284" s="137">
        <f t="shared" si="77"/>
        <v>9.3617021276595741E-2</v>
      </c>
      <c r="M284" s="132" t="s">
        <v>547</v>
      </c>
      <c r="N284" s="138">
        <v>45322</v>
      </c>
      <c r="O284" s="54"/>
      <c r="P284" s="54"/>
      <c r="R284" s="37" t="s">
        <v>855</v>
      </c>
      <c r="S284" s="54"/>
      <c r="T284" s="37"/>
      <c r="U284" s="54"/>
      <c r="V284" s="37"/>
      <c r="W284" s="54"/>
      <c r="X284" s="37"/>
      <c r="Y284" s="54"/>
      <c r="Z284" s="37"/>
      <c r="AA284" s="54"/>
      <c r="AB284" s="37"/>
      <c r="AC284" s="54"/>
      <c r="AD284" s="37"/>
    </row>
    <row r="285" spans="1:30" ht="12.75" customHeight="1">
      <c r="A285" s="129">
        <v>171</v>
      </c>
      <c r="B285" s="130">
        <v>44481</v>
      </c>
      <c r="C285" s="130"/>
      <c r="D285" s="131" t="s">
        <v>273</v>
      </c>
      <c r="E285" s="132" t="s">
        <v>545</v>
      </c>
      <c r="F285" s="133">
        <v>315</v>
      </c>
      <c r="G285" s="132"/>
      <c r="H285" s="132">
        <v>335</v>
      </c>
      <c r="I285" s="134">
        <v>380</v>
      </c>
      <c r="J285" s="135" t="s">
        <v>822</v>
      </c>
      <c r="K285" s="136">
        <f t="shared" si="76"/>
        <v>20</v>
      </c>
      <c r="L285" s="137">
        <f t="shared" si="77"/>
        <v>6.3492063492063489E-2</v>
      </c>
      <c r="M285" s="132" t="s">
        <v>547</v>
      </c>
      <c r="N285" s="138">
        <v>45297</v>
      </c>
      <c r="O285" s="54"/>
      <c r="P285" s="54"/>
      <c r="R285" s="37" t="s">
        <v>855</v>
      </c>
      <c r="S285" s="54"/>
      <c r="T285" s="37"/>
      <c r="U285" s="54"/>
      <c r="V285" s="37"/>
      <c r="W285" s="54"/>
      <c r="X285" s="37"/>
      <c r="Y285" s="54"/>
      <c r="Z285" s="37"/>
      <c r="AA285" s="54"/>
      <c r="AB285" s="37"/>
      <c r="AC285" s="54"/>
      <c r="AD285" s="37"/>
    </row>
    <row r="286" spans="1:30" ht="12.75" customHeight="1">
      <c r="A286" s="129">
        <v>172</v>
      </c>
      <c r="B286" s="130">
        <v>44481</v>
      </c>
      <c r="C286" s="130"/>
      <c r="D286" s="131" t="s">
        <v>780</v>
      </c>
      <c r="E286" s="132" t="s">
        <v>545</v>
      </c>
      <c r="F286" s="133">
        <v>45.5</v>
      </c>
      <c r="G286" s="132"/>
      <c r="H286" s="132">
        <v>56.5</v>
      </c>
      <c r="I286" s="134">
        <v>56</v>
      </c>
      <c r="J286" s="135" t="s">
        <v>631</v>
      </c>
      <c r="K286" s="136">
        <f t="shared" si="76"/>
        <v>11</v>
      </c>
      <c r="L286" s="137">
        <f t="shared" si="77"/>
        <v>0.24175824175824176</v>
      </c>
      <c r="M286" s="132" t="s">
        <v>547</v>
      </c>
      <c r="N286" s="138">
        <v>44881</v>
      </c>
      <c r="O286" s="54"/>
      <c r="P286" s="54"/>
      <c r="R286" s="37"/>
      <c r="S286" s="54"/>
      <c r="T286" s="37"/>
      <c r="U286" s="54"/>
      <c r="V286" s="37"/>
      <c r="W286" s="54"/>
      <c r="X286" s="37"/>
      <c r="Y286" s="54"/>
      <c r="Z286" s="37"/>
      <c r="AA286" s="54"/>
      <c r="AB286" s="37"/>
      <c r="AC286" s="54"/>
      <c r="AD286" s="37"/>
    </row>
    <row r="287" spans="1:30" ht="12.75" customHeight="1">
      <c r="A287" s="129">
        <v>173</v>
      </c>
      <c r="B287" s="130">
        <v>44551</v>
      </c>
      <c r="C287" s="130"/>
      <c r="D287" s="131" t="s">
        <v>128</v>
      </c>
      <c r="E287" s="132" t="s">
        <v>545</v>
      </c>
      <c r="F287" s="133">
        <v>2300</v>
      </c>
      <c r="G287" s="132"/>
      <c r="H287" s="132">
        <f>(2820+2200)/2</f>
        <v>2510</v>
      </c>
      <c r="I287" s="134">
        <v>3000</v>
      </c>
      <c r="J287" s="135" t="s">
        <v>781</v>
      </c>
      <c r="K287" s="136">
        <f t="shared" si="76"/>
        <v>210</v>
      </c>
      <c r="L287" s="137">
        <f t="shared" si="77"/>
        <v>9.1304347826086957E-2</v>
      </c>
      <c r="M287" s="132" t="s">
        <v>547</v>
      </c>
      <c r="N287" s="138">
        <v>44649</v>
      </c>
      <c r="O287" s="54"/>
      <c r="P287" s="54"/>
      <c r="R287" s="37"/>
      <c r="S287" s="54"/>
      <c r="T287" s="37"/>
      <c r="U287" s="54"/>
      <c r="V287" s="37"/>
      <c r="W287" s="54"/>
      <c r="X287" s="37"/>
      <c r="Y287" s="54"/>
      <c r="Z287" s="37"/>
      <c r="AA287" s="54"/>
      <c r="AB287" s="37"/>
      <c r="AC287" s="54"/>
      <c r="AD287" s="37"/>
    </row>
    <row r="288" spans="1:30" ht="12.75" customHeight="1">
      <c r="A288" s="129">
        <v>174</v>
      </c>
      <c r="B288" s="130">
        <v>44606</v>
      </c>
      <c r="C288" s="130"/>
      <c r="D288" s="131" t="s">
        <v>413</v>
      </c>
      <c r="E288" s="132" t="s">
        <v>545</v>
      </c>
      <c r="F288" s="133">
        <v>635</v>
      </c>
      <c r="G288" s="132"/>
      <c r="H288" s="132">
        <v>700</v>
      </c>
      <c r="I288" s="134">
        <v>764</v>
      </c>
      <c r="J288" s="135" t="s">
        <v>806</v>
      </c>
      <c r="K288" s="136">
        <f t="shared" si="76"/>
        <v>65</v>
      </c>
      <c r="L288" s="137">
        <f t="shared" si="77"/>
        <v>0.10236220472440945</v>
      </c>
      <c r="M288" s="132" t="s">
        <v>547</v>
      </c>
      <c r="N288" s="138">
        <v>45159</v>
      </c>
      <c r="O288" s="54"/>
      <c r="P288" s="54"/>
      <c r="R288" s="37"/>
      <c r="S288" s="54"/>
      <c r="T288" s="37"/>
      <c r="U288" s="54"/>
      <c r="V288" s="37"/>
      <c r="W288" s="54"/>
      <c r="X288" s="37"/>
      <c r="Y288" s="54"/>
      <c r="Z288" s="37"/>
      <c r="AA288" s="54"/>
      <c r="AB288" s="37"/>
      <c r="AC288" s="54"/>
      <c r="AD288" s="37"/>
    </row>
    <row r="289" spans="1:38" ht="12.75" customHeight="1">
      <c r="A289" s="129">
        <v>175</v>
      </c>
      <c r="B289" s="130">
        <v>44613</v>
      </c>
      <c r="C289" s="130"/>
      <c r="D289" s="131" t="s">
        <v>423</v>
      </c>
      <c r="E289" s="132" t="s">
        <v>545</v>
      </c>
      <c r="F289" s="133">
        <v>1255</v>
      </c>
      <c r="G289" s="132"/>
      <c r="H289" s="132">
        <v>1515</v>
      </c>
      <c r="I289" s="134">
        <v>1510</v>
      </c>
      <c r="J289" s="135" t="s">
        <v>631</v>
      </c>
      <c r="K289" s="136">
        <f t="shared" si="76"/>
        <v>260</v>
      </c>
      <c r="L289" s="137">
        <f t="shared" si="77"/>
        <v>0.20717131474103587</v>
      </c>
      <c r="M289" s="132" t="s">
        <v>547</v>
      </c>
      <c r="N289" s="138">
        <v>44834</v>
      </c>
      <c r="O289" s="54"/>
      <c r="P289" s="54"/>
      <c r="R289" s="37"/>
      <c r="S289" s="54"/>
      <c r="T289" s="37"/>
      <c r="U289" s="54"/>
      <c r="V289" s="37"/>
      <c r="W289" s="54"/>
      <c r="X289" s="37"/>
      <c r="Y289" s="54"/>
      <c r="Z289" s="37"/>
      <c r="AA289" s="54"/>
      <c r="AB289" s="37"/>
      <c r="AC289" s="54"/>
      <c r="AD289" s="37"/>
    </row>
    <row r="290" spans="1:38" ht="12.75" customHeight="1">
      <c r="A290" s="259">
        <v>176</v>
      </c>
      <c r="B290" s="250">
        <v>44670</v>
      </c>
      <c r="C290" s="250"/>
      <c r="D290" s="251" t="s">
        <v>510</v>
      </c>
      <c r="E290" s="252" t="s">
        <v>545</v>
      </c>
      <c r="F290" s="253">
        <v>445</v>
      </c>
      <c r="G290" s="253"/>
      <c r="H290" s="253">
        <v>460</v>
      </c>
      <c r="I290" s="253">
        <v>553</v>
      </c>
      <c r="J290" s="254" t="s">
        <v>844</v>
      </c>
      <c r="K290" s="255">
        <f t="shared" ref="K290" si="78">H290-F290</f>
        <v>15</v>
      </c>
      <c r="L290" s="256">
        <f t="shared" ref="L290" si="79">K290/F290</f>
        <v>3.3707865168539325E-2</v>
      </c>
      <c r="M290" s="257" t="s">
        <v>564</v>
      </c>
      <c r="N290" s="258">
        <v>45397</v>
      </c>
      <c r="O290" s="54"/>
      <c r="P290" s="54"/>
      <c r="R290" s="37"/>
      <c r="S290" s="54"/>
      <c r="T290" s="37"/>
      <c r="U290" s="54"/>
      <c r="V290" s="37"/>
      <c r="W290" s="54"/>
      <c r="X290" s="37"/>
      <c r="Y290" s="54"/>
      <c r="Z290" s="37"/>
      <c r="AA290" s="54"/>
      <c r="AB290" s="37"/>
      <c r="AC290" s="54"/>
      <c r="AD290" s="37"/>
    </row>
    <row r="291" spans="1:38" ht="12.75" customHeight="1">
      <c r="A291" s="160">
        <v>177</v>
      </c>
      <c r="B291" s="161">
        <v>44746</v>
      </c>
      <c r="C291" s="161"/>
      <c r="D291" s="162" t="s">
        <v>782</v>
      </c>
      <c r="E291" s="163" t="s">
        <v>545</v>
      </c>
      <c r="F291" s="163">
        <v>207.5</v>
      </c>
      <c r="G291" s="163"/>
      <c r="H291" s="163">
        <v>254</v>
      </c>
      <c r="I291" s="165">
        <v>254</v>
      </c>
      <c r="J291" s="135" t="s">
        <v>631</v>
      </c>
      <c r="K291" s="136">
        <f t="shared" ref="K291:K301" si="80">H291-F291</f>
        <v>46.5</v>
      </c>
      <c r="L291" s="137">
        <f t="shared" ref="L291:L301" si="81">K291/F291</f>
        <v>0.22409638554216868</v>
      </c>
      <c r="M291" s="132" t="s">
        <v>547</v>
      </c>
      <c r="N291" s="138">
        <v>44792</v>
      </c>
      <c r="O291" s="54"/>
      <c r="P291" s="54"/>
      <c r="R291" s="37"/>
      <c r="S291" s="54"/>
      <c r="T291" s="37"/>
      <c r="U291" s="54"/>
      <c r="V291" s="37"/>
      <c r="W291" s="54"/>
      <c r="X291" s="37"/>
      <c r="Y291" s="54"/>
      <c r="Z291" s="37"/>
      <c r="AA291" s="54"/>
      <c r="AB291" s="37"/>
      <c r="AC291" s="54"/>
      <c r="AD291" s="37"/>
    </row>
    <row r="292" spans="1:38" ht="12.75" customHeight="1">
      <c r="A292" s="160">
        <v>178</v>
      </c>
      <c r="B292" s="161">
        <v>44775</v>
      </c>
      <c r="C292" s="161"/>
      <c r="D292" s="162" t="s">
        <v>461</v>
      </c>
      <c r="E292" s="163" t="s">
        <v>545</v>
      </c>
      <c r="F292" s="163">
        <v>31.25</v>
      </c>
      <c r="G292" s="163"/>
      <c r="H292" s="163">
        <v>38.75</v>
      </c>
      <c r="I292" s="165">
        <v>38</v>
      </c>
      <c r="J292" s="135" t="s">
        <v>631</v>
      </c>
      <c r="K292" s="136">
        <f t="shared" si="80"/>
        <v>7.5</v>
      </c>
      <c r="L292" s="137">
        <f t="shared" si="81"/>
        <v>0.24</v>
      </c>
      <c r="M292" s="132" t="s">
        <v>547</v>
      </c>
      <c r="N292" s="138">
        <v>44844</v>
      </c>
      <c r="O292" s="54"/>
      <c r="P292" s="54"/>
      <c r="R292" s="37"/>
      <c r="S292" s="54"/>
      <c r="T292" s="37"/>
      <c r="U292" s="54"/>
      <c r="V292" s="37"/>
      <c r="W292" s="54"/>
      <c r="X292" s="37"/>
      <c r="Y292" s="54"/>
      <c r="Z292" s="37"/>
      <c r="AA292" s="54"/>
      <c r="AB292" s="37"/>
      <c r="AC292" s="54"/>
      <c r="AD292" s="37"/>
    </row>
    <row r="293" spans="1:38" ht="12.75" customHeight="1">
      <c r="A293" s="160">
        <v>179</v>
      </c>
      <c r="B293" s="161">
        <v>44841</v>
      </c>
      <c r="C293" s="161"/>
      <c r="D293" s="162" t="s">
        <v>783</v>
      </c>
      <c r="E293" s="163" t="s">
        <v>545</v>
      </c>
      <c r="F293" s="133">
        <v>665</v>
      </c>
      <c r="G293" s="163"/>
      <c r="H293" s="163">
        <v>807.5</v>
      </c>
      <c r="I293" s="165">
        <v>840</v>
      </c>
      <c r="J293" s="135" t="s">
        <v>781</v>
      </c>
      <c r="K293" s="136">
        <f t="shared" si="80"/>
        <v>142.5</v>
      </c>
      <c r="L293" s="137">
        <f t="shared" si="81"/>
        <v>0.21428571428571427</v>
      </c>
      <c r="M293" s="132" t="s">
        <v>547</v>
      </c>
      <c r="N293" s="138">
        <v>45097</v>
      </c>
      <c r="O293" s="54"/>
      <c r="P293" s="54"/>
      <c r="R293" s="37"/>
      <c r="S293" s="54"/>
      <c r="T293" s="37"/>
      <c r="U293" s="54"/>
      <c r="V293" s="37"/>
      <c r="W293" s="54"/>
      <c r="X293" s="37"/>
      <c r="Y293" s="54"/>
      <c r="Z293" s="37"/>
      <c r="AA293" s="54"/>
      <c r="AB293" s="37"/>
      <c r="AC293" s="54"/>
      <c r="AD293" s="37"/>
    </row>
    <row r="294" spans="1:38" ht="12.75" customHeight="1">
      <c r="A294" s="160">
        <v>180</v>
      </c>
      <c r="B294" s="161">
        <v>44844</v>
      </c>
      <c r="C294" s="161"/>
      <c r="D294" s="162" t="s">
        <v>415</v>
      </c>
      <c r="E294" s="163" t="s">
        <v>545</v>
      </c>
      <c r="F294" s="133">
        <v>227.5</v>
      </c>
      <c r="G294" s="163"/>
      <c r="H294" s="163">
        <v>270</v>
      </c>
      <c r="I294" s="165">
        <v>291</v>
      </c>
      <c r="J294" s="135" t="s">
        <v>808</v>
      </c>
      <c r="K294" s="136">
        <f t="shared" si="80"/>
        <v>42.5</v>
      </c>
      <c r="L294" s="137">
        <f t="shared" si="81"/>
        <v>0.18681318681318682</v>
      </c>
      <c r="M294" s="132" t="s">
        <v>547</v>
      </c>
      <c r="N294" s="138">
        <v>45160</v>
      </c>
      <c r="O294" s="54"/>
      <c r="P294" s="54"/>
      <c r="R294" s="37"/>
      <c r="S294" s="54"/>
      <c r="T294" s="37"/>
      <c r="U294" s="54"/>
      <c r="V294" s="37"/>
      <c r="W294" s="54"/>
      <c r="X294" s="37"/>
      <c r="Y294" s="54"/>
      <c r="Z294" s="37"/>
      <c r="AA294" s="54"/>
      <c r="AB294" s="37"/>
      <c r="AC294" s="54"/>
      <c r="AD294" s="37"/>
    </row>
    <row r="295" spans="1:38" ht="12.75" customHeight="1">
      <c r="A295" s="160">
        <v>181</v>
      </c>
      <c r="B295" s="161">
        <v>44845</v>
      </c>
      <c r="C295" s="161"/>
      <c r="D295" s="162" t="s">
        <v>413</v>
      </c>
      <c r="E295" s="163" t="s">
        <v>545</v>
      </c>
      <c r="F295" s="133">
        <v>555</v>
      </c>
      <c r="G295" s="163"/>
      <c r="H295" s="163">
        <v>700</v>
      </c>
      <c r="I295" s="165">
        <v>765</v>
      </c>
      <c r="J295" s="135" t="s">
        <v>807</v>
      </c>
      <c r="K295" s="136">
        <f t="shared" si="80"/>
        <v>145</v>
      </c>
      <c r="L295" s="137">
        <f t="shared" si="81"/>
        <v>0.26126126126126126</v>
      </c>
      <c r="M295" s="132" t="s">
        <v>547</v>
      </c>
      <c r="N295" s="138">
        <v>45159</v>
      </c>
      <c r="O295" s="54"/>
      <c r="P295" s="54"/>
      <c r="R295" s="37"/>
      <c r="S295" s="54"/>
      <c r="T295" s="37"/>
      <c r="U295" s="54"/>
      <c r="V295" s="37"/>
      <c r="W295" s="54"/>
      <c r="X295" s="37"/>
      <c r="Y295" s="54"/>
      <c r="Z295" s="37"/>
      <c r="AA295" s="54"/>
      <c r="AB295" s="37"/>
      <c r="AC295" s="54"/>
      <c r="AD295" s="37"/>
    </row>
    <row r="296" spans="1:38" ht="12.75" customHeight="1">
      <c r="A296" s="160">
        <v>182</v>
      </c>
      <c r="B296" s="161">
        <v>44981</v>
      </c>
      <c r="C296" s="161"/>
      <c r="D296" s="162" t="s">
        <v>428</v>
      </c>
      <c r="E296" s="163" t="s">
        <v>545</v>
      </c>
      <c r="F296" s="133">
        <v>1675</v>
      </c>
      <c r="G296" s="163"/>
      <c r="H296" s="163">
        <v>2080</v>
      </c>
      <c r="I296" s="165">
        <v>2080</v>
      </c>
      <c r="J296" s="135" t="s">
        <v>631</v>
      </c>
      <c r="K296" s="136">
        <f t="shared" si="80"/>
        <v>405</v>
      </c>
      <c r="L296" s="137">
        <f t="shared" si="81"/>
        <v>0.2417910447761194</v>
      </c>
      <c r="M296" s="132" t="s">
        <v>547</v>
      </c>
      <c r="N296" s="138">
        <v>45119</v>
      </c>
      <c r="O296" s="54"/>
      <c r="P296" s="54"/>
      <c r="R296" s="37" t="s">
        <v>858</v>
      </c>
      <c r="S296" s="54"/>
      <c r="T296" s="37"/>
      <c r="U296" s="54"/>
      <c r="V296" s="37"/>
      <c r="W296" s="54"/>
      <c r="X296" s="37"/>
      <c r="Y296" s="54"/>
      <c r="Z296" s="37"/>
      <c r="AA296" s="54"/>
      <c r="AB296" s="37"/>
      <c r="AC296" s="54"/>
      <c r="AD296" s="37"/>
    </row>
    <row r="297" spans="1:38" ht="12.75" customHeight="1">
      <c r="A297" s="160">
        <v>183</v>
      </c>
      <c r="B297" s="161">
        <v>44986</v>
      </c>
      <c r="C297" s="161"/>
      <c r="D297" s="162" t="s">
        <v>461</v>
      </c>
      <c r="E297" s="163" t="s">
        <v>545</v>
      </c>
      <c r="F297" s="133">
        <v>57.5</v>
      </c>
      <c r="G297" s="163"/>
      <c r="H297" s="163">
        <v>120</v>
      </c>
      <c r="I297" s="165">
        <v>120</v>
      </c>
      <c r="J297" s="135" t="s">
        <v>631</v>
      </c>
      <c r="K297" s="136">
        <f t="shared" si="80"/>
        <v>62.5</v>
      </c>
      <c r="L297" s="137">
        <f t="shared" si="81"/>
        <v>1.0869565217391304</v>
      </c>
      <c r="M297" s="132" t="s">
        <v>547</v>
      </c>
      <c r="N297" s="138">
        <v>45049</v>
      </c>
      <c r="O297" s="54"/>
      <c r="P297" s="54"/>
      <c r="R297" s="37" t="s">
        <v>858</v>
      </c>
      <c r="S297" s="54"/>
      <c r="T297" s="37"/>
      <c r="U297" s="54"/>
      <c r="V297" s="37"/>
      <c r="W297" s="54"/>
      <c r="X297" s="37"/>
      <c r="Y297" s="54"/>
      <c r="Z297" s="37"/>
      <c r="AA297" s="54"/>
      <c r="AB297" s="37"/>
      <c r="AC297" s="54"/>
      <c r="AD297" s="37"/>
    </row>
    <row r="298" spans="1:38" ht="12.75" customHeight="1">
      <c r="A298" s="160">
        <v>184</v>
      </c>
      <c r="B298" s="161">
        <v>45008</v>
      </c>
      <c r="C298" s="161"/>
      <c r="D298" s="162" t="s">
        <v>475</v>
      </c>
      <c r="E298" s="163" t="s">
        <v>545</v>
      </c>
      <c r="F298" s="133">
        <v>2765</v>
      </c>
      <c r="G298" s="163"/>
      <c r="H298" s="163">
        <v>3547.5</v>
      </c>
      <c r="I298" s="165">
        <v>3523</v>
      </c>
      <c r="J298" s="135" t="s">
        <v>631</v>
      </c>
      <c r="K298" s="136">
        <f t="shared" si="80"/>
        <v>782.5</v>
      </c>
      <c r="L298" s="137">
        <f t="shared" si="81"/>
        <v>0.28300180831826399</v>
      </c>
      <c r="M298" s="132" t="s">
        <v>547</v>
      </c>
      <c r="N298" s="138">
        <v>45177</v>
      </c>
      <c r="O298" s="54"/>
      <c r="P298" s="54"/>
      <c r="R298" s="37" t="s">
        <v>858</v>
      </c>
      <c r="S298" s="54"/>
      <c r="T298" s="37"/>
      <c r="U298" s="54"/>
      <c r="V298" s="37"/>
      <c r="W298" s="54"/>
      <c r="X298" s="37"/>
      <c r="Y298" s="54"/>
      <c r="Z298" s="37"/>
      <c r="AA298" s="54"/>
      <c r="AB298" s="37"/>
      <c r="AC298" s="54"/>
      <c r="AD298" s="37"/>
    </row>
    <row r="299" spans="1:38" ht="12.75" customHeight="1">
      <c r="A299" s="160">
        <v>185</v>
      </c>
      <c r="B299" s="161">
        <v>45027</v>
      </c>
      <c r="C299" s="161"/>
      <c r="D299" s="162" t="s">
        <v>784</v>
      </c>
      <c r="E299" s="163" t="s">
        <v>545</v>
      </c>
      <c r="F299" s="163">
        <v>460</v>
      </c>
      <c r="G299" s="163"/>
      <c r="H299" s="163">
        <v>825</v>
      </c>
      <c r="I299" s="165">
        <v>810</v>
      </c>
      <c r="J299" s="135" t="s">
        <v>631</v>
      </c>
      <c r="K299" s="136">
        <f t="shared" si="80"/>
        <v>365</v>
      </c>
      <c r="L299" s="137">
        <f t="shared" si="81"/>
        <v>0.79347826086956519</v>
      </c>
      <c r="M299" s="132" t="s">
        <v>547</v>
      </c>
      <c r="N299" s="138">
        <v>45155</v>
      </c>
      <c r="O299" s="54"/>
      <c r="P299" s="54"/>
      <c r="R299" s="37" t="s">
        <v>858</v>
      </c>
      <c r="S299" s="54"/>
      <c r="T299" s="37"/>
      <c r="U299" s="54"/>
      <c r="V299" s="37"/>
      <c r="W299" s="54"/>
      <c r="X299" s="37"/>
      <c r="Y299" s="54"/>
      <c r="Z299" s="37"/>
      <c r="AA299" s="54"/>
      <c r="AB299" s="37"/>
      <c r="AC299" s="54"/>
      <c r="AD299" s="37"/>
    </row>
    <row r="300" spans="1:38" ht="12.75" customHeight="1">
      <c r="A300" s="160">
        <v>186</v>
      </c>
      <c r="B300" s="161">
        <v>45050</v>
      </c>
      <c r="C300" s="161"/>
      <c r="D300" s="162" t="s">
        <v>41</v>
      </c>
      <c r="E300" s="163" t="s">
        <v>545</v>
      </c>
      <c r="F300" s="163">
        <v>3630</v>
      </c>
      <c r="G300" s="163"/>
      <c r="H300" s="163">
        <v>5150</v>
      </c>
      <c r="I300" s="165">
        <v>5040</v>
      </c>
      <c r="J300" s="135" t="s">
        <v>631</v>
      </c>
      <c r="K300" s="136">
        <f t="shared" si="80"/>
        <v>1520</v>
      </c>
      <c r="L300" s="137">
        <f t="shared" si="81"/>
        <v>0.41873278236914602</v>
      </c>
      <c r="M300" s="132" t="s">
        <v>547</v>
      </c>
      <c r="N300" s="138">
        <v>45344</v>
      </c>
      <c r="O300" s="54"/>
      <c r="P300" s="54"/>
      <c r="R300" s="37" t="s">
        <v>858</v>
      </c>
      <c r="S300" s="54"/>
      <c r="T300" s="37"/>
      <c r="U300" s="54"/>
      <c r="V300" s="37"/>
      <c r="W300" s="54"/>
      <c r="X300" s="37"/>
      <c r="Y300" s="54"/>
      <c r="Z300" s="37"/>
      <c r="AA300" s="54"/>
      <c r="AB300" s="37"/>
      <c r="AC300" s="54"/>
      <c r="AD300" s="37"/>
    </row>
    <row r="301" spans="1:38" ht="12.75" customHeight="1">
      <c r="A301" s="160">
        <v>187</v>
      </c>
      <c r="B301" s="161">
        <v>45075</v>
      </c>
      <c r="C301" s="161"/>
      <c r="D301" s="162" t="s">
        <v>785</v>
      </c>
      <c r="E301" s="163" t="s">
        <v>545</v>
      </c>
      <c r="F301" s="133">
        <v>585</v>
      </c>
      <c r="G301" s="163"/>
      <c r="H301" s="163">
        <v>732</v>
      </c>
      <c r="I301" s="165">
        <v>732</v>
      </c>
      <c r="J301" s="135" t="s">
        <v>631</v>
      </c>
      <c r="K301" s="136">
        <f t="shared" si="80"/>
        <v>147</v>
      </c>
      <c r="L301" s="137">
        <f t="shared" si="81"/>
        <v>0.25128205128205128</v>
      </c>
      <c r="M301" s="132" t="s">
        <v>547</v>
      </c>
      <c r="N301" s="138">
        <v>45152</v>
      </c>
      <c r="O301" s="54"/>
      <c r="P301" s="54"/>
      <c r="R301" s="37" t="s">
        <v>858</v>
      </c>
      <c r="S301" s="54"/>
      <c r="T301" s="37"/>
      <c r="U301" s="54"/>
      <c r="V301" s="37"/>
      <c r="W301" s="54"/>
      <c r="X301" s="37"/>
      <c r="Y301" s="54"/>
      <c r="Z301" s="37"/>
      <c r="AA301" s="54"/>
      <c r="AB301" s="37"/>
      <c r="AC301" s="54"/>
      <c r="AD301" s="37"/>
      <c r="AF301" s="37"/>
      <c r="AG301" s="54"/>
      <c r="AI301" s="37"/>
      <c r="AK301" s="37"/>
      <c r="AL301" s="54"/>
    </row>
    <row r="302" spans="1:38" ht="12.75" customHeight="1">
      <c r="A302" s="160">
        <v>188</v>
      </c>
      <c r="B302" s="161">
        <v>45078</v>
      </c>
      <c r="C302" s="161"/>
      <c r="D302" s="162" t="s">
        <v>500</v>
      </c>
      <c r="E302" s="163" t="s">
        <v>545</v>
      </c>
      <c r="F302" s="133">
        <v>3310</v>
      </c>
      <c r="G302" s="163"/>
      <c r="H302" s="163">
        <v>4300</v>
      </c>
      <c r="I302" s="165">
        <v>4300</v>
      </c>
      <c r="J302" s="135" t="s">
        <v>631</v>
      </c>
      <c r="K302" s="136">
        <f t="shared" ref="K302" si="82">H302-F302</f>
        <v>990</v>
      </c>
      <c r="L302" s="137">
        <f t="shared" ref="L302" si="83">K302/F302</f>
        <v>0.29909365558912387</v>
      </c>
      <c r="M302" s="132" t="s">
        <v>547</v>
      </c>
      <c r="N302" s="138">
        <v>45436</v>
      </c>
      <c r="O302" s="54"/>
      <c r="P302" s="54"/>
      <c r="R302" s="37" t="s">
        <v>858</v>
      </c>
      <c r="S302" s="54"/>
      <c r="T302" s="37"/>
      <c r="U302" s="54"/>
      <c r="V302" s="37"/>
      <c r="W302" s="54"/>
      <c r="X302" s="37"/>
      <c r="Y302" s="54"/>
      <c r="Z302" s="37"/>
      <c r="AA302" s="54"/>
      <c r="AB302" s="37"/>
      <c r="AC302" s="54"/>
      <c r="AD302" s="37"/>
      <c r="AF302" s="37"/>
      <c r="AG302" s="54"/>
      <c r="AI302" s="37"/>
      <c r="AK302" s="37"/>
      <c r="AL302" s="54"/>
    </row>
    <row r="303" spans="1:38" ht="12.75" customHeight="1">
      <c r="A303" s="160">
        <v>189</v>
      </c>
      <c r="B303" s="161">
        <v>45103</v>
      </c>
      <c r="C303" s="161"/>
      <c r="D303" s="162" t="s">
        <v>803</v>
      </c>
      <c r="E303" s="163" t="s">
        <v>545</v>
      </c>
      <c r="F303" s="133">
        <v>282.5</v>
      </c>
      <c r="G303" s="163"/>
      <c r="H303" s="163">
        <v>383</v>
      </c>
      <c r="I303" s="165">
        <v>383</v>
      </c>
      <c r="J303" s="135" t="s">
        <v>631</v>
      </c>
      <c r="K303" s="136">
        <f>H303-F303</f>
        <v>100.5</v>
      </c>
      <c r="L303" s="137">
        <f>K303/F303</f>
        <v>0.35575221238938054</v>
      </c>
      <c r="M303" s="132" t="s">
        <v>547</v>
      </c>
      <c r="N303" s="138">
        <v>45265</v>
      </c>
      <c r="O303" s="54"/>
      <c r="P303" s="54"/>
      <c r="R303" s="37" t="s">
        <v>858</v>
      </c>
      <c r="S303" s="54"/>
      <c r="T303" s="37"/>
      <c r="U303" s="54"/>
      <c r="V303" s="37"/>
      <c r="W303" s="54"/>
      <c r="X303" s="37"/>
      <c r="Y303" s="54"/>
      <c r="Z303" s="37"/>
      <c r="AA303" s="54"/>
      <c r="AB303" s="37"/>
      <c r="AC303" s="54"/>
      <c r="AD303" s="37"/>
      <c r="AF303" s="37"/>
      <c r="AG303" s="54"/>
      <c r="AI303" s="37"/>
      <c r="AK303" s="37"/>
      <c r="AL303" s="54"/>
    </row>
    <row r="304" spans="1:38" ht="12.75" customHeight="1">
      <c r="A304" s="160">
        <v>190</v>
      </c>
      <c r="B304" s="161">
        <v>45120</v>
      </c>
      <c r="C304" s="161"/>
      <c r="D304" s="162" t="s">
        <v>499</v>
      </c>
      <c r="E304" s="163" t="s">
        <v>545</v>
      </c>
      <c r="F304" s="133">
        <v>2312.5</v>
      </c>
      <c r="G304" s="163"/>
      <c r="H304" s="163">
        <v>2935</v>
      </c>
      <c r="I304" s="165">
        <v>2935</v>
      </c>
      <c r="J304" s="135" t="s">
        <v>631</v>
      </c>
      <c r="K304" s="136">
        <f>H304-F304</f>
        <v>622.5</v>
      </c>
      <c r="L304" s="137">
        <f>K304/F304</f>
        <v>0.26918918918918922</v>
      </c>
      <c r="M304" s="132" t="s">
        <v>547</v>
      </c>
      <c r="N304" s="138">
        <v>45177</v>
      </c>
      <c r="O304" s="54"/>
      <c r="P304" s="54"/>
      <c r="R304" s="37" t="s">
        <v>858</v>
      </c>
      <c r="S304" s="54"/>
      <c r="T304" s="37"/>
      <c r="U304" s="54"/>
      <c r="V304" s="37"/>
      <c r="W304" s="54"/>
      <c r="X304" s="37"/>
      <c r="Y304" s="54"/>
      <c r="Z304" s="37"/>
      <c r="AA304" s="54"/>
      <c r="AB304" s="37"/>
      <c r="AC304" s="54"/>
      <c r="AD304" s="37"/>
      <c r="AF304" s="37"/>
      <c r="AG304" s="54"/>
      <c r="AI304" s="37"/>
      <c r="AK304" s="37"/>
      <c r="AL304" s="54"/>
    </row>
    <row r="305" spans="1:38" ht="12.75" customHeight="1">
      <c r="A305" s="160">
        <v>191</v>
      </c>
      <c r="B305" s="161">
        <v>45125</v>
      </c>
      <c r="C305" s="161"/>
      <c r="D305" s="162" t="s">
        <v>199</v>
      </c>
      <c r="E305" s="163" t="s">
        <v>545</v>
      </c>
      <c r="F305" s="133">
        <v>3980</v>
      </c>
      <c r="G305" s="163"/>
      <c r="H305" s="163">
        <v>4895</v>
      </c>
      <c r="I305" s="165">
        <v>4895</v>
      </c>
      <c r="J305" s="135" t="s">
        <v>631</v>
      </c>
      <c r="K305" s="136">
        <f>H305-F305</f>
        <v>915</v>
      </c>
      <c r="L305" s="137">
        <f>K305/F305</f>
        <v>0.22989949748743718</v>
      </c>
      <c r="M305" s="132" t="s">
        <v>547</v>
      </c>
      <c r="N305" s="138">
        <v>45155</v>
      </c>
      <c r="O305" s="54"/>
      <c r="P305" s="54"/>
      <c r="R305" s="37" t="s">
        <v>858</v>
      </c>
      <c r="S305" s="54"/>
      <c r="T305" s="37"/>
      <c r="U305" s="54"/>
      <c r="V305" s="37"/>
      <c r="W305" s="54"/>
      <c r="X305" s="37"/>
      <c r="Y305" s="54"/>
      <c r="Z305" s="37"/>
      <c r="AA305" s="54"/>
      <c r="AB305" s="37"/>
      <c r="AC305" s="54"/>
      <c r="AD305" s="37"/>
      <c r="AG305" s="54"/>
      <c r="AI305" s="37"/>
      <c r="AL305" s="54"/>
    </row>
    <row r="306" spans="1:38" ht="12.75" customHeight="1">
      <c r="A306" s="160">
        <v>192</v>
      </c>
      <c r="B306" s="161">
        <v>45145</v>
      </c>
      <c r="C306" s="161"/>
      <c r="D306" s="162" t="s">
        <v>805</v>
      </c>
      <c r="E306" s="163" t="s">
        <v>545</v>
      </c>
      <c r="F306" s="133">
        <v>565</v>
      </c>
      <c r="G306" s="163"/>
      <c r="H306" s="163">
        <v>725</v>
      </c>
      <c r="I306" s="165">
        <v>725</v>
      </c>
      <c r="J306" s="135" t="s">
        <v>631</v>
      </c>
      <c r="K306" s="136">
        <f>H306-F306</f>
        <v>160</v>
      </c>
      <c r="L306" s="137">
        <f>K306/F306</f>
        <v>0.2831858407079646</v>
      </c>
      <c r="M306" s="132" t="s">
        <v>547</v>
      </c>
      <c r="N306" s="138">
        <v>45169</v>
      </c>
      <c r="O306" s="54"/>
      <c r="P306" s="54"/>
      <c r="R306" s="37" t="s">
        <v>858</v>
      </c>
      <c r="S306" s="54"/>
      <c r="T306" s="37"/>
      <c r="U306" s="54"/>
      <c r="V306" s="37"/>
      <c r="W306" s="54"/>
      <c r="X306" s="37"/>
      <c r="Y306" s="54"/>
      <c r="Z306" s="37"/>
      <c r="AA306" s="54"/>
      <c r="AB306" s="37"/>
      <c r="AC306" s="54"/>
      <c r="AD306" s="37"/>
      <c r="AG306" s="54"/>
      <c r="AI306" s="37"/>
      <c r="AL306" s="54"/>
    </row>
    <row r="307" spans="1:38" ht="12.75" customHeight="1">
      <c r="A307" s="232">
        <v>193</v>
      </c>
      <c r="B307" s="233">
        <v>45167</v>
      </c>
      <c r="C307" s="233"/>
      <c r="D307" s="234" t="s">
        <v>809</v>
      </c>
      <c r="E307" s="235" t="s">
        <v>545</v>
      </c>
      <c r="F307" s="133">
        <v>700</v>
      </c>
      <c r="G307" s="235"/>
      <c r="H307" s="235">
        <v>950</v>
      </c>
      <c r="I307" s="236">
        <v>950</v>
      </c>
      <c r="J307" s="237" t="s">
        <v>631</v>
      </c>
      <c r="K307" s="136">
        <f>H307-F307</f>
        <v>250</v>
      </c>
      <c r="L307" s="137">
        <f>K307/F307</f>
        <v>0.35714285714285715</v>
      </c>
      <c r="M307" s="132" t="s">
        <v>547</v>
      </c>
      <c r="N307" s="138">
        <v>45261</v>
      </c>
      <c r="O307" s="54"/>
      <c r="P307" s="54"/>
      <c r="R307" s="37" t="s">
        <v>858</v>
      </c>
      <c r="S307" s="54"/>
      <c r="T307" s="37"/>
      <c r="U307" s="54"/>
      <c r="V307" s="37"/>
      <c r="W307" s="54"/>
      <c r="X307" s="37"/>
      <c r="Y307" s="54"/>
      <c r="Z307" s="37"/>
      <c r="AA307" s="54"/>
      <c r="AB307" s="37"/>
      <c r="AC307" s="54"/>
      <c r="AD307" s="37"/>
      <c r="AG307" s="54"/>
      <c r="AI307" s="37"/>
      <c r="AL307" s="54"/>
    </row>
    <row r="308" spans="1:38" ht="12.75" customHeight="1">
      <c r="A308" s="178">
        <v>194</v>
      </c>
      <c r="B308" s="179">
        <v>45184</v>
      </c>
      <c r="C308" s="53"/>
      <c r="D308" s="53" t="s">
        <v>502</v>
      </c>
      <c r="E308" s="180" t="s">
        <v>545</v>
      </c>
      <c r="F308" s="51" t="s">
        <v>810</v>
      </c>
      <c r="G308" s="51"/>
      <c r="H308" s="51"/>
      <c r="I308" s="51">
        <v>480</v>
      </c>
      <c r="J308" s="51" t="s">
        <v>546</v>
      </c>
      <c r="K308" s="51"/>
      <c r="L308" s="51"/>
      <c r="M308" s="51"/>
      <c r="N308" s="51"/>
      <c r="O308" s="54"/>
      <c r="P308" s="54"/>
      <c r="R308" s="37" t="s">
        <v>858</v>
      </c>
      <c r="S308" s="54"/>
      <c r="T308" s="37"/>
      <c r="U308" s="54"/>
      <c r="V308" s="37"/>
      <c r="W308" s="54"/>
      <c r="X308" s="37"/>
      <c r="Y308" s="54"/>
      <c r="Z308" s="37"/>
      <c r="AA308" s="54"/>
      <c r="AB308" s="37"/>
      <c r="AC308" s="54"/>
      <c r="AD308" s="37"/>
      <c r="AG308" s="54"/>
      <c r="AI308" s="37"/>
      <c r="AL308" s="54"/>
    </row>
    <row r="309" spans="1:38" ht="12.75" customHeight="1">
      <c r="A309" s="232">
        <v>195</v>
      </c>
      <c r="B309" s="233">
        <v>45203</v>
      </c>
      <c r="C309" s="233"/>
      <c r="D309" s="234" t="s">
        <v>172</v>
      </c>
      <c r="E309" s="235" t="s">
        <v>545</v>
      </c>
      <c r="F309" s="133">
        <v>992.5</v>
      </c>
      <c r="G309" s="235"/>
      <c r="H309" s="235">
        <v>1198</v>
      </c>
      <c r="I309" s="236">
        <v>1198</v>
      </c>
      <c r="J309" s="237" t="s">
        <v>631</v>
      </c>
      <c r="K309" s="136">
        <f>H309-F309</f>
        <v>205.5</v>
      </c>
      <c r="L309" s="137">
        <f>K309/F309</f>
        <v>0.2070528967254408</v>
      </c>
      <c r="M309" s="132" t="s">
        <v>547</v>
      </c>
      <c r="N309" s="138">
        <v>45392</v>
      </c>
      <c r="O309" s="54"/>
      <c r="P309" s="54"/>
      <c r="R309" s="37" t="s">
        <v>859</v>
      </c>
      <c r="S309" s="54"/>
      <c r="T309" s="37"/>
      <c r="U309" s="54"/>
      <c r="V309" s="37"/>
      <c r="W309" s="54"/>
      <c r="X309" s="37"/>
      <c r="Y309" s="54"/>
      <c r="Z309" s="37"/>
      <c r="AA309" s="54"/>
      <c r="AB309" s="37"/>
      <c r="AC309" s="54"/>
      <c r="AD309" s="37"/>
      <c r="AG309" s="54"/>
      <c r="AI309" s="37"/>
      <c r="AL309" s="54"/>
    </row>
    <row r="310" spans="1:38" ht="12.75" customHeight="1">
      <c r="A310" s="232">
        <v>196</v>
      </c>
      <c r="B310" s="233">
        <v>45216</v>
      </c>
      <c r="C310" s="233"/>
      <c r="D310" s="234" t="s">
        <v>104</v>
      </c>
      <c r="E310" s="235" t="s">
        <v>545</v>
      </c>
      <c r="F310" s="133">
        <v>5425</v>
      </c>
      <c r="G310" s="235"/>
      <c r="H310" s="235">
        <v>6880</v>
      </c>
      <c r="I310" s="236">
        <v>6870</v>
      </c>
      <c r="J310" s="237" t="s">
        <v>631</v>
      </c>
      <c r="K310" s="136">
        <f>H310-F310</f>
        <v>1455</v>
      </c>
      <c r="L310" s="137">
        <f>K310/F310</f>
        <v>0.26820276497695855</v>
      </c>
      <c r="M310" s="132" t="s">
        <v>547</v>
      </c>
      <c r="N310" s="138">
        <v>45342</v>
      </c>
      <c r="O310" s="54"/>
      <c r="P310" s="54"/>
      <c r="R310" s="37" t="s">
        <v>859</v>
      </c>
      <c r="S310" s="54"/>
      <c r="T310" s="37"/>
      <c r="U310" s="54"/>
      <c r="V310" s="37"/>
      <c r="W310" s="54"/>
      <c r="X310" s="37"/>
      <c r="Y310" s="54"/>
      <c r="Z310" s="37"/>
      <c r="AA310" s="54"/>
      <c r="AB310" s="37"/>
      <c r="AC310" s="54"/>
      <c r="AD310" s="37"/>
      <c r="AG310" s="54"/>
      <c r="AI310" s="37"/>
      <c r="AL310" s="54"/>
    </row>
    <row r="311" spans="1:38" ht="12.75" customHeight="1">
      <c r="A311" s="232">
        <v>197</v>
      </c>
      <c r="B311" s="233">
        <v>45216</v>
      </c>
      <c r="C311" s="233"/>
      <c r="D311" s="234" t="s">
        <v>811</v>
      </c>
      <c r="E311" s="235" t="s">
        <v>545</v>
      </c>
      <c r="F311" s="133">
        <v>1090</v>
      </c>
      <c r="G311" s="235"/>
      <c r="H311" s="235">
        <v>1415</v>
      </c>
      <c r="I311" s="236">
        <v>1415</v>
      </c>
      <c r="J311" s="237" t="s">
        <v>631</v>
      </c>
      <c r="K311" s="136">
        <f>H311-F311</f>
        <v>325</v>
      </c>
      <c r="L311" s="137">
        <f>K311/F311</f>
        <v>0.29816513761467889</v>
      </c>
      <c r="M311" s="132" t="s">
        <v>547</v>
      </c>
      <c r="N311" s="138">
        <v>45282</v>
      </c>
      <c r="O311" s="54"/>
      <c r="P311" s="54"/>
      <c r="R311" s="37" t="s">
        <v>858</v>
      </c>
      <c r="S311" s="54"/>
      <c r="T311" s="37"/>
      <c r="U311" s="54"/>
      <c r="V311" s="37"/>
      <c r="W311" s="54"/>
      <c r="X311" s="37"/>
      <c r="Y311" s="54"/>
      <c r="Z311" s="37"/>
      <c r="AA311" s="54"/>
      <c r="AB311" s="37"/>
      <c r="AC311" s="54"/>
      <c r="AD311" s="37"/>
      <c r="AG311" s="54"/>
      <c r="AI311" s="37"/>
      <c r="AL311" s="54"/>
    </row>
    <row r="312" spans="1:38" ht="12.75" customHeight="1">
      <c r="A312" s="232">
        <v>198</v>
      </c>
      <c r="B312" s="233">
        <v>45236</v>
      </c>
      <c r="C312" s="233"/>
      <c r="D312" s="234" t="s">
        <v>814</v>
      </c>
      <c r="E312" s="235" t="s">
        <v>545</v>
      </c>
      <c r="F312" s="133">
        <v>1270</v>
      </c>
      <c r="G312" s="235"/>
      <c r="H312" s="235">
        <v>1613</v>
      </c>
      <c r="I312" s="236">
        <v>1613</v>
      </c>
      <c r="J312" s="237" t="s">
        <v>631</v>
      </c>
      <c r="K312" s="136">
        <f>H312-F312</f>
        <v>343</v>
      </c>
      <c r="L312" s="137">
        <f>K312/F312</f>
        <v>0.27007874015748029</v>
      </c>
      <c r="M312" s="132" t="s">
        <v>547</v>
      </c>
      <c r="N312" s="138">
        <v>45246</v>
      </c>
      <c r="O312" s="54"/>
      <c r="P312" s="54"/>
      <c r="R312" s="37" t="s">
        <v>859</v>
      </c>
      <c r="S312" s="54"/>
      <c r="T312" s="37"/>
      <c r="U312" s="54"/>
      <c r="V312" s="37"/>
      <c r="W312" s="54"/>
      <c r="X312" s="37"/>
      <c r="Y312" s="54"/>
      <c r="Z312" s="37"/>
      <c r="AA312" s="54"/>
      <c r="AB312" s="37"/>
      <c r="AC312" s="54"/>
      <c r="AD312" s="37"/>
      <c r="AG312" s="54"/>
      <c r="AI312" s="37"/>
      <c r="AL312" s="54"/>
    </row>
    <row r="313" spans="1:38" ht="12.75" customHeight="1">
      <c r="A313" s="178">
        <v>199</v>
      </c>
      <c r="B313" s="179">
        <v>45251</v>
      </c>
      <c r="C313" s="53"/>
      <c r="D313" s="53" t="s">
        <v>815</v>
      </c>
      <c r="E313" s="180" t="s">
        <v>545</v>
      </c>
      <c r="F313" s="51" t="s">
        <v>816</v>
      </c>
      <c r="G313" s="51"/>
      <c r="H313" s="51"/>
      <c r="I313" s="51">
        <v>1490</v>
      </c>
      <c r="J313" s="51" t="s">
        <v>546</v>
      </c>
      <c r="K313" s="51"/>
      <c r="L313" s="51"/>
      <c r="M313" s="51"/>
      <c r="N313" s="51"/>
      <c r="O313" s="54"/>
      <c r="P313" s="54"/>
      <c r="R313" s="37" t="s">
        <v>858</v>
      </c>
      <c r="S313" s="54"/>
      <c r="T313" s="37"/>
      <c r="U313" s="54"/>
      <c r="V313" s="37"/>
      <c r="W313" s="54"/>
      <c r="X313" s="37"/>
      <c r="Y313" s="54"/>
      <c r="Z313" s="37"/>
      <c r="AA313" s="54"/>
      <c r="AB313" s="37"/>
      <c r="AC313" s="54"/>
      <c r="AD313" s="37"/>
      <c r="AG313" s="54"/>
      <c r="AI313" s="37"/>
      <c r="AL313" s="54"/>
    </row>
    <row r="314" spans="1:38" ht="12.75" customHeight="1">
      <c r="A314" s="178">
        <v>200</v>
      </c>
      <c r="B314" s="179">
        <v>45254</v>
      </c>
      <c r="C314" s="53"/>
      <c r="D314" s="53" t="s">
        <v>814</v>
      </c>
      <c r="E314" s="180" t="s">
        <v>545</v>
      </c>
      <c r="F314" s="51" t="s">
        <v>817</v>
      </c>
      <c r="G314" s="51"/>
      <c r="H314" s="51"/>
      <c r="I314" s="51">
        <v>1806</v>
      </c>
      <c r="J314" s="51" t="s">
        <v>546</v>
      </c>
      <c r="K314" s="51"/>
      <c r="L314" s="51"/>
      <c r="M314" s="51"/>
      <c r="N314" s="51"/>
      <c r="O314" s="54"/>
      <c r="P314" s="54"/>
      <c r="R314" s="37" t="s">
        <v>859</v>
      </c>
      <c r="S314" s="54"/>
      <c r="T314" s="37"/>
      <c r="U314" s="54"/>
      <c r="V314" s="37"/>
      <c r="W314" s="54"/>
      <c r="X314" s="37"/>
      <c r="Y314" s="54"/>
      <c r="Z314" s="37"/>
      <c r="AA314" s="54"/>
      <c r="AB314" s="37"/>
      <c r="AC314" s="54"/>
      <c r="AD314" s="37"/>
      <c r="AG314" s="54"/>
      <c r="AI314" s="37"/>
      <c r="AL314" s="54"/>
    </row>
    <row r="315" spans="1:38" ht="12.75" customHeight="1">
      <c r="A315" s="232">
        <v>201</v>
      </c>
      <c r="B315" s="233">
        <v>45265</v>
      </c>
      <c r="C315" s="233"/>
      <c r="D315" s="234" t="s">
        <v>503</v>
      </c>
      <c r="E315" s="235" t="s">
        <v>545</v>
      </c>
      <c r="F315" s="133">
        <v>435</v>
      </c>
      <c r="G315" s="235"/>
      <c r="H315" s="235">
        <v>558</v>
      </c>
      <c r="I315" s="236">
        <v>558</v>
      </c>
      <c r="J315" s="237" t="s">
        <v>631</v>
      </c>
      <c r="K315" s="136">
        <f>H315-F315</f>
        <v>123</v>
      </c>
      <c r="L315" s="137">
        <f>K315/F315</f>
        <v>0.28275862068965518</v>
      </c>
      <c r="M315" s="132" t="s">
        <v>547</v>
      </c>
      <c r="N315" s="138">
        <v>45378</v>
      </c>
      <c r="O315" s="54"/>
      <c r="P315" s="54"/>
      <c r="R315" s="37" t="s">
        <v>858</v>
      </c>
      <c r="S315" s="54"/>
      <c r="T315" s="37"/>
      <c r="U315" s="54"/>
      <c r="V315" s="37"/>
      <c r="W315" s="54"/>
      <c r="X315" s="37"/>
      <c r="Y315" s="54"/>
      <c r="Z315" s="37"/>
      <c r="AA315" s="54"/>
      <c r="AB315" s="37"/>
      <c r="AC315" s="54"/>
      <c r="AD315" s="37"/>
      <c r="AG315" s="54"/>
      <c r="AI315" s="37"/>
      <c r="AL315" s="54"/>
    </row>
    <row r="316" spans="1:38" ht="12.75" customHeight="1">
      <c r="A316" s="232">
        <v>202</v>
      </c>
      <c r="B316" s="233">
        <v>45272</v>
      </c>
      <c r="C316" s="233"/>
      <c r="D316" s="234" t="s">
        <v>819</v>
      </c>
      <c r="E316" s="235" t="s">
        <v>545</v>
      </c>
      <c r="F316" s="133">
        <v>4225</v>
      </c>
      <c r="G316" s="235"/>
      <c r="H316" s="235">
        <v>5512</v>
      </c>
      <c r="I316" s="236">
        <v>5512</v>
      </c>
      <c r="J316" s="237" t="s">
        <v>631</v>
      </c>
      <c r="K316" s="136">
        <f>H316-F316</f>
        <v>1287</v>
      </c>
      <c r="L316" s="137">
        <f>K316/F316</f>
        <v>0.30461538461538462</v>
      </c>
      <c r="M316" s="132" t="s">
        <v>547</v>
      </c>
      <c r="N316" s="138">
        <v>45329</v>
      </c>
      <c r="O316" s="54"/>
      <c r="P316" s="54"/>
      <c r="R316" s="37" t="s">
        <v>859</v>
      </c>
      <c r="S316" s="54"/>
      <c r="T316" s="37"/>
      <c r="U316" s="54"/>
      <c r="V316" s="37"/>
      <c r="W316" s="54"/>
      <c r="X316" s="37"/>
      <c r="Y316" s="54"/>
      <c r="Z316" s="37"/>
      <c r="AA316" s="54"/>
      <c r="AB316" s="37"/>
      <c r="AC316" s="54"/>
      <c r="AD316" s="37"/>
      <c r="AG316" s="54"/>
      <c r="AI316" s="37"/>
      <c r="AL316" s="54"/>
    </row>
    <row r="317" spans="1:38" ht="12.75" customHeight="1">
      <c r="A317" s="178">
        <v>203</v>
      </c>
      <c r="B317" s="179">
        <v>45292</v>
      </c>
      <c r="C317" s="53"/>
      <c r="D317" s="53" t="s">
        <v>309</v>
      </c>
      <c r="E317" s="180" t="s">
        <v>545</v>
      </c>
      <c r="F317" s="51" t="s">
        <v>820</v>
      </c>
      <c r="G317" s="51"/>
      <c r="H317" s="51"/>
      <c r="I317" s="51">
        <v>4909</v>
      </c>
      <c r="J317" s="51" t="s">
        <v>546</v>
      </c>
      <c r="K317" s="51"/>
      <c r="L317" s="51"/>
      <c r="M317" s="51"/>
      <c r="N317" s="51"/>
      <c r="O317" s="54"/>
      <c r="P317" s="54"/>
      <c r="R317" s="37" t="s">
        <v>859</v>
      </c>
      <c r="S317" s="54"/>
      <c r="T317" s="37"/>
      <c r="U317" s="54"/>
      <c r="V317" s="37"/>
      <c r="W317" s="54"/>
      <c r="X317" s="37"/>
      <c r="Y317" s="54"/>
      <c r="Z317" s="37"/>
      <c r="AA317" s="54"/>
      <c r="AB317" s="37"/>
      <c r="AC317" s="54"/>
      <c r="AD317" s="37"/>
      <c r="AG317" s="54"/>
      <c r="AI317" s="37"/>
      <c r="AL317" s="54"/>
    </row>
    <row r="318" spans="1:38" ht="12.75" customHeight="1">
      <c r="A318" s="178">
        <v>204</v>
      </c>
      <c r="B318" s="179">
        <v>45294</v>
      </c>
      <c r="C318" s="53"/>
      <c r="D318" s="53" t="s">
        <v>501</v>
      </c>
      <c r="E318" s="180" t="s">
        <v>545</v>
      </c>
      <c r="F318" s="51" t="s">
        <v>821</v>
      </c>
      <c r="G318" s="51"/>
      <c r="H318" s="51"/>
      <c r="I318" s="51">
        <v>1080</v>
      </c>
      <c r="J318" s="51" t="s">
        <v>546</v>
      </c>
      <c r="K318" s="51"/>
      <c r="L318" s="51"/>
      <c r="M318" s="51"/>
      <c r="N318" s="51"/>
      <c r="O318" s="54"/>
      <c r="P318" s="54"/>
      <c r="R318" s="37" t="s">
        <v>858</v>
      </c>
      <c r="S318" s="54"/>
      <c r="T318" s="37"/>
      <c r="U318" s="54"/>
      <c r="V318" s="37"/>
      <c r="W318" s="54"/>
      <c r="X318" s="37"/>
      <c r="Y318" s="54"/>
      <c r="Z318" s="37"/>
      <c r="AA318" s="54"/>
      <c r="AB318" s="37"/>
      <c r="AC318" s="54"/>
      <c r="AD318" s="37"/>
      <c r="AG318" s="54"/>
      <c r="AI318" s="37"/>
      <c r="AL318" s="54"/>
    </row>
    <row r="319" spans="1:38" ht="12.75" customHeight="1">
      <c r="A319" s="178">
        <v>205</v>
      </c>
      <c r="B319" s="179">
        <v>45315</v>
      </c>
      <c r="C319" s="53"/>
      <c r="D319" s="53" t="s">
        <v>310</v>
      </c>
      <c r="E319" s="180" t="s">
        <v>545</v>
      </c>
      <c r="F319" s="51" t="s">
        <v>823</v>
      </c>
      <c r="G319" s="51"/>
      <c r="H319" s="51"/>
      <c r="I319" s="51">
        <v>2077</v>
      </c>
      <c r="J319" s="51" t="s">
        <v>546</v>
      </c>
      <c r="K319" s="51"/>
      <c r="L319" s="51"/>
      <c r="M319" s="51"/>
      <c r="N319" s="51"/>
      <c r="O319" s="54"/>
      <c r="P319" s="54"/>
      <c r="R319" s="37" t="s">
        <v>859</v>
      </c>
      <c r="S319" s="54"/>
      <c r="T319" s="37"/>
      <c r="U319" s="54"/>
      <c r="V319" s="37"/>
      <c r="W319" s="54"/>
      <c r="X319" s="37"/>
      <c r="Y319" s="54"/>
      <c r="Z319" s="37"/>
      <c r="AA319" s="54"/>
      <c r="AB319" s="37"/>
      <c r="AC319" s="54"/>
      <c r="AD319" s="37"/>
      <c r="AG319" s="54"/>
      <c r="AI319" s="37"/>
      <c r="AL319" s="54"/>
    </row>
    <row r="320" spans="1:38" ht="12.75" customHeight="1">
      <c r="A320" s="178">
        <v>206</v>
      </c>
      <c r="B320" s="179">
        <v>45320</v>
      </c>
      <c r="C320" s="53"/>
      <c r="D320" s="53" t="s">
        <v>824</v>
      </c>
      <c r="E320" s="180" t="s">
        <v>545</v>
      </c>
      <c r="F320" s="51" t="s">
        <v>825</v>
      </c>
      <c r="G320" s="51"/>
      <c r="H320" s="51"/>
      <c r="I320" s="51">
        <v>2906</v>
      </c>
      <c r="J320" s="51" t="s">
        <v>546</v>
      </c>
      <c r="K320" s="51"/>
      <c r="L320" s="51"/>
      <c r="M320" s="51"/>
      <c r="N320" s="51"/>
      <c r="O320" s="54"/>
      <c r="P320" s="54"/>
      <c r="R320" s="37" t="s">
        <v>858</v>
      </c>
      <c r="S320" s="54"/>
      <c r="T320" s="37"/>
      <c r="U320" s="54"/>
      <c r="V320" s="37"/>
      <c r="W320" s="54"/>
      <c r="X320" s="37"/>
      <c r="Y320" s="54"/>
      <c r="Z320" s="37"/>
      <c r="AA320" s="54"/>
      <c r="AB320" s="37"/>
      <c r="AC320" s="54"/>
      <c r="AD320" s="37"/>
      <c r="AG320" s="54"/>
      <c r="AI320" s="37"/>
      <c r="AL320" s="54"/>
    </row>
    <row r="321" spans="1:38" ht="12.75" customHeight="1">
      <c r="A321" s="232">
        <v>207</v>
      </c>
      <c r="B321" s="233">
        <v>45331</v>
      </c>
      <c r="C321" s="233"/>
      <c r="D321" s="234" t="s">
        <v>499</v>
      </c>
      <c r="E321" s="235" t="s">
        <v>545</v>
      </c>
      <c r="F321" s="133">
        <v>3270</v>
      </c>
      <c r="G321" s="235"/>
      <c r="H321" s="235">
        <v>4096</v>
      </c>
      <c r="I321" s="236">
        <v>4096</v>
      </c>
      <c r="J321" s="237" t="s">
        <v>631</v>
      </c>
      <c r="K321" s="136">
        <f>H321-F321</f>
        <v>826</v>
      </c>
      <c r="L321" s="137">
        <f>K321/F321</f>
        <v>0.25259938837920487</v>
      </c>
      <c r="M321" s="132" t="s">
        <v>547</v>
      </c>
      <c r="N321" s="138">
        <v>45377</v>
      </c>
      <c r="O321" s="54"/>
      <c r="P321" s="54"/>
      <c r="R321" s="37" t="s">
        <v>858</v>
      </c>
      <c r="S321" s="54"/>
      <c r="T321" s="37"/>
      <c r="U321" s="54"/>
      <c r="V321" s="37"/>
      <c r="W321" s="54"/>
      <c r="X321" s="37"/>
      <c r="Y321" s="54"/>
      <c r="Z321" s="37"/>
      <c r="AA321" s="54"/>
      <c r="AB321" s="37"/>
      <c r="AC321" s="54"/>
      <c r="AD321" s="37"/>
      <c r="AG321" s="54"/>
      <c r="AI321" s="37"/>
      <c r="AL321" s="54"/>
    </row>
    <row r="322" spans="1:38" ht="12.75" customHeight="1">
      <c r="A322" s="178">
        <v>208</v>
      </c>
      <c r="B322" s="179">
        <v>45345</v>
      </c>
      <c r="C322" s="53"/>
      <c r="D322" s="53" t="s">
        <v>59</v>
      </c>
      <c r="E322" s="180" t="s">
        <v>545</v>
      </c>
      <c r="F322" s="51" t="s">
        <v>840</v>
      </c>
      <c r="G322" s="51"/>
      <c r="H322" s="51"/>
      <c r="I322" s="51">
        <v>2627</v>
      </c>
      <c r="J322" s="51" t="s">
        <v>546</v>
      </c>
      <c r="K322" s="51"/>
      <c r="L322" s="51"/>
      <c r="M322" s="51"/>
      <c r="N322" s="53"/>
      <c r="O322" s="54"/>
      <c r="P322" s="54"/>
      <c r="R322" s="37" t="s">
        <v>859</v>
      </c>
      <c r="S322" s="54"/>
      <c r="T322" s="37"/>
      <c r="U322" s="54"/>
      <c r="V322" s="37"/>
      <c r="W322" s="54"/>
      <c r="X322" s="37"/>
      <c r="Y322" s="54"/>
      <c r="Z322" s="37"/>
      <c r="AA322" s="54"/>
      <c r="AB322" s="37"/>
      <c r="AC322" s="54"/>
      <c r="AD322" s="37"/>
      <c r="AG322" s="54"/>
      <c r="AI322" s="37"/>
      <c r="AL322" s="54"/>
    </row>
    <row r="323" spans="1:38" ht="12.75" customHeight="1">
      <c r="A323" s="232">
        <v>209</v>
      </c>
      <c r="B323" s="233">
        <v>45356</v>
      </c>
      <c r="C323" s="233"/>
      <c r="D323" s="234" t="s">
        <v>809</v>
      </c>
      <c r="E323" s="235" t="s">
        <v>545</v>
      </c>
      <c r="F323" s="133">
        <v>925</v>
      </c>
      <c r="G323" s="235"/>
      <c r="H323" s="235">
        <v>1170</v>
      </c>
      <c r="I323" s="236">
        <v>1170</v>
      </c>
      <c r="J323" s="237" t="s">
        <v>631</v>
      </c>
      <c r="K323" s="136">
        <f>H323-F323</f>
        <v>245</v>
      </c>
      <c r="L323" s="137">
        <f>K323/F323</f>
        <v>0.26486486486486488</v>
      </c>
      <c r="M323" s="132" t="s">
        <v>547</v>
      </c>
      <c r="N323" s="138">
        <v>45435</v>
      </c>
      <c r="O323" s="54"/>
      <c r="P323" s="54"/>
      <c r="R323" s="37" t="s">
        <v>860</v>
      </c>
      <c r="S323" s="54"/>
      <c r="T323" s="37"/>
      <c r="U323" s="54"/>
      <c r="V323" s="37"/>
      <c r="W323" s="54"/>
      <c r="X323" s="37"/>
      <c r="Y323" s="54"/>
      <c r="Z323" s="37"/>
      <c r="AA323" s="54"/>
      <c r="AB323" s="37"/>
      <c r="AC323" s="54"/>
      <c r="AD323" s="37"/>
      <c r="AG323" s="54"/>
      <c r="AI323" s="37"/>
      <c r="AL323" s="54"/>
    </row>
    <row r="324" spans="1:38" ht="12.75" customHeight="1">
      <c r="A324" s="232">
        <v>210</v>
      </c>
      <c r="B324" s="233">
        <v>45372</v>
      </c>
      <c r="C324" s="233"/>
      <c r="D324" s="234" t="s">
        <v>475</v>
      </c>
      <c r="E324" s="235" t="s">
        <v>545</v>
      </c>
      <c r="F324" s="133">
        <v>2910</v>
      </c>
      <c r="G324" s="235"/>
      <c r="H324" s="235">
        <v>3696</v>
      </c>
      <c r="I324" s="236">
        <v>3696</v>
      </c>
      <c r="J324" s="237" t="s">
        <v>631</v>
      </c>
      <c r="K324" s="136">
        <f>H324-F324</f>
        <v>786</v>
      </c>
      <c r="L324" s="137">
        <f>K324/F324</f>
        <v>0.27010309278350514</v>
      </c>
      <c r="M324" s="132" t="s">
        <v>547</v>
      </c>
      <c r="N324" s="138">
        <v>45412</v>
      </c>
      <c r="O324" s="54"/>
      <c r="P324" s="54"/>
      <c r="R324" s="37" t="s">
        <v>860</v>
      </c>
      <c r="S324" s="54"/>
      <c r="T324" s="37"/>
      <c r="U324" s="54"/>
      <c r="V324" s="37"/>
      <c r="W324" s="54"/>
      <c r="X324" s="37"/>
      <c r="Y324" s="54"/>
      <c r="Z324" s="37"/>
      <c r="AA324" s="54"/>
      <c r="AB324" s="37"/>
      <c r="AC324" s="54"/>
      <c r="AD324" s="37"/>
      <c r="AG324" s="54"/>
      <c r="AI324" s="37"/>
      <c r="AL324" s="54"/>
    </row>
    <row r="325" spans="1:38" ht="12.75" customHeight="1">
      <c r="A325" s="232">
        <v>211</v>
      </c>
      <c r="B325" s="233">
        <v>45387</v>
      </c>
      <c r="C325" s="233"/>
      <c r="D325" s="234" t="s">
        <v>505</v>
      </c>
      <c r="E325" s="235" t="s">
        <v>545</v>
      </c>
      <c r="F325" s="133">
        <v>735</v>
      </c>
      <c r="G325" s="235"/>
      <c r="H325" s="235">
        <v>938</v>
      </c>
      <c r="I325" s="236">
        <v>938</v>
      </c>
      <c r="J325" s="237" t="s">
        <v>631</v>
      </c>
      <c r="K325" s="136">
        <f>H325-F325</f>
        <v>203</v>
      </c>
      <c r="L325" s="137">
        <f>K325/F325</f>
        <v>0.27619047619047621</v>
      </c>
      <c r="M325" s="132" t="s">
        <v>547</v>
      </c>
      <c r="N325" s="138">
        <v>45449</v>
      </c>
      <c r="O325" s="54"/>
      <c r="P325" s="54"/>
      <c r="R325" s="43" t="s">
        <v>859</v>
      </c>
      <c r="S325" s="54"/>
      <c r="T325" s="37"/>
      <c r="U325" s="54"/>
      <c r="V325" s="37"/>
      <c r="W325" s="54"/>
      <c r="X325" s="37"/>
      <c r="Y325" s="54"/>
      <c r="Z325" s="37"/>
      <c r="AA325" s="54"/>
      <c r="AB325" s="37"/>
      <c r="AC325" s="54"/>
      <c r="AD325" s="37"/>
      <c r="AG325" s="54"/>
      <c r="AI325" s="37"/>
      <c r="AL325" s="54"/>
    </row>
    <row r="326" spans="1:38" ht="12.75" customHeight="1">
      <c r="A326" s="178">
        <v>212</v>
      </c>
      <c r="B326" s="179">
        <v>45407</v>
      </c>
      <c r="C326" s="53"/>
      <c r="D326" s="53" t="s">
        <v>811</v>
      </c>
      <c r="E326" s="180" t="s">
        <v>545</v>
      </c>
      <c r="F326" s="51" t="s">
        <v>845</v>
      </c>
      <c r="G326" s="51"/>
      <c r="H326" s="51"/>
      <c r="I326" s="51">
        <v>1675</v>
      </c>
      <c r="J326" s="51" t="s">
        <v>546</v>
      </c>
      <c r="K326" s="51"/>
      <c r="L326" s="51"/>
      <c r="M326" s="51"/>
      <c r="N326" s="53"/>
      <c r="O326" s="54"/>
      <c r="P326" s="54"/>
      <c r="R326" s="43" t="s">
        <v>859</v>
      </c>
      <c r="S326" s="54"/>
      <c r="T326" s="37"/>
      <c r="U326" s="54"/>
      <c r="V326" s="37"/>
      <c r="W326" s="54"/>
      <c r="X326" s="37"/>
      <c r="Y326" s="54"/>
      <c r="Z326" s="37"/>
      <c r="AA326" s="54"/>
      <c r="AB326" s="37"/>
      <c r="AC326" s="54"/>
      <c r="AD326" s="37"/>
      <c r="AG326" s="54"/>
      <c r="AI326" s="37"/>
      <c r="AL326" s="54"/>
    </row>
    <row r="327" spans="1:38" ht="12.75" customHeight="1">
      <c r="A327" s="178">
        <v>213</v>
      </c>
      <c r="B327" s="179">
        <v>45426</v>
      </c>
      <c r="C327" s="53"/>
      <c r="D327" s="53" t="s">
        <v>788</v>
      </c>
      <c r="E327" s="180" t="s">
        <v>545</v>
      </c>
      <c r="F327" s="51" t="s">
        <v>849</v>
      </c>
      <c r="G327" s="51"/>
      <c r="H327" s="51"/>
      <c r="I327" s="51">
        <v>617</v>
      </c>
      <c r="J327" s="51" t="s">
        <v>546</v>
      </c>
      <c r="K327" s="51"/>
      <c r="L327" s="51"/>
      <c r="M327" s="51"/>
      <c r="N327" s="53"/>
      <c r="O327" s="54"/>
      <c r="P327" s="54"/>
      <c r="R327" s="54"/>
      <c r="S327" s="54"/>
      <c r="T327" s="37"/>
      <c r="U327" s="54"/>
      <c r="V327" s="37"/>
      <c r="W327" s="54"/>
      <c r="X327" s="37"/>
      <c r="Y327" s="54"/>
      <c r="Z327" s="37"/>
      <c r="AA327" s="54"/>
      <c r="AB327" s="37"/>
      <c r="AC327" s="54"/>
      <c r="AD327" s="37"/>
      <c r="AG327" s="54"/>
      <c r="AI327" s="37"/>
      <c r="AL327" s="54"/>
    </row>
    <row r="328" spans="1:38" ht="12.75" customHeight="1">
      <c r="A328" s="178">
        <v>214</v>
      </c>
      <c r="B328" s="179">
        <v>45448</v>
      </c>
      <c r="C328" s="53"/>
      <c r="D328" s="53" t="s">
        <v>735</v>
      </c>
      <c r="E328" s="180" t="s">
        <v>545</v>
      </c>
      <c r="F328" s="51" t="s">
        <v>958</v>
      </c>
      <c r="G328" s="51"/>
      <c r="H328" s="51"/>
      <c r="I328" s="51">
        <v>505</v>
      </c>
      <c r="J328" s="51" t="s">
        <v>546</v>
      </c>
      <c r="K328" s="51"/>
      <c r="L328" s="51"/>
      <c r="M328" s="51"/>
      <c r="N328" s="53"/>
      <c r="O328" s="54"/>
      <c r="P328" s="54"/>
      <c r="R328" s="54"/>
      <c r="S328" s="54"/>
      <c r="T328" s="37"/>
      <c r="U328" s="54"/>
      <c r="V328" s="37"/>
      <c r="W328" s="54"/>
      <c r="X328" s="37"/>
      <c r="Y328" s="54"/>
      <c r="Z328" s="37"/>
      <c r="AA328" s="54"/>
      <c r="AB328" s="37"/>
      <c r="AC328" s="54"/>
      <c r="AD328" s="37"/>
      <c r="AG328" s="54"/>
      <c r="AI328" s="37"/>
      <c r="AL328" s="54"/>
    </row>
    <row r="329" spans="1:38" ht="12.75" customHeight="1">
      <c r="A329" s="178"/>
      <c r="B329" s="179"/>
      <c r="C329" s="53"/>
      <c r="D329" s="53"/>
      <c r="E329" s="180"/>
      <c r="F329" s="51"/>
      <c r="G329" s="51"/>
      <c r="H329" s="51"/>
      <c r="I329" s="51"/>
      <c r="J329" s="51"/>
      <c r="K329" s="51"/>
      <c r="L329" s="51"/>
      <c r="M329" s="51"/>
      <c r="N329" s="53"/>
      <c r="O329" s="54"/>
      <c r="P329" s="54"/>
      <c r="R329" s="54"/>
      <c r="S329" s="54"/>
      <c r="T329" s="37"/>
      <c r="U329" s="54"/>
      <c r="V329" s="37"/>
      <c r="W329" s="54"/>
      <c r="X329" s="37"/>
      <c r="Y329" s="54"/>
      <c r="Z329" s="37"/>
      <c r="AA329" s="54"/>
      <c r="AB329" s="37"/>
      <c r="AC329" s="54"/>
      <c r="AD329" s="37"/>
      <c r="AG329" s="54"/>
      <c r="AI329" s="37"/>
      <c r="AL329" s="54"/>
    </row>
    <row r="330" spans="1:38" ht="15" customHeight="1">
      <c r="A330" s="178"/>
      <c r="B330" s="179"/>
      <c r="C330" s="53"/>
      <c r="D330" s="53"/>
      <c r="E330" s="180"/>
      <c r="F330" s="51"/>
      <c r="G330" s="51"/>
      <c r="H330" s="51"/>
      <c r="I330" s="51"/>
      <c r="J330" s="51"/>
      <c r="K330" s="51"/>
      <c r="L330" s="51"/>
      <c r="M330" s="51"/>
      <c r="N330" s="53"/>
      <c r="O330" s="54"/>
      <c r="P330" s="54"/>
      <c r="R330" s="54"/>
      <c r="S330" s="54"/>
      <c r="T330" s="37"/>
      <c r="U330" s="54"/>
      <c r="V330" s="37"/>
      <c r="W330" s="54"/>
      <c r="X330" s="37"/>
      <c r="Y330" s="54"/>
      <c r="Z330" s="37"/>
      <c r="AA330" s="54"/>
      <c r="AB330" s="37"/>
      <c r="AC330" s="54"/>
      <c r="AD330" s="37"/>
    </row>
    <row r="331" spans="1:38" ht="12.75" customHeight="1">
      <c r="B331" s="181" t="s">
        <v>786</v>
      </c>
      <c r="F331" s="54"/>
      <c r="G331" s="54"/>
      <c r="H331" s="54"/>
      <c r="I331" s="54"/>
      <c r="J331" s="37"/>
      <c r="K331" s="54"/>
      <c r="L331" s="54"/>
      <c r="M331" s="54"/>
      <c r="O331" s="54"/>
      <c r="P331" s="54"/>
      <c r="R331" s="54"/>
      <c r="S331" s="54"/>
      <c r="T331" s="37"/>
      <c r="U331" s="54"/>
      <c r="V331" s="37"/>
      <c r="W331" s="54"/>
      <c r="X331" s="37"/>
      <c r="Y331" s="54"/>
      <c r="Z331" s="37"/>
      <c r="AA331" s="54"/>
      <c r="AB331" s="37"/>
      <c r="AC331" s="54"/>
      <c r="AD331" s="37"/>
      <c r="AG331" s="54"/>
      <c r="AI331" s="37"/>
      <c r="AL331" s="54"/>
    </row>
    <row r="332" spans="1:38" ht="12.75" customHeight="1">
      <c r="A332" s="182"/>
      <c r="F332" s="54"/>
      <c r="G332" s="54"/>
      <c r="H332" s="54"/>
      <c r="I332" s="54"/>
      <c r="J332" s="37"/>
      <c r="K332" s="54"/>
      <c r="L332" s="54"/>
      <c r="M332" s="54"/>
      <c r="O332" s="54"/>
      <c r="P332" s="54"/>
      <c r="R332" s="54"/>
      <c r="S332" s="54"/>
      <c r="T332" s="37"/>
      <c r="U332" s="54"/>
      <c r="V332" s="37"/>
      <c r="W332" s="54"/>
      <c r="X332" s="37"/>
      <c r="Y332" s="54"/>
      <c r="Z332" s="37"/>
      <c r="AA332" s="54"/>
      <c r="AB332" s="37"/>
      <c r="AC332" s="54"/>
      <c r="AD332" s="37"/>
      <c r="AG332" s="54"/>
      <c r="AI332" s="37"/>
      <c r="AL332" s="54"/>
    </row>
    <row r="333" spans="1:38" ht="12.75" customHeight="1">
      <c r="A333" s="182"/>
      <c r="F333" s="54"/>
      <c r="G333" s="54"/>
      <c r="H333" s="54"/>
      <c r="I333" s="54"/>
      <c r="J333" s="37"/>
      <c r="K333" s="54"/>
      <c r="L333" s="54"/>
      <c r="M333" s="54"/>
      <c r="O333" s="54"/>
      <c r="P333" s="54"/>
      <c r="R333" s="54"/>
      <c r="S333" s="54"/>
      <c r="T333" s="37"/>
      <c r="U333" s="54"/>
      <c r="V333" s="37"/>
      <c r="W333" s="54"/>
      <c r="X333" s="37"/>
      <c r="Y333" s="54"/>
      <c r="Z333" s="37"/>
      <c r="AA333" s="54"/>
      <c r="AB333" s="37"/>
      <c r="AC333" s="54"/>
      <c r="AD333" s="37"/>
    </row>
    <row r="334" spans="1:38" ht="12.75" customHeight="1">
      <c r="A334" s="51"/>
      <c r="F334" s="54"/>
      <c r="G334" s="54"/>
      <c r="H334" s="54"/>
      <c r="I334" s="54"/>
      <c r="J334" s="37"/>
      <c r="K334" s="54"/>
      <c r="L334" s="54"/>
      <c r="M334" s="54"/>
      <c r="O334" s="54"/>
      <c r="P334" s="54"/>
      <c r="R334" s="54"/>
      <c r="S334" s="54"/>
      <c r="T334" s="37"/>
      <c r="U334" s="54"/>
      <c r="V334" s="37"/>
      <c r="W334" s="54"/>
      <c r="X334" s="37"/>
      <c r="Y334" s="54"/>
      <c r="Z334" s="37"/>
      <c r="AA334" s="54"/>
      <c r="AB334" s="37"/>
      <c r="AC334" s="54"/>
      <c r="AD334" s="37"/>
    </row>
    <row r="335" spans="1:38" ht="12.75" customHeight="1">
      <c r="F335" s="54"/>
      <c r="G335" s="54"/>
      <c r="H335" s="54"/>
      <c r="I335" s="54"/>
      <c r="J335" s="37"/>
      <c r="K335" s="54"/>
      <c r="L335" s="54"/>
      <c r="M335" s="54"/>
      <c r="O335" s="54"/>
      <c r="P335" s="54"/>
      <c r="R335" s="54"/>
      <c r="S335" s="54"/>
      <c r="T335" s="37"/>
      <c r="U335" s="54"/>
      <c r="V335" s="37"/>
      <c r="W335" s="54"/>
      <c r="X335" s="37"/>
      <c r="Y335" s="54"/>
      <c r="Z335" s="37"/>
      <c r="AA335" s="54"/>
      <c r="AB335" s="37"/>
      <c r="AC335" s="54"/>
      <c r="AD335" s="37"/>
    </row>
    <row r="336" spans="1:38" ht="12.75" customHeight="1">
      <c r="F336" s="54"/>
      <c r="G336" s="54"/>
      <c r="H336" s="54"/>
      <c r="I336" s="54"/>
      <c r="J336" s="37"/>
      <c r="K336" s="54"/>
      <c r="L336" s="54"/>
      <c r="M336" s="54"/>
      <c r="O336" s="54"/>
      <c r="P336" s="54"/>
      <c r="R336" s="54"/>
      <c r="S336" s="54"/>
      <c r="T336" s="37"/>
      <c r="U336" s="54"/>
      <c r="V336" s="37"/>
      <c r="W336" s="54"/>
      <c r="X336" s="37"/>
      <c r="Y336" s="54"/>
      <c r="Z336" s="37"/>
      <c r="AA336" s="54"/>
      <c r="AB336" s="37"/>
      <c r="AC336" s="54"/>
      <c r="AD336" s="37"/>
    </row>
    <row r="337" spans="6:30" ht="12.75" customHeight="1">
      <c r="F337" s="54"/>
      <c r="G337" s="54"/>
      <c r="H337" s="54"/>
      <c r="I337" s="54"/>
      <c r="J337" s="37"/>
      <c r="K337" s="54"/>
      <c r="L337" s="54"/>
      <c r="M337" s="54"/>
      <c r="O337" s="54"/>
      <c r="P337" s="54"/>
      <c r="R337" s="54"/>
      <c r="S337" s="54"/>
      <c r="T337" s="37"/>
      <c r="U337" s="54"/>
      <c r="V337" s="37"/>
      <c r="W337" s="54"/>
      <c r="X337" s="37"/>
      <c r="Y337" s="54"/>
      <c r="Z337" s="37"/>
      <c r="AA337" s="54"/>
      <c r="AB337" s="37"/>
      <c r="AC337" s="54"/>
      <c r="AD337" s="37"/>
    </row>
    <row r="338" spans="6:30" ht="12.75" customHeight="1">
      <c r="F338" s="54"/>
      <c r="G338" s="54"/>
      <c r="H338" s="54"/>
      <c r="I338" s="54"/>
      <c r="J338" s="37"/>
      <c r="K338" s="54"/>
      <c r="L338" s="54"/>
      <c r="M338" s="54"/>
      <c r="O338" s="54"/>
      <c r="P338" s="54"/>
      <c r="R338" s="54"/>
      <c r="S338" s="54"/>
      <c r="T338" s="37"/>
      <c r="U338" s="54"/>
      <c r="V338" s="37"/>
      <c r="W338" s="54"/>
      <c r="X338" s="37"/>
      <c r="Y338" s="54"/>
      <c r="Z338" s="37"/>
      <c r="AA338" s="54"/>
      <c r="AB338" s="37"/>
      <c r="AC338" s="54"/>
      <c r="AD338" s="37"/>
    </row>
    <row r="339" spans="6:30" ht="12.75" customHeight="1">
      <c r="F339" s="54"/>
      <c r="G339" s="54"/>
      <c r="H339" s="54"/>
      <c r="I339" s="54"/>
      <c r="J339" s="37"/>
      <c r="K339" s="54"/>
      <c r="L339" s="54"/>
      <c r="M339" s="54"/>
      <c r="O339" s="54"/>
      <c r="P339" s="54"/>
      <c r="R339" s="54"/>
      <c r="S339" s="54"/>
      <c r="T339" s="37"/>
      <c r="U339" s="54"/>
      <c r="V339" s="37"/>
      <c r="W339" s="54"/>
      <c r="X339" s="37"/>
      <c r="Y339" s="54"/>
      <c r="Z339" s="37"/>
      <c r="AA339" s="54"/>
      <c r="AB339" s="37"/>
      <c r="AC339" s="54"/>
      <c r="AD339" s="37"/>
    </row>
    <row r="340" spans="6:30" ht="12.75" customHeight="1">
      <c r="F340" s="54"/>
      <c r="G340" s="54"/>
      <c r="H340" s="54"/>
      <c r="I340" s="54"/>
      <c r="J340" s="37"/>
      <c r="K340" s="54"/>
      <c r="L340" s="54"/>
      <c r="M340" s="54"/>
      <c r="O340" s="54"/>
      <c r="P340" s="54"/>
      <c r="R340" s="54"/>
      <c r="S340" s="54"/>
      <c r="T340" s="37"/>
      <c r="U340" s="54"/>
      <c r="V340" s="37"/>
      <c r="W340" s="54"/>
      <c r="X340" s="37"/>
      <c r="Y340" s="54"/>
      <c r="Z340" s="37"/>
      <c r="AA340" s="54"/>
      <c r="AB340" s="37"/>
      <c r="AC340" s="54"/>
      <c r="AD340" s="37"/>
    </row>
    <row r="341" spans="6:30" ht="12.75" customHeight="1">
      <c r="F341" s="54"/>
      <c r="G341" s="54"/>
      <c r="H341" s="54"/>
      <c r="I341" s="54"/>
      <c r="J341" s="37"/>
      <c r="K341" s="54"/>
      <c r="L341" s="54"/>
      <c r="M341" s="54"/>
      <c r="O341" s="54"/>
      <c r="P341" s="54"/>
      <c r="R341" s="54"/>
      <c r="S341" s="54"/>
      <c r="T341" s="37"/>
      <c r="U341" s="54"/>
      <c r="V341" s="37"/>
      <c r="W341" s="54"/>
      <c r="X341" s="37"/>
      <c r="Y341" s="54"/>
      <c r="Z341" s="37"/>
      <c r="AA341" s="54"/>
      <c r="AB341" s="37"/>
      <c r="AC341" s="54"/>
      <c r="AD341" s="37"/>
    </row>
    <row r="342" spans="6:30" ht="12.75" customHeight="1">
      <c r="F342" s="54"/>
      <c r="G342" s="54"/>
      <c r="H342" s="54"/>
      <c r="I342" s="54"/>
      <c r="J342" s="37"/>
      <c r="K342" s="54"/>
      <c r="L342" s="54"/>
      <c r="M342" s="54"/>
      <c r="O342" s="54"/>
      <c r="P342" s="54"/>
      <c r="R342" s="54"/>
      <c r="S342" s="54"/>
      <c r="T342" s="37"/>
      <c r="U342" s="54"/>
      <c r="V342" s="37"/>
      <c r="W342" s="54"/>
      <c r="X342" s="37"/>
      <c r="Y342" s="54"/>
      <c r="Z342" s="37"/>
      <c r="AA342" s="54"/>
      <c r="AB342" s="37"/>
      <c r="AC342" s="54"/>
      <c r="AD342" s="37"/>
    </row>
    <row r="343" spans="6:30" ht="12.75" customHeight="1">
      <c r="F343" s="54"/>
      <c r="G343" s="54"/>
      <c r="H343" s="54"/>
      <c r="I343" s="54"/>
      <c r="J343" s="37"/>
      <c r="K343" s="54"/>
      <c r="L343" s="54"/>
      <c r="M343" s="54"/>
      <c r="O343" s="54"/>
      <c r="P343" s="54"/>
      <c r="R343" s="54"/>
      <c r="S343" s="54"/>
      <c r="T343" s="37"/>
      <c r="U343" s="54"/>
      <c r="V343" s="37"/>
      <c r="W343" s="54"/>
      <c r="X343" s="37"/>
      <c r="Y343" s="54"/>
      <c r="Z343" s="37"/>
      <c r="AA343" s="54"/>
      <c r="AB343" s="37"/>
      <c r="AC343" s="54"/>
      <c r="AD343" s="37"/>
    </row>
    <row r="344" spans="6:30" ht="12.75" customHeight="1">
      <c r="F344" s="54"/>
      <c r="G344" s="54"/>
      <c r="H344" s="54"/>
      <c r="I344" s="54"/>
      <c r="J344" s="37"/>
      <c r="K344" s="54"/>
      <c r="L344" s="54"/>
      <c r="M344" s="54"/>
      <c r="O344" s="54"/>
      <c r="P344" s="54"/>
      <c r="R344" s="54"/>
      <c r="S344" s="54"/>
      <c r="T344" s="37"/>
      <c r="U344" s="54"/>
      <c r="V344" s="37"/>
      <c r="W344" s="54"/>
      <c r="X344" s="37"/>
      <c r="Y344" s="54"/>
      <c r="Z344" s="37"/>
      <c r="AA344" s="54"/>
      <c r="AB344" s="37"/>
      <c r="AC344" s="54"/>
      <c r="AD344" s="37"/>
    </row>
    <row r="345" spans="6:30" ht="12.75" customHeight="1">
      <c r="F345" s="54"/>
      <c r="G345" s="54"/>
      <c r="H345" s="54"/>
      <c r="I345" s="54"/>
      <c r="J345" s="37"/>
      <c r="K345" s="54"/>
      <c r="L345" s="54"/>
      <c r="M345" s="54"/>
      <c r="O345" s="54"/>
      <c r="P345" s="54"/>
      <c r="R345" s="54"/>
      <c r="S345" s="54"/>
      <c r="T345" s="37"/>
      <c r="U345" s="54"/>
      <c r="V345" s="37"/>
      <c r="W345" s="54"/>
      <c r="X345" s="37"/>
      <c r="Y345" s="54"/>
      <c r="Z345" s="37"/>
      <c r="AA345" s="54"/>
      <c r="AB345" s="37"/>
      <c r="AC345" s="54"/>
      <c r="AD345" s="37"/>
    </row>
    <row r="346" spans="6:30" ht="12.75" customHeight="1">
      <c r="F346" s="54"/>
      <c r="G346" s="54"/>
      <c r="H346" s="54"/>
      <c r="I346" s="54"/>
      <c r="J346" s="37"/>
      <c r="K346" s="54"/>
      <c r="L346" s="54"/>
      <c r="M346" s="54"/>
      <c r="O346" s="54"/>
      <c r="P346" s="54"/>
      <c r="R346" s="54"/>
      <c r="S346" s="54"/>
      <c r="T346" s="37"/>
      <c r="U346" s="54"/>
      <c r="V346" s="37"/>
      <c r="W346" s="54"/>
      <c r="X346" s="37"/>
      <c r="Y346" s="54"/>
      <c r="Z346" s="37"/>
      <c r="AA346" s="54"/>
      <c r="AB346" s="37"/>
      <c r="AC346" s="54"/>
      <c r="AD346" s="37"/>
    </row>
    <row r="347" spans="6:30" ht="12.75" customHeight="1">
      <c r="F347" s="54"/>
      <c r="G347" s="54"/>
      <c r="H347" s="54"/>
      <c r="I347" s="54"/>
      <c r="J347" s="37"/>
      <c r="K347" s="54"/>
      <c r="L347" s="54"/>
      <c r="M347" s="54"/>
      <c r="O347" s="54"/>
      <c r="P347" s="54"/>
      <c r="R347" s="54"/>
      <c r="S347" s="54"/>
      <c r="T347" s="37"/>
      <c r="U347" s="54"/>
      <c r="V347" s="37"/>
      <c r="W347" s="54"/>
      <c r="X347" s="37"/>
      <c r="Y347" s="54"/>
      <c r="Z347" s="37"/>
      <c r="AA347" s="54"/>
      <c r="AB347" s="37"/>
      <c r="AC347" s="54"/>
      <c r="AD347" s="37"/>
    </row>
    <row r="348" spans="6:30" ht="12.75" customHeight="1">
      <c r="F348" s="54"/>
      <c r="G348" s="54"/>
      <c r="H348" s="54"/>
      <c r="I348" s="54"/>
      <c r="J348" s="37"/>
      <c r="K348" s="54"/>
      <c r="L348" s="54"/>
      <c r="M348" s="54"/>
      <c r="O348" s="54"/>
      <c r="P348" s="54"/>
      <c r="R348" s="54"/>
      <c r="S348" s="54"/>
      <c r="T348" s="37"/>
      <c r="U348" s="54"/>
      <c r="V348" s="37"/>
      <c r="W348" s="54"/>
      <c r="X348" s="37"/>
      <c r="Y348" s="54"/>
      <c r="Z348" s="37"/>
      <c r="AA348" s="54"/>
      <c r="AB348" s="37"/>
      <c r="AC348" s="54"/>
      <c r="AD348" s="37"/>
    </row>
    <row r="349" spans="6:30" ht="12.75" customHeight="1">
      <c r="F349" s="54"/>
      <c r="G349" s="54"/>
      <c r="H349" s="54"/>
      <c r="I349" s="54"/>
      <c r="J349" s="37"/>
      <c r="K349" s="54"/>
      <c r="L349" s="54"/>
      <c r="M349" s="54"/>
      <c r="O349" s="54"/>
      <c r="P349" s="54"/>
      <c r="R349" s="54"/>
      <c r="S349" s="54"/>
      <c r="T349" s="37"/>
      <c r="U349" s="54"/>
      <c r="V349" s="37"/>
      <c r="W349" s="54"/>
      <c r="X349" s="37"/>
      <c r="Y349" s="54"/>
      <c r="Z349" s="37"/>
      <c r="AA349" s="54"/>
      <c r="AB349" s="37"/>
      <c r="AC349" s="54"/>
      <c r="AD349" s="37"/>
    </row>
    <row r="350" spans="6:30" ht="12.75" customHeight="1">
      <c r="F350" s="54"/>
      <c r="G350" s="54"/>
      <c r="H350" s="54"/>
      <c r="I350" s="54"/>
      <c r="J350" s="37"/>
      <c r="K350" s="54"/>
      <c r="L350" s="54"/>
      <c r="M350" s="54"/>
      <c r="O350" s="54"/>
      <c r="P350" s="54"/>
      <c r="R350" s="54"/>
      <c r="S350" s="54"/>
      <c r="T350" s="37"/>
      <c r="U350" s="54"/>
      <c r="V350" s="37"/>
      <c r="W350" s="54"/>
      <c r="X350" s="37"/>
      <c r="Y350" s="54"/>
      <c r="Z350" s="37"/>
      <c r="AA350" s="54"/>
      <c r="AB350" s="37"/>
      <c r="AC350" s="54"/>
      <c r="AD350" s="37"/>
    </row>
    <row r="351" spans="6:30" ht="12.75" customHeight="1">
      <c r="F351" s="54"/>
      <c r="G351" s="54"/>
      <c r="H351" s="54"/>
      <c r="I351" s="54"/>
      <c r="J351" s="37"/>
      <c r="K351" s="54"/>
      <c r="L351" s="54"/>
      <c r="M351" s="54"/>
      <c r="O351" s="54"/>
      <c r="P351" s="54"/>
      <c r="R351" s="54"/>
      <c r="S351" s="54"/>
      <c r="T351" s="37"/>
      <c r="U351" s="54"/>
      <c r="V351" s="37"/>
      <c r="W351" s="54"/>
      <c r="X351" s="37"/>
      <c r="Y351" s="54"/>
      <c r="Z351" s="37"/>
      <c r="AA351" s="54"/>
      <c r="AB351" s="37"/>
      <c r="AC351" s="54"/>
      <c r="AD351" s="37"/>
    </row>
    <row r="352" spans="6:30" ht="12.75" customHeight="1">
      <c r="F352" s="54"/>
      <c r="G352" s="54"/>
      <c r="H352" s="54"/>
      <c r="I352" s="54"/>
      <c r="J352" s="37"/>
      <c r="K352" s="54"/>
      <c r="L352" s="54"/>
      <c r="M352" s="54"/>
      <c r="O352" s="54"/>
      <c r="P352" s="54"/>
      <c r="R352" s="54"/>
      <c r="S352" s="54"/>
      <c r="T352" s="37"/>
      <c r="U352" s="54"/>
      <c r="V352" s="37"/>
      <c r="W352" s="54"/>
      <c r="X352" s="37"/>
      <c r="Y352" s="54"/>
      <c r="Z352" s="37"/>
      <c r="AA352" s="54"/>
      <c r="AB352" s="37"/>
      <c r="AC352" s="54"/>
      <c r="AD352" s="37"/>
    </row>
    <row r="353" spans="6:30" ht="12.75" customHeight="1">
      <c r="F353" s="54"/>
      <c r="G353" s="54"/>
      <c r="H353" s="54"/>
      <c r="I353" s="54"/>
      <c r="J353" s="37"/>
      <c r="K353" s="54"/>
      <c r="L353" s="54"/>
      <c r="M353" s="54"/>
      <c r="O353" s="54"/>
      <c r="P353" s="54"/>
      <c r="R353" s="54"/>
      <c r="S353" s="54"/>
      <c r="T353" s="37"/>
      <c r="U353" s="54"/>
      <c r="V353" s="37"/>
      <c r="W353" s="54"/>
      <c r="X353" s="37"/>
      <c r="Y353" s="54"/>
      <c r="Z353" s="37"/>
      <c r="AA353" s="54"/>
      <c r="AB353" s="37"/>
      <c r="AC353" s="54"/>
      <c r="AD353" s="37"/>
    </row>
    <row r="354" spans="6:30" ht="12.75" customHeight="1">
      <c r="F354" s="54"/>
      <c r="G354" s="54"/>
      <c r="H354" s="54"/>
      <c r="I354" s="54"/>
      <c r="J354" s="37"/>
      <c r="K354" s="54"/>
      <c r="L354" s="54"/>
      <c r="M354" s="54"/>
      <c r="O354" s="54"/>
      <c r="P354" s="54"/>
      <c r="R354" s="54"/>
      <c r="S354" s="54"/>
      <c r="T354" s="37"/>
      <c r="U354" s="54"/>
      <c r="V354" s="37"/>
      <c r="W354" s="54"/>
      <c r="X354" s="37"/>
      <c r="Y354" s="54"/>
      <c r="Z354" s="37"/>
      <c r="AA354" s="54"/>
      <c r="AB354" s="37"/>
      <c r="AC354" s="54"/>
      <c r="AD354" s="37"/>
    </row>
    <row r="355" spans="6:30" ht="12.75" customHeight="1">
      <c r="F355" s="54"/>
      <c r="G355" s="54"/>
      <c r="H355" s="54"/>
      <c r="I355" s="54"/>
      <c r="J355" s="37"/>
      <c r="K355" s="54"/>
      <c r="L355" s="54"/>
      <c r="M355" s="54"/>
      <c r="O355" s="54"/>
      <c r="P355" s="54"/>
      <c r="R355" s="54"/>
      <c r="S355" s="54"/>
      <c r="T355" s="37"/>
      <c r="U355" s="54"/>
      <c r="V355" s="37"/>
      <c r="W355" s="54"/>
      <c r="X355" s="37"/>
      <c r="Y355" s="54"/>
      <c r="Z355" s="37"/>
      <c r="AA355" s="54"/>
      <c r="AB355" s="37"/>
      <c r="AC355" s="54"/>
      <c r="AD355" s="37"/>
    </row>
    <row r="356" spans="6:30" ht="12.75" customHeight="1">
      <c r="F356" s="54"/>
      <c r="G356" s="54"/>
      <c r="H356" s="54"/>
      <c r="I356" s="54"/>
      <c r="J356" s="37"/>
      <c r="K356" s="54"/>
      <c r="L356" s="54"/>
      <c r="M356" s="54"/>
      <c r="O356" s="54"/>
      <c r="P356" s="54"/>
      <c r="R356" s="54"/>
      <c r="S356" s="54"/>
      <c r="T356" s="37"/>
      <c r="U356" s="54"/>
      <c r="V356" s="37"/>
      <c r="W356" s="54"/>
      <c r="X356" s="37"/>
      <c r="Y356" s="54"/>
      <c r="Z356" s="37"/>
      <c r="AA356" s="54"/>
      <c r="AB356" s="37"/>
      <c r="AC356" s="54"/>
      <c r="AD356" s="37"/>
    </row>
    <row r="357" spans="6:30" ht="12.75" customHeight="1">
      <c r="F357" s="54"/>
      <c r="G357" s="54"/>
      <c r="H357" s="54"/>
      <c r="I357" s="54"/>
      <c r="J357" s="37"/>
      <c r="K357" s="54"/>
      <c r="L357" s="54"/>
      <c r="M357" s="54"/>
      <c r="O357" s="54"/>
      <c r="P357" s="54"/>
      <c r="R357" s="54"/>
      <c r="S357" s="54"/>
      <c r="T357" s="37"/>
      <c r="U357" s="54"/>
      <c r="V357" s="37"/>
      <c r="W357" s="54"/>
      <c r="X357" s="37"/>
      <c r="Y357" s="54"/>
      <c r="Z357" s="37"/>
      <c r="AA357" s="54"/>
      <c r="AB357" s="37"/>
      <c r="AC357" s="54"/>
      <c r="AD357" s="37"/>
    </row>
    <row r="358" spans="6:30" ht="12.75" customHeight="1">
      <c r="F358" s="54"/>
      <c r="G358" s="54"/>
      <c r="H358" s="54"/>
      <c r="I358" s="54"/>
      <c r="J358" s="37"/>
      <c r="K358" s="54"/>
      <c r="L358" s="54"/>
      <c r="M358" s="54"/>
      <c r="O358" s="37"/>
      <c r="R358" s="54"/>
      <c r="S358" s="54"/>
      <c r="T358" s="37"/>
      <c r="U358" s="54"/>
      <c r="V358" s="37"/>
      <c r="W358" s="54"/>
      <c r="X358" s="37"/>
      <c r="Y358" s="54"/>
      <c r="Z358" s="37"/>
      <c r="AA358" s="54"/>
      <c r="AB358" s="37"/>
      <c r="AC358" s="54"/>
      <c r="AD358" s="37"/>
    </row>
    <row r="359" spans="6:30" ht="12.75" customHeight="1">
      <c r="F359" s="54"/>
      <c r="G359" s="54"/>
      <c r="H359" s="54"/>
      <c r="I359" s="54"/>
      <c r="J359" s="37"/>
      <c r="K359" s="54"/>
      <c r="L359" s="54"/>
      <c r="M359" s="54"/>
      <c r="O359" s="37"/>
      <c r="R359" s="54"/>
      <c r="S359" s="54"/>
      <c r="T359" s="37"/>
      <c r="U359" s="54"/>
      <c r="V359" s="37"/>
      <c r="W359" s="54"/>
      <c r="X359" s="37"/>
      <c r="Y359" s="54"/>
      <c r="Z359" s="37"/>
      <c r="AA359" s="54"/>
      <c r="AB359" s="37"/>
      <c r="AC359" s="54"/>
      <c r="AD359" s="37"/>
    </row>
    <row r="360" spans="6:30" ht="12.75" customHeight="1">
      <c r="F360" s="54"/>
      <c r="G360" s="54"/>
      <c r="H360" s="54"/>
      <c r="I360" s="54"/>
      <c r="J360" s="37"/>
      <c r="K360" s="54"/>
      <c r="L360" s="54"/>
      <c r="M360" s="54"/>
      <c r="O360" s="37"/>
      <c r="R360" s="54"/>
      <c r="S360" s="54"/>
      <c r="T360" s="37"/>
      <c r="U360" s="54"/>
      <c r="V360" s="37"/>
      <c r="W360" s="54"/>
      <c r="X360" s="37"/>
      <c r="Y360" s="54"/>
      <c r="Z360" s="37"/>
      <c r="AA360" s="54"/>
      <c r="AB360" s="37"/>
      <c r="AC360" s="54"/>
      <c r="AD360" s="37"/>
    </row>
    <row r="361" spans="6:30" ht="12.75" customHeight="1">
      <c r="F361" s="54"/>
      <c r="G361" s="54"/>
      <c r="H361" s="54"/>
      <c r="I361" s="54"/>
      <c r="J361" s="37"/>
      <c r="K361" s="54"/>
      <c r="L361" s="54"/>
      <c r="M361" s="54"/>
      <c r="O361" s="37"/>
      <c r="R361" s="54"/>
      <c r="S361" s="54"/>
      <c r="T361" s="37"/>
      <c r="U361" s="54"/>
      <c r="V361" s="37"/>
      <c r="W361" s="54"/>
      <c r="X361" s="37"/>
      <c r="Y361" s="54"/>
      <c r="Z361" s="37"/>
      <c r="AA361" s="54"/>
      <c r="AB361" s="37"/>
      <c r="AC361" s="54"/>
      <c r="AD361" s="37"/>
    </row>
    <row r="362" spans="6:30" ht="12.75" customHeight="1">
      <c r="F362" s="54"/>
      <c r="G362" s="54"/>
      <c r="H362" s="54"/>
      <c r="I362" s="54"/>
      <c r="J362" s="37"/>
      <c r="K362" s="54"/>
      <c r="L362" s="54"/>
      <c r="M362" s="54"/>
      <c r="O362" s="37"/>
      <c r="R362" s="54"/>
      <c r="S362" s="54"/>
      <c r="T362" s="37"/>
      <c r="U362" s="54"/>
      <c r="V362" s="37"/>
      <c r="W362" s="54"/>
      <c r="X362" s="37"/>
      <c r="Y362" s="54"/>
      <c r="Z362" s="37"/>
      <c r="AA362" s="54"/>
      <c r="AB362" s="37"/>
      <c r="AC362" s="54"/>
      <c r="AD362" s="37"/>
    </row>
    <row r="363" spans="6:30" ht="12.75" customHeight="1">
      <c r="F363" s="54"/>
      <c r="G363" s="54"/>
      <c r="H363" s="54"/>
      <c r="I363" s="54"/>
      <c r="J363" s="37"/>
      <c r="K363" s="54"/>
      <c r="L363" s="54"/>
      <c r="M363" s="54"/>
      <c r="O363" s="37"/>
      <c r="R363" s="54"/>
      <c r="S363" s="54"/>
      <c r="T363" s="37"/>
      <c r="U363" s="54"/>
      <c r="V363" s="37"/>
      <c r="W363" s="54"/>
      <c r="X363" s="37"/>
      <c r="Y363" s="54"/>
      <c r="Z363" s="37"/>
      <c r="AA363" s="54"/>
      <c r="AB363" s="37"/>
      <c r="AC363" s="54"/>
      <c r="AD363" s="37"/>
    </row>
    <row r="364" spans="6:30" ht="12.75" customHeight="1">
      <c r="F364" s="54"/>
      <c r="G364" s="54"/>
      <c r="H364" s="54"/>
      <c r="I364" s="54"/>
      <c r="J364" s="37"/>
      <c r="K364" s="54"/>
      <c r="L364" s="54"/>
      <c r="M364" s="54"/>
      <c r="O364" s="37"/>
      <c r="R364" s="54"/>
      <c r="S364" s="54"/>
      <c r="T364" s="37"/>
      <c r="U364" s="54"/>
      <c r="V364" s="37"/>
      <c r="W364" s="54"/>
      <c r="X364" s="37"/>
      <c r="Y364" s="54"/>
      <c r="Z364" s="37"/>
      <c r="AA364" s="54"/>
      <c r="AB364" s="37"/>
      <c r="AC364" s="54"/>
      <c r="AD364" s="37"/>
    </row>
    <row r="365" spans="6:30" ht="12.75" customHeight="1">
      <c r="F365" s="54"/>
      <c r="G365" s="54"/>
      <c r="H365" s="54"/>
      <c r="I365" s="54"/>
      <c r="J365" s="37"/>
      <c r="K365" s="54"/>
      <c r="L365" s="54"/>
      <c r="M365" s="54"/>
      <c r="O365" s="37"/>
      <c r="R365" s="54"/>
      <c r="S365" s="54"/>
      <c r="T365" s="37"/>
      <c r="U365" s="54"/>
      <c r="V365" s="37"/>
      <c r="W365" s="54"/>
      <c r="X365" s="37"/>
      <c r="Y365" s="54"/>
      <c r="Z365" s="37"/>
      <c r="AA365" s="54"/>
      <c r="AB365" s="37"/>
      <c r="AC365" s="54"/>
      <c r="AD365" s="37"/>
    </row>
    <row r="366" spans="6:30" ht="12.75" customHeight="1">
      <c r="F366" s="54"/>
      <c r="G366" s="54"/>
      <c r="H366" s="54"/>
      <c r="I366" s="54"/>
      <c r="J366" s="37"/>
      <c r="K366" s="54"/>
      <c r="L366" s="54"/>
      <c r="M366" s="54"/>
      <c r="O366" s="37"/>
      <c r="R366" s="54"/>
      <c r="S366" s="54"/>
      <c r="T366" s="37"/>
      <c r="U366" s="54"/>
      <c r="V366" s="37"/>
      <c r="W366" s="54"/>
      <c r="X366" s="37"/>
      <c r="Y366" s="54"/>
      <c r="Z366" s="37"/>
      <c r="AA366" s="54"/>
      <c r="AB366" s="37"/>
      <c r="AC366" s="54"/>
      <c r="AD366" s="37"/>
    </row>
    <row r="367" spans="6:30" ht="12.75" customHeight="1">
      <c r="F367" s="54"/>
      <c r="G367" s="54"/>
      <c r="H367" s="54"/>
      <c r="I367" s="54"/>
      <c r="J367" s="37"/>
      <c r="K367" s="54"/>
      <c r="L367" s="54"/>
      <c r="M367" s="54"/>
      <c r="O367" s="37"/>
      <c r="R367" s="54"/>
      <c r="S367" s="54"/>
      <c r="T367" s="37"/>
      <c r="U367" s="54"/>
      <c r="V367" s="37"/>
      <c r="W367" s="54"/>
      <c r="X367" s="37"/>
      <c r="Y367" s="54"/>
      <c r="Z367" s="37"/>
      <c r="AA367" s="54"/>
      <c r="AB367" s="37"/>
      <c r="AC367" s="54"/>
      <c r="AD367" s="37"/>
    </row>
    <row r="368" spans="6:30" ht="12.75" customHeight="1">
      <c r="F368" s="54"/>
      <c r="G368" s="54"/>
      <c r="H368" s="54"/>
      <c r="I368" s="54"/>
      <c r="J368" s="37"/>
      <c r="K368" s="54"/>
      <c r="L368" s="54"/>
      <c r="M368" s="54"/>
      <c r="O368" s="37"/>
      <c r="R368" s="54"/>
      <c r="S368" s="54"/>
      <c r="T368" s="37"/>
      <c r="U368" s="54"/>
      <c r="V368" s="37"/>
      <c r="W368" s="54"/>
      <c r="X368" s="37"/>
      <c r="Y368" s="54"/>
      <c r="Z368" s="37"/>
      <c r="AA368" s="54"/>
      <c r="AB368" s="37"/>
      <c r="AC368" s="54"/>
      <c r="AD368" s="37"/>
    </row>
    <row r="369" spans="6:30" ht="12.75" customHeight="1">
      <c r="F369" s="54"/>
      <c r="G369" s="54"/>
      <c r="H369" s="54"/>
      <c r="I369" s="54"/>
      <c r="J369" s="37"/>
      <c r="K369" s="54"/>
      <c r="L369" s="54"/>
      <c r="M369" s="54"/>
      <c r="O369" s="37"/>
      <c r="R369" s="54"/>
      <c r="S369" s="54"/>
      <c r="T369" s="37"/>
      <c r="U369" s="54"/>
      <c r="V369" s="37"/>
      <c r="W369" s="54"/>
      <c r="X369" s="37"/>
      <c r="Y369" s="54"/>
      <c r="Z369" s="37"/>
      <c r="AA369" s="54"/>
      <c r="AB369" s="37"/>
      <c r="AC369" s="54"/>
      <c r="AD369" s="37"/>
    </row>
    <row r="370" spans="6:30" ht="12.75" customHeight="1">
      <c r="F370" s="54"/>
      <c r="G370" s="54"/>
      <c r="H370" s="54"/>
      <c r="I370" s="54"/>
      <c r="J370" s="37"/>
      <c r="K370" s="54"/>
      <c r="L370" s="54"/>
      <c r="M370" s="54"/>
      <c r="O370" s="37"/>
      <c r="R370" s="54"/>
      <c r="S370" s="54"/>
      <c r="T370" s="37"/>
      <c r="U370" s="54"/>
      <c r="V370" s="37"/>
      <c r="W370" s="54"/>
      <c r="X370" s="37"/>
      <c r="Y370" s="54"/>
      <c r="Z370" s="37"/>
      <c r="AA370" s="54"/>
      <c r="AB370" s="37"/>
      <c r="AC370" s="54"/>
      <c r="AD370" s="37"/>
    </row>
    <row r="371" spans="6:30" ht="12.75" customHeight="1">
      <c r="F371" s="54"/>
      <c r="G371" s="54"/>
      <c r="H371" s="54"/>
      <c r="I371" s="54"/>
      <c r="J371" s="37"/>
      <c r="K371" s="54"/>
      <c r="L371" s="54"/>
      <c r="M371" s="54"/>
      <c r="O371" s="37"/>
      <c r="R371" s="54"/>
      <c r="S371" s="54"/>
      <c r="T371" s="37"/>
      <c r="U371" s="54"/>
      <c r="V371" s="37"/>
      <c r="W371" s="54"/>
      <c r="X371" s="37"/>
      <c r="Y371" s="54"/>
      <c r="Z371" s="37"/>
      <c r="AA371" s="54"/>
      <c r="AB371" s="37"/>
      <c r="AC371" s="54"/>
      <c r="AD371" s="37"/>
    </row>
    <row r="372" spans="6:30" ht="12.75" customHeight="1">
      <c r="F372" s="54"/>
      <c r="G372" s="54"/>
      <c r="H372" s="54"/>
      <c r="I372" s="54"/>
      <c r="J372" s="37"/>
      <c r="K372" s="54"/>
      <c r="L372" s="54"/>
      <c r="M372" s="54"/>
      <c r="O372" s="37"/>
      <c r="R372" s="54"/>
      <c r="S372" s="54"/>
      <c r="T372" s="37"/>
      <c r="U372" s="54"/>
      <c r="V372" s="37"/>
      <c r="W372" s="54"/>
      <c r="X372" s="37"/>
      <c r="Y372" s="54"/>
      <c r="Z372" s="37"/>
      <c r="AA372" s="54"/>
      <c r="AB372" s="37"/>
      <c r="AC372" s="54"/>
      <c r="AD372" s="37"/>
    </row>
    <row r="373" spans="6:30" ht="12.75" customHeight="1">
      <c r="F373" s="54"/>
      <c r="G373" s="54"/>
      <c r="H373" s="54"/>
      <c r="I373" s="54"/>
      <c r="J373" s="37"/>
      <c r="K373" s="54"/>
      <c r="L373" s="54"/>
      <c r="M373" s="54"/>
      <c r="O373" s="37"/>
      <c r="R373" s="54"/>
      <c r="S373" s="54"/>
      <c r="T373" s="37"/>
      <c r="U373" s="54"/>
      <c r="V373" s="37"/>
      <c r="W373" s="54"/>
      <c r="X373" s="37"/>
      <c r="Y373" s="54"/>
      <c r="Z373" s="37"/>
      <c r="AA373" s="54"/>
      <c r="AB373" s="37"/>
      <c r="AC373" s="54"/>
      <c r="AD373" s="37"/>
    </row>
    <row r="374" spans="6:30" ht="12.75" customHeight="1">
      <c r="F374" s="54"/>
      <c r="G374" s="54"/>
      <c r="H374" s="54"/>
      <c r="I374" s="54"/>
      <c r="J374" s="37"/>
      <c r="K374" s="54"/>
      <c r="L374" s="54"/>
      <c r="M374" s="54"/>
      <c r="O374" s="37"/>
      <c r="R374" s="54"/>
      <c r="S374" s="54"/>
      <c r="T374" s="37"/>
      <c r="U374" s="54"/>
      <c r="V374" s="37"/>
      <c r="W374" s="54"/>
      <c r="X374" s="37"/>
      <c r="Y374" s="54"/>
      <c r="Z374" s="37"/>
      <c r="AA374" s="54"/>
      <c r="AB374" s="37"/>
      <c r="AC374" s="54"/>
      <c r="AD374" s="37"/>
    </row>
    <row r="375" spans="6:30" ht="12.75" customHeight="1">
      <c r="F375" s="54"/>
      <c r="G375" s="54"/>
      <c r="H375" s="54"/>
      <c r="I375" s="54"/>
      <c r="J375" s="37"/>
      <c r="K375" s="54"/>
      <c r="L375" s="54"/>
      <c r="M375" s="54"/>
      <c r="O375" s="37"/>
      <c r="R375" s="54"/>
      <c r="S375" s="54"/>
      <c r="T375" s="37"/>
      <c r="U375" s="54"/>
      <c r="V375" s="37"/>
      <c r="W375" s="54"/>
      <c r="X375" s="37"/>
      <c r="Y375" s="54"/>
      <c r="Z375" s="37"/>
      <c r="AA375" s="54"/>
      <c r="AB375" s="37"/>
      <c r="AC375" s="54"/>
      <c r="AD375" s="37"/>
    </row>
    <row r="376" spans="6:30" ht="12.75" customHeight="1">
      <c r="F376" s="54"/>
      <c r="G376" s="54"/>
      <c r="H376" s="54"/>
      <c r="I376" s="54"/>
      <c r="J376" s="37"/>
      <c r="K376" s="54"/>
      <c r="L376" s="54"/>
      <c r="M376" s="54"/>
      <c r="O376" s="37"/>
    </row>
    <row r="377" spans="6:30" ht="12.75" customHeight="1">
      <c r="F377" s="54"/>
      <c r="G377" s="54"/>
      <c r="H377" s="54"/>
      <c r="I377" s="54"/>
      <c r="J377" s="37"/>
      <c r="K377" s="54"/>
      <c r="L377" s="54"/>
      <c r="M377" s="54"/>
      <c r="O377" s="37"/>
    </row>
    <row r="378" spans="6:30" ht="12.75" customHeight="1">
      <c r="F378" s="54"/>
      <c r="G378" s="54"/>
      <c r="H378" s="54"/>
      <c r="I378" s="54"/>
      <c r="J378" s="37"/>
      <c r="K378" s="54"/>
      <c r="L378" s="54"/>
      <c r="M378" s="54"/>
      <c r="O378" s="37"/>
    </row>
    <row r="379" spans="6:30" ht="12.75" customHeight="1">
      <c r="F379" s="54"/>
      <c r="G379" s="54"/>
      <c r="H379" s="54"/>
      <c r="I379" s="54"/>
      <c r="J379" s="37"/>
      <c r="K379" s="54"/>
      <c r="L379" s="54"/>
      <c r="M379" s="54"/>
      <c r="O379" s="37"/>
    </row>
    <row r="380" spans="6:30" ht="12.75" customHeight="1">
      <c r="F380" s="54"/>
      <c r="G380" s="54"/>
      <c r="H380" s="54"/>
      <c r="I380" s="54"/>
      <c r="J380" s="37"/>
      <c r="K380" s="54"/>
      <c r="L380" s="54"/>
      <c r="M380" s="54"/>
      <c r="O380" s="37"/>
    </row>
    <row r="381" spans="6:30" ht="12.75" customHeight="1">
      <c r="F381" s="54"/>
      <c r="G381" s="54"/>
      <c r="H381" s="54"/>
      <c r="I381" s="54"/>
      <c r="J381" s="37"/>
      <c r="K381" s="54"/>
      <c r="L381" s="54"/>
      <c r="M381" s="54"/>
      <c r="O381" s="37"/>
    </row>
    <row r="382" spans="6:30" ht="12.75" customHeight="1">
      <c r="F382" s="54"/>
      <c r="G382" s="54"/>
      <c r="H382" s="54"/>
      <c r="I382" s="54"/>
      <c r="J382" s="37"/>
      <c r="K382" s="54"/>
      <c r="L382" s="54"/>
      <c r="M382" s="54"/>
      <c r="O382" s="37"/>
    </row>
    <row r="383" spans="6:30" ht="12.75" customHeight="1">
      <c r="F383" s="54"/>
      <c r="G383" s="54"/>
      <c r="H383" s="54"/>
      <c r="I383" s="54"/>
      <c r="J383" s="37"/>
      <c r="K383" s="54"/>
      <c r="L383" s="54"/>
      <c r="M383" s="54"/>
      <c r="O383" s="37"/>
    </row>
    <row r="384" spans="6:30" ht="12.75" customHeight="1">
      <c r="F384" s="54"/>
      <c r="G384" s="54"/>
      <c r="H384" s="54"/>
      <c r="I384" s="54"/>
      <c r="J384" s="37"/>
      <c r="K384" s="54"/>
      <c r="L384" s="54"/>
      <c r="M384" s="54"/>
      <c r="O384" s="37"/>
    </row>
    <row r="385" spans="6:15" ht="12.75" customHeight="1">
      <c r="F385" s="54"/>
      <c r="G385" s="54"/>
      <c r="H385" s="54"/>
      <c r="I385" s="54"/>
      <c r="J385" s="37"/>
      <c r="K385" s="54"/>
      <c r="L385" s="54"/>
      <c r="M385" s="54"/>
      <c r="O385" s="37"/>
    </row>
    <row r="386" spans="6:15" ht="12.75" customHeight="1">
      <c r="F386" s="54"/>
      <c r="G386" s="54"/>
      <c r="H386" s="54"/>
      <c r="I386" s="54"/>
      <c r="J386" s="37"/>
      <c r="K386" s="54"/>
      <c r="L386" s="54"/>
      <c r="M386" s="54"/>
      <c r="O386" s="37"/>
    </row>
    <row r="387" spans="6:15" ht="12.75" customHeight="1">
      <c r="F387" s="54"/>
      <c r="G387" s="54"/>
      <c r="H387" s="54"/>
      <c r="I387" s="54"/>
      <c r="J387" s="37"/>
      <c r="K387" s="54"/>
      <c r="L387" s="54"/>
      <c r="M387" s="54"/>
      <c r="O387" s="37"/>
    </row>
    <row r="388" spans="6:15" ht="12.75" customHeight="1">
      <c r="F388" s="54"/>
      <c r="G388" s="54"/>
      <c r="H388" s="54"/>
      <c r="I388" s="54"/>
      <c r="J388" s="37"/>
      <c r="K388" s="54"/>
      <c r="L388" s="54"/>
      <c r="M388" s="54"/>
      <c r="O388" s="37"/>
    </row>
    <row r="389" spans="6:15" ht="12.75" customHeight="1">
      <c r="F389" s="54"/>
      <c r="G389" s="54"/>
      <c r="H389" s="54"/>
      <c r="I389" s="54"/>
      <c r="J389" s="37"/>
      <c r="K389" s="54"/>
      <c r="L389" s="54"/>
      <c r="M389" s="54"/>
      <c r="O389" s="37"/>
    </row>
    <row r="390" spans="6:15" ht="12.75" customHeight="1">
      <c r="F390" s="54"/>
      <c r="G390" s="54"/>
      <c r="H390" s="54"/>
      <c r="I390" s="54"/>
      <c r="J390" s="37"/>
      <c r="K390" s="54"/>
      <c r="L390" s="54"/>
      <c r="M390" s="54"/>
      <c r="O390" s="37"/>
    </row>
    <row r="391" spans="6:15" ht="12.75" customHeight="1">
      <c r="F391" s="54"/>
      <c r="G391" s="54"/>
      <c r="H391" s="54"/>
      <c r="I391" s="54"/>
      <c r="J391" s="37"/>
      <c r="K391" s="54"/>
      <c r="L391" s="54"/>
      <c r="M391" s="54"/>
      <c r="O391" s="37"/>
    </row>
    <row r="392" spans="6:15" ht="12.75" customHeight="1">
      <c r="F392" s="54"/>
      <c r="G392" s="54"/>
      <c r="H392" s="54"/>
      <c r="I392" s="54"/>
      <c r="J392" s="37"/>
      <c r="K392" s="54"/>
      <c r="L392" s="54"/>
      <c r="M392" s="54"/>
      <c r="O392" s="37"/>
    </row>
    <row r="393" spans="6:15" ht="12.75" customHeight="1">
      <c r="F393" s="54"/>
      <c r="G393" s="54"/>
      <c r="H393" s="54"/>
      <c r="I393" s="54"/>
      <c r="J393" s="37"/>
      <c r="K393" s="54"/>
      <c r="L393" s="54"/>
      <c r="M393" s="54"/>
      <c r="O393" s="37"/>
    </row>
    <row r="394" spans="6:15" ht="12.75" customHeight="1">
      <c r="F394" s="54"/>
      <c r="G394" s="54"/>
      <c r="H394" s="54"/>
      <c r="I394" s="54"/>
      <c r="J394" s="37"/>
      <c r="K394" s="54"/>
      <c r="L394" s="54"/>
      <c r="M394" s="54"/>
      <c r="O394" s="37"/>
    </row>
    <row r="395" spans="6:15" ht="12.75" customHeight="1">
      <c r="F395" s="54"/>
      <c r="G395" s="54"/>
      <c r="H395" s="54"/>
      <c r="I395" s="54"/>
      <c r="J395" s="37"/>
      <c r="K395" s="54"/>
      <c r="L395" s="54"/>
      <c r="M395" s="54"/>
      <c r="O395" s="37"/>
    </row>
    <row r="396" spans="6:15" ht="12.75" customHeight="1">
      <c r="F396" s="54"/>
      <c r="G396" s="54"/>
      <c r="H396" s="54"/>
      <c r="I396" s="54"/>
      <c r="J396" s="37"/>
      <c r="K396" s="54"/>
      <c r="L396" s="54"/>
      <c r="M396" s="54"/>
      <c r="O396" s="37"/>
    </row>
    <row r="397" spans="6:15" ht="12.75" customHeight="1">
      <c r="F397" s="54"/>
      <c r="G397" s="54"/>
      <c r="H397" s="54"/>
      <c r="I397" s="54"/>
      <c r="J397" s="37"/>
      <c r="K397" s="54"/>
      <c r="L397" s="54"/>
      <c r="M397" s="54"/>
      <c r="O397" s="37"/>
    </row>
    <row r="398" spans="6:15" ht="12.75" customHeight="1">
      <c r="F398" s="54"/>
      <c r="G398" s="54"/>
      <c r="H398" s="54"/>
      <c r="I398" s="54"/>
      <c r="J398" s="37"/>
      <c r="K398" s="54"/>
      <c r="L398" s="54"/>
      <c r="M398" s="54"/>
      <c r="O398" s="37"/>
    </row>
    <row r="399" spans="6:15" ht="12.75" customHeight="1">
      <c r="F399" s="54"/>
      <c r="G399" s="54"/>
      <c r="H399" s="54"/>
      <c r="I399" s="54"/>
      <c r="J399" s="37"/>
      <c r="K399" s="54"/>
      <c r="L399" s="54"/>
      <c r="M399" s="54"/>
      <c r="O399" s="37"/>
    </row>
    <row r="400" spans="6:15" ht="12.75" customHeight="1">
      <c r="F400" s="54"/>
      <c r="G400" s="54"/>
      <c r="H400" s="54"/>
      <c r="I400" s="54"/>
      <c r="J400" s="37"/>
      <c r="K400" s="54"/>
      <c r="L400" s="54"/>
      <c r="M400" s="54"/>
      <c r="O400" s="37"/>
    </row>
    <row r="401" spans="6:15" ht="12.75" customHeight="1">
      <c r="F401" s="54"/>
      <c r="G401" s="54"/>
      <c r="H401" s="54"/>
      <c r="I401" s="54"/>
      <c r="J401" s="37"/>
      <c r="K401" s="54"/>
      <c r="L401" s="54"/>
      <c r="M401" s="54"/>
      <c r="O401" s="37"/>
    </row>
    <row r="402" spans="6:15" ht="12.75" customHeight="1">
      <c r="F402" s="54"/>
      <c r="G402" s="54"/>
      <c r="H402" s="54"/>
      <c r="I402" s="54"/>
      <c r="J402" s="37"/>
      <c r="K402" s="54"/>
      <c r="L402" s="54"/>
      <c r="M402" s="54"/>
      <c r="O402" s="37"/>
    </row>
    <row r="403" spans="6:15" ht="12.75" customHeight="1">
      <c r="F403" s="54"/>
      <c r="G403" s="54"/>
      <c r="H403" s="54"/>
      <c r="I403" s="54"/>
      <c r="J403" s="37"/>
      <c r="K403" s="54"/>
      <c r="L403" s="54"/>
      <c r="M403" s="54"/>
      <c r="O403" s="37"/>
    </row>
    <row r="404" spans="6:15" ht="12.75" customHeight="1">
      <c r="F404" s="54"/>
      <c r="G404" s="54"/>
      <c r="H404" s="54"/>
      <c r="I404" s="54"/>
      <c r="J404" s="37"/>
      <c r="K404" s="54"/>
      <c r="L404" s="54"/>
      <c r="M404" s="54"/>
      <c r="O404" s="37"/>
    </row>
    <row r="405" spans="6:15" ht="12.75" customHeight="1">
      <c r="F405" s="54"/>
      <c r="G405" s="54"/>
      <c r="H405" s="54"/>
      <c r="I405" s="54"/>
      <c r="J405" s="37"/>
      <c r="K405" s="54"/>
      <c r="L405" s="54"/>
      <c r="M405" s="54"/>
      <c r="O405" s="37"/>
    </row>
    <row r="406" spans="6:15" ht="12.75" customHeight="1">
      <c r="F406" s="54"/>
      <c r="G406" s="54"/>
      <c r="H406" s="54"/>
      <c r="I406" s="54"/>
      <c r="J406" s="37"/>
      <c r="K406" s="54"/>
      <c r="L406" s="54"/>
      <c r="M406" s="54"/>
      <c r="O406" s="37"/>
    </row>
    <row r="407" spans="6:15" ht="12.75" customHeight="1">
      <c r="F407" s="54"/>
      <c r="G407" s="54"/>
      <c r="H407" s="54"/>
      <c r="I407" s="54"/>
      <c r="J407" s="37"/>
      <c r="K407" s="54"/>
      <c r="L407" s="54"/>
      <c r="M407" s="54"/>
      <c r="O407" s="37"/>
    </row>
    <row r="408" spans="6:15" ht="12.75" customHeight="1">
      <c r="F408" s="54"/>
      <c r="G408" s="54"/>
      <c r="H408" s="54"/>
      <c r="I408" s="54"/>
      <c r="J408" s="37"/>
      <c r="K408" s="54"/>
      <c r="L408" s="54"/>
      <c r="M408" s="54"/>
      <c r="O408" s="37"/>
    </row>
    <row r="409" spans="6:15" ht="12.75" customHeight="1">
      <c r="F409" s="54"/>
      <c r="G409" s="54"/>
      <c r="H409" s="54"/>
      <c r="I409" s="54"/>
      <c r="J409" s="37"/>
      <c r="K409" s="54"/>
      <c r="L409" s="54"/>
      <c r="M409" s="54"/>
      <c r="O409" s="37"/>
    </row>
    <row r="410" spans="6:15" ht="12.75" customHeight="1">
      <c r="F410" s="54"/>
      <c r="G410" s="54"/>
      <c r="H410" s="54"/>
      <c r="I410" s="54"/>
      <c r="J410" s="37"/>
      <c r="K410" s="54"/>
      <c r="L410" s="54"/>
      <c r="M410" s="54"/>
      <c r="O410" s="37"/>
    </row>
    <row r="411" spans="6:15" ht="12.75" customHeight="1">
      <c r="F411" s="54"/>
      <c r="G411" s="54"/>
      <c r="H411" s="54"/>
      <c r="I411" s="54"/>
      <c r="J411" s="37"/>
      <c r="K411" s="54"/>
      <c r="L411" s="54"/>
      <c r="M411" s="54"/>
      <c r="O411" s="37"/>
    </row>
    <row r="412" spans="6:15" ht="12.75" customHeight="1">
      <c r="F412" s="54"/>
      <c r="G412" s="54"/>
      <c r="H412" s="54"/>
      <c r="I412" s="54"/>
      <c r="J412" s="37"/>
      <c r="K412" s="54"/>
      <c r="L412" s="54"/>
      <c r="M412" s="54"/>
      <c r="O412" s="37"/>
    </row>
    <row r="413" spans="6:15" ht="12.75" customHeight="1">
      <c r="F413" s="54"/>
      <c r="G413" s="54"/>
      <c r="H413" s="54"/>
      <c r="I413" s="54"/>
      <c r="J413" s="37"/>
      <c r="K413" s="54"/>
      <c r="L413" s="54"/>
      <c r="M413" s="54"/>
      <c r="O413" s="37"/>
    </row>
    <row r="414" spans="6:15" ht="12.75" customHeight="1">
      <c r="F414" s="54"/>
      <c r="G414" s="54"/>
      <c r="H414" s="54"/>
      <c r="I414" s="54"/>
      <c r="J414" s="37"/>
      <c r="K414" s="54"/>
      <c r="L414" s="54"/>
      <c r="M414" s="54"/>
      <c r="O414" s="37"/>
    </row>
    <row r="415" spans="6:15" ht="12.75" customHeight="1">
      <c r="F415" s="54"/>
      <c r="G415" s="54"/>
      <c r="H415" s="54"/>
      <c r="I415" s="54"/>
      <c r="J415" s="37"/>
      <c r="K415" s="54"/>
      <c r="L415" s="54"/>
      <c r="M415" s="54"/>
      <c r="O415" s="37"/>
    </row>
    <row r="416" spans="6:15" ht="12.75" customHeight="1">
      <c r="F416" s="54"/>
      <c r="G416" s="54"/>
      <c r="H416" s="54"/>
      <c r="I416" s="54"/>
      <c r="J416" s="37"/>
      <c r="K416" s="54"/>
      <c r="L416" s="54"/>
      <c r="M416" s="54"/>
      <c r="O416" s="37"/>
    </row>
    <row r="417" spans="6:15" ht="12.75" customHeight="1">
      <c r="F417" s="54"/>
      <c r="G417" s="54"/>
      <c r="H417" s="54"/>
      <c r="I417" s="54"/>
      <c r="J417" s="37"/>
      <c r="K417" s="54"/>
      <c r="L417" s="54"/>
      <c r="M417" s="54"/>
      <c r="O417" s="37"/>
    </row>
    <row r="418" spans="6:15" ht="12.75" customHeight="1">
      <c r="F418" s="54"/>
      <c r="G418" s="54"/>
      <c r="H418" s="54"/>
      <c r="I418" s="54"/>
      <c r="J418" s="37"/>
      <c r="K418" s="54"/>
      <c r="L418" s="54"/>
      <c r="M418" s="54"/>
      <c r="O418" s="37"/>
    </row>
    <row r="419" spans="6:15" ht="12.75" customHeight="1">
      <c r="F419" s="54"/>
      <c r="G419" s="54"/>
      <c r="H419" s="54"/>
      <c r="I419" s="54"/>
      <c r="J419" s="37"/>
      <c r="K419" s="54"/>
      <c r="L419" s="54"/>
      <c r="M419" s="54"/>
      <c r="O419" s="37"/>
    </row>
    <row r="420" spans="6:15" ht="12.75" customHeight="1">
      <c r="F420" s="54"/>
      <c r="G420" s="54"/>
      <c r="H420" s="54"/>
      <c r="I420" s="54"/>
      <c r="J420" s="37"/>
      <c r="K420" s="54"/>
      <c r="L420" s="54"/>
      <c r="M420" s="54"/>
      <c r="O420" s="37"/>
    </row>
    <row r="421" spans="6:15" ht="12.75" customHeight="1">
      <c r="F421" s="54"/>
      <c r="G421" s="54"/>
      <c r="H421" s="54"/>
      <c r="I421" s="54"/>
      <c r="J421" s="37"/>
      <c r="K421" s="54"/>
      <c r="L421" s="54"/>
      <c r="M421" s="54"/>
      <c r="O421" s="37"/>
    </row>
    <row r="422" spans="6:15" ht="12.75" customHeight="1">
      <c r="F422" s="54"/>
      <c r="G422" s="54"/>
      <c r="H422" s="54"/>
      <c r="I422" s="54"/>
      <c r="J422" s="37"/>
      <c r="K422" s="54"/>
      <c r="L422" s="54"/>
      <c r="M422" s="54"/>
      <c r="O422" s="37"/>
    </row>
    <row r="423" spans="6:15" ht="12.75" customHeight="1">
      <c r="F423" s="54"/>
      <c r="G423" s="54"/>
      <c r="H423" s="54"/>
      <c r="I423" s="54"/>
      <c r="J423" s="37"/>
      <c r="K423" s="54"/>
      <c r="L423" s="54"/>
      <c r="M423" s="54"/>
      <c r="O423" s="37"/>
    </row>
    <row r="424" spans="6:15" ht="12.75" customHeight="1">
      <c r="F424" s="54"/>
      <c r="G424" s="54"/>
      <c r="H424" s="54"/>
      <c r="I424" s="54"/>
      <c r="J424" s="37"/>
      <c r="K424" s="54"/>
      <c r="L424" s="54"/>
      <c r="M424" s="54"/>
      <c r="O424" s="37"/>
    </row>
    <row r="425" spans="6:15" ht="12.75" customHeight="1">
      <c r="F425" s="54"/>
      <c r="G425" s="54"/>
      <c r="H425" s="54"/>
      <c r="I425" s="54"/>
      <c r="J425" s="37"/>
      <c r="K425" s="54"/>
      <c r="L425" s="54"/>
      <c r="M425" s="54"/>
      <c r="O425" s="37"/>
    </row>
    <row r="426" spans="6:15" ht="12.75" customHeight="1">
      <c r="F426" s="54"/>
      <c r="G426" s="54"/>
      <c r="H426" s="54"/>
      <c r="I426" s="54"/>
      <c r="J426" s="37"/>
      <c r="K426" s="54"/>
      <c r="L426" s="54"/>
      <c r="M426" s="54"/>
      <c r="O426" s="37"/>
    </row>
    <row r="427" spans="6:15" ht="12.75" customHeight="1">
      <c r="F427" s="54"/>
      <c r="G427" s="54"/>
      <c r="H427" s="54"/>
      <c r="I427" s="54"/>
      <c r="J427" s="37"/>
      <c r="K427" s="54"/>
      <c r="L427" s="54"/>
      <c r="M427" s="54"/>
      <c r="O427" s="37"/>
    </row>
    <row r="428" spans="6:15" ht="12.75" customHeight="1">
      <c r="F428" s="54"/>
      <c r="G428" s="54"/>
      <c r="H428" s="54"/>
      <c r="I428" s="54"/>
      <c r="J428" s="37"/>
      <c r="K428" s="54"/>
      <c r="L428" s="54"/>
      <c r="M428" s="54"/>
      <c r="O428" s="37"/>
    </row>
    <row r="429" spans="6:15" ht="12.75" customHeight="1">
      <c r="F429" s="54"/>
      <c r="G429" s="54"/>
      <c r="H429" s="54"/>
      <c r="I429" s="54"/>
      <c r="J429" s="37"/>
      <c r="K429" s="54"/>
      <c r="L429" s="54"/>
      <c r="M429" s="54"/>
      <c r="O429" s="37"/>
    </row>
    <row r="430" spans="6:15" ht="12.75" customHeight="1">
      <c r="F430" s="54"/>
      <c r="G430" s="54"/>
      <c r="H430" s="54"/>
      <c r="I430" s="54"/>
      <c r="J430" s="37"/>
      <c r="K430" s="54"/>
      <c r="L430" s="54"/>
      <c r="M430" s="54"/>
      <c r="O430" s="37"/>
    </row>
    <row r="431" spans="6:15" ht="12.75" customHeight="1">
      <c r="F431" s="54"/>
      <c r="G431" s="54"/>
      <c r="H431" s="54"/>
      <c r="I431" s="54"/>
      <c r="J431" s="37"/>
      <c r="K431" s="54"/>
      <c r="L431" s="54"/>
      <c r="M431" s="54"/>
      <c r="O431" s="37"/>
    </row>
    <row r="432" spans="6:15" ht="12.75" customHeight="1">
      <c r="F432" s="54"/>
      <c r="G432" s="54"/>
      <c r="H432" s="54"/>
      <c r="I432" s="54"/>
      <c r="J432" s="37"/>
      <c r="K432" s="54"/>
      <c r="L432" s="54"/>
      <c r="M432" s="54"/>
      <c r="O432" s="37"/>
    </row>
    <row r="433" spans="6:15" ht="12.75" customHeight="1">
      <c r="F433" s="54"/>
      <c r="G433" s="54"/>
      <c r="H433" s="54"/>
      <c r="I433" s="54"/>
      <c r="J433" s="37"/>
      <c r="K433" s="54"/>
      <c r="L433" s="54"/>
      <c r="M433" s="54"/>
      <c r="O433" s="37"/>
    </row>
    <row r="434" spans="6:15" ht="12.75" customHeight="1">
      <c r="F434" s="54"/>
      <c r="G434" s="54"/>
      <c r="H434" s="54"/>
      <c r="I434" s="54"/>
      <c r="J434" s="37"/>
      <c r="K434" s="54"/>
      <c r="L434" s="54"/>
      <c r="M434" s="54"/>
      <c r="O434" s="37"/>
    </row>
    <row r="435" spans="6:15" ht="12.75" customHeight="1">
      <c r="F435" s="54"/>
      <c r="G435" s="54"/>
      <c r="H435" s="54"/>
      <c r="I435" s="54"/>
      <c r="J435" s="37"/>
      <c r="K435" s="54"/>
      <c r="L435" s="54"/>
      <c r="M435" s="54"/>
      <c r="O435" s="37"/>
    </row>
    <row r="436" spans="6:15" ht="12.75" customHeight="1">
      <c r="F436" s="54"/>
      <c r="G436" s="54"/>
      <c r="H436" s="54"/>
      <c r="I436" s="54"/>
      <c r="J436" s="37"/>
      <c r="K436" s="54"/>
      <c r="L436" s="54"/>
      <c r="M436" s="54"/>
      <c r="O436" s="37"/>
    </row>
    <row r="437" spans="6:15" ht="12.75" customHeight="1">
      <c r="F437" s="54"/>
      <c r="G437" s="54"/>
      <c r="H437" s="54"/>
      <c r="I437" s="54"/>
      <c r="J437" s="37"/>
      <c r="K437" s="54"/>
      <c r="L437" s="54"/>
      <c r="M437" s="54"/>
      <c r="O437" s="37"/>
    </row>
    <row r="438" spans="6:15" ht="12.75" customHeight="1">
      <c r="F438" s="54"/>
      <c r="G438" s="54"/>
      <c r="H438" s="54"/>
      <c r="I438" s="54"/>
      <c r="J438" s="37"/>
      <c r="K438" s="54"/>
      <c r="L438" s="54"/>
      <c r="M438" s="54"/>
      <c r="O438" s="37"/>
    </row>
    <row r="439" spans="6:15" ht="12.75" customHeight="1">
      <c r="F439" s="54"/>
      <c r="G439" s="54"/>
      <c r="H439" s="54"/>
      <c r="I439" s="54"/>
      <c r="J439" s="37"/>
      <c r="K439" s="54"/>
      <c r="L439" s="54"/>
      <c r="M439" s="54"/>
      <c r="O439" s="37"/>
    </row>
    <row r="440" spans="6:15" ht="12.75" customHeight="1">
      <c r="F440" s="54"/>
      <c r="G440" s="54"/>
      <c r="H440" s="54"/>
      <c r="I440" s="54"/>
      <c r="J440" s="37"/>
      <c r="K440" s="54"/>
      <c r="L440" s="54"/>
      <c r="M440" s="54"/>
      <c r="O440" s="37"/>
    </row>
    <row r="441" spans="6:15" ht="12.75" customHeight="1">
      <c r="F441" s="54"/>
      <c r="G441" s="54"/>
      <c r="H441" s="54"/>
      <c r="I441" s="54"/>
      <c r="J441" s="37"/>
      <c r="K441" s="54"/>
      <c r="L441" s="54"/>
      <c r="M441" s="54"/>
      <c r="O441" s="37"/>
    </row>
    <row r="442" spans="6:15" ht="12.75" customHeight="1">
      <c r="F442" s="54"/>
      <c r="G442" s="54"/>
      <c r="H442" s="54"/>
      <c r="I442" s="54"/>
      <c r="J442" s="37"/>
      <c r="K442" s="54"/>
      <c r="L442" s="54"/>
      <c r="M442" s="54"/>
      <c r="O442" s="37"/>
    </row>
    <row r="443" spans="6:15" ht="12.75" customHeight="1">
      <c r="F443" s="54"/>
      <c r="G443" s="54"/>
      <c r="H443" s="54"/>
      <c r="I443" s="54"/>
      <c r="J443" s="37"/>
      <c r="K443" s="54"/>
      <c r="L443" s="54"/>
      <c r="M443" s="54"/>
      <c r="O443" s="37"/>
    </row>
    <row r="444" spans="6:15" ht="12.75" customHeight="1">
      <c r="F444" s="54"/>
      <c r="G444" s="54"/>
      <c r="H444" s="54"/>
      <c r="I444" s="54"/>
      <c r="J444" s="37"/>
      <c r="K444" s="54"/>
      <c r="L444" s="54"/>
      <c r="M444" s="54"/>
      <c r="O444" s="37"/>
    </row>
    <row r="445" spans="6:15" ht="12.75" customHeight="1">
      <c r="F445" s="54"/>
      <c r="G445" s="54"/>
      <c r="H445" s="54"/>
      <c r="I445" s="54"/>
      <c r="J445" s="37"/>
      <c r="K445" s="54"/>
      <c r="L445" s="54"/>
      <c r="M445" s="54"/>
      <c r="O445" s="37"/>
    </row>
    <row r="446" spans="6:15" ht="12.75" customHeight="1">
      <c r="F446" s="54"/>
      <c r="G446" s="54"/>
      <c r="H446" s="54"/>
      <c r="I446" s="54"/>
      <c r="J446" s="37"/>
      <c r="K446" s="54"/>
      <c r="L446" s="54"/>
      <c r="M446" s="54"/>
      <c r="O446" s="37"/>
    </row>
    <row r="447" spans="6:15" ht="12.75" customHeight="1">
      <c r="F447" s="54"/>
      <c r="G447" s="54"/>
      <c r="H447" s="54"/>
      <c r="I447" s="54"/>
      <c r="J447" s="37"/>
      <c r="K447" s="54"/>
      <c r="L447" s="54"/>
      <c r="M447" s="54"/>
      <c r="O447" s="37"/>
    </row>
    <row r="448" spans="6:15" ht="12.75" customHeight="1">
      <c r="F448" s="54"/>
      <c r="G448" s="54"/>
      <c r="H448" s="54"/>
      <c r="I448" s="54"/>
      <c r="J448" s="37"/>
      <c r="K448" s="54"/>
      <c r="L448" s="54"/>
      <c r="M448" s="54"/>
      <c r="O448" s="37"/>
    </row>
    <row r="449" spans="6:15" ht="12.75" customHeight="1">
      <c r="F449" s="54"/>
      <c r="G449" s="54"/>
      <c r="H449" s="54"/>
      <c r="I449" s="54"/>
      <c r="J449" s="37"/>
      <c r="K449" s="54"/>
      <c r="L449" s="54"/>
      <c r="M449" s="54"/>
      <c r="O449" s="37"/>
    </row>
    <row r="450" spans="6:15" ht="12.75" customHeight="1">
      <c r="F450" s="54"/>
      <c r="G450" s="54"/>
      <c r="H450" s="54"/>
      <c r="I450" s="54"/>
      <c r="J450" s="37"/>
      <c r="K450" s="54"/>
      <c r="L450" s="54"/>
      <c r="M450" s="54"/>
      <c r="O450" s="37"/>
    </row>
    <row r="451" spans="6:15" ht="12.75" customHeight="1">
      <c r="F451" s="54"/>
      <c r="G451" s="54"/>
      <c r="H451" s="54"/>
      <c r="I451" s="54"/>
      <c r="J451" s="37"/>
      <c r="K451" s="54"/>
      <c r="L451" s="54"/>
      <c r="M451" s="54"/>
      <c r="O451" s="37"/>
    </row>
    <row r="452" spans="6:15" ht="12.75" customHeight="1">
      <c r="F452" s="54"/>
      <c r="G452" s="54"/>
      <c r="H452" s="54"/>
      <c r="I452" s="54"/>
      <c r="J452" s="37"/>
      <c r="K452" s="54"/>
      <c r="L452" s="54"/>
      <c r="M452" s="54"/>
      <c r="O452" s="37"/>
    </row>
    <row r="453" spans="6:15" ht="12.75" customHeight="1">
      <c r="F453" s="54"/>
      <c r="G453" s="54"/>
      <c r="H453" s="54"/>
      <c r="I453" s="54"/>
      <c r="J453" s="37"/>
      <c r="K453" s="54"/>
      <c r="L453" s="54"/>
      <c r="M453" s="54"/>
      <c r="O453" s="37"/>
    </row>
    <row r="454" spans="6:15" ht="12.75" customHeight="1">
      <c r="F454" s="54"/>
      <c r="G454" s="54"/>
      <c r="H454" s="54"/>
      <c r="I454" s="54"/>
      <c r="J454" s="37"/>
      <c r="K454" s="54"/>
      <c r="L454" s="54"/>
      <c r="M454" s="54"/>
      <c r="O454" s="37"/>
    </row>
    <row r="455" spans="6:15" ht="12.75" customHeight="1">
      <c r="F455" s="54"/>
      <c r="G455" s="54"/>
      <c r="H455" s="54"/>
      <c r="I455" s="54"/>
      <c r="J455" s="37"/>
      <c r="K455" s="54"/>
      <c r="L455" s="54"/>
      <c r="M455" s="54"/>
      <c r="O455" s="37"/>
    </row>
    <row r="456" spans="6:15" ht="12.75" customHeight="1">
      <c r="F456" s="54"/>
      <c r="G456" s="54"/>
      <c r="H456" s="54"/>
      <c r="I456" s="54"/>
      <c r="J456" s="37"/>
      <c r="K456" s="54"/>
      <c r="L456" s="54"/>
      <c r="M456" s="54"/>
      <c r="O456" s="37"/>
    </row>
    <row r="457" spans="6:15" ht="12.75" customHeight="1">
      <c r="F457" s="54"/>
      <c r="G457" s="54"/>
      <c r="H457" s="54"/>
      <c r="I457" s="54"/>
      <c r="J457" s="37"/>
      <c r="K457" s="54"/>
      <c r="L457" s="54"/>
      <c r="M457" s="54"/>
      <c r="O457" s="37"/>
    </row>
    <row r="458" spans="6:15" ht="12.75" customHeight="1">
      <c r="F458" s="54"/>
      <c r="G458" s="54"/>
      <c r="H458" s="54"/>
      <c r="I458" s="54"/>
      <c r="J458" s="37"/>
      <c r="K458" s="54"/>
      <c r="L458" s="54"/>
      <c r="M458" s="54"/>
      <c r="O458" s="37"/>
    </row>
    <row r="459" spans="6:15" ht="12.75" customHeight="1">
      <c r="F459" s="54"/>
      <c r="G459" s="54"/>
      <c r="H459" s="54"/>
      <c r="I459" s="54"/>
      <c r="J459" s="37"/>
      <c r="K459" s="54"/>
      <c r="L459" s="54"/>
      <c r="M459" s="54"/>
      <c r="O459" s="37"/>
    </row>
    <row r="460" spans="6:15" ht="12.75" customHeight="1">
      <c r="F460" s="54"/>
      <c r="G460" s="54"/>
      <c r="H460" s="54"/>
      <c r="I460" s="54"/>
      <c r="J460" s="37"/>
      <c r="K460" s="54"/>
      <c r="L460" s="54"/>
      <c r="M460" s="54"/>
      <c r="O460" s="37"/>
    </row>
    <row r="461" spans="6:15" ht="12.75" customHeight="1">
      <c r="F461" s="54"/>
      <c r="G461" s="54"/>
      <c r="H461" s="54"/>
      <c r="I461" s="54"/>
      <c r="J461" s="37"/>
      <c r="K461" s="54"/>
      <c r="L461" s="54"/>
      <c r="M461" s="54"/>
      <c r="O461" s="37"/>
    </row>
    <row r="462" spans="6:15" ht="12.75" customHeight="1">
      <c r="F462" s="54"/>
      <c r="G462" s="54"/>
      <c r="H462" s="54"/>
      <c r="I462" s="54"/>
      <c r="J462" s="37"/>
      <c r="K462" s="54"/>
      <c r="L462" s="54"/>
      <c r="M462" s="54"/>
      <c r="O462" s="37"/>
    </row>
    <row r="463" spans="6:15" ht="12.75" customHeight="1">
      <c r="F463" s="54"/>
      <c r="G463" s="54"/>
      <c r="H463" s="54"/>
      <c r="I463" s="54"/>
      <c r="J463" s="37"/>
      <c r="K463" s="54"/>
      <c r="L463" s="54"/>
      <c r="M463" s="54"/>
      <c r="O463" s="37"/>
    </row>
    <row r="464" spans="6:15" ht="12.75" customHeight="1">
      <c r="F464" s="54"/>
      <c r="G464" s="54"/>
      <c r="H464" s="54"/>
      <c r="I464" s="54"/>
      <c r="J464" s="37"/>
      <c r="K464" s="54"/>
      <c r="L464" s="54"/>
      <c r="M464" s="54"/>
      <c r="O464" s="37"/>
    </row>
    <row r="465" spans="6:15" ht="12.75" customHeight="1">
      <c r="F465" s="54"/>
      <c r="G465" s="54"/>
      <c r="H465" s="54"/>
      <c r="I465" s="54"/>
      <c r="J465" s="37"/>
      <c r="K465" s="54"/>
      <c r="L465" s="54"/>
      <c r="M465" s="54"/>
      <c r="O465" s="37"/>
    </row>
    <row r="466" spans="6:15" ht="12.75" customHeight="1">
      <c r="F466" s="54"/>
      <c r="G466" s="54"/>
      <c r="H466" s="54"/>
      <c r="I466" s="54"/>
      <c r="J466" s="37"/>
      <c r="K466" s="54"/>
      <c r="L466" s="54"/>
      <c r="M466" s="54"/>
      <c r="O466" s="37"/>
    </row>
    <row r="467" spans="6:15" ht="12.75" customHeight="1">
      <c r="F467" s="54"/>
      <c r="G467" s="54"/>
      <c r="H467" s="54"/>
      <c r="I467" s="54"/>
      <c r="J467" s="37"/>
      <c r="K467" s="54"/>
      <c r="L467" s="54"/>
      <c r="M467" s="54"/>
      <c r="O467" s="37"/>
    </row>
    <row r="468" spans="6:15" ht="12.75" customHeight="1">
      <c r="F468" s="54"/>
      <c r="G468" s="54"/>
      <c r="H468" s="54"/>
      <c r="I468" s="54"/>
      <c r="J468" s="37"/>
      <c r="K468" s="54"/>
      <c r="L468" s="54"/>
      <c r="M468" s="54"/>
      <c r="O468" s="37"/>
    </row>
    <row r="469" spans="6:15" ht="12.75" customHeight="1">
      <c r="F469" s="54"/>
      <c r="G469" s="54"/>
      <c r="H469" s="54"/>
      <c r="I469" s="54"/>
      <c r="J469" s="37"/>
      <c r="K469" s="54"/>
      <c r="L469" s="54"/>
      <c r="M469" s="54"/>
      <c r="O469" s="37"/>
    </row>
    <row r="470" spans="6:15" ht="12.75" customHeight="1">
      <c r="F470" s="54"/>
      <c r="G470" s="54"/>
      <c r="H470" s="54"/>
      <c r="I470" s="54"/>
      <c r="J470" s="37"/>
      <c r="K470" s="54"/>
      <c r="L470" s="54"/>
      <c r="M470" s="54"/>
      <c r="O470" s="37"/>
    </row>
    <row r="471" spans="6:15" ht="12.75" customHeight="1">
      <c r="F471" s="54"/>
      <c r="G471" s="54"/>
      <c r="H471" s="54"/>
      <c r="I471" s="54"/>
      <c r="J471" s="37"/>
      <c r="K471" s="54"/>
      <c r="L471" s="54"/>
      <c r="M471" s="54"/>
      <c r="O471" s="37"/>
    </row>
    <row r="472" spans="6:15" ht="12.75" customHeight="1">
      <c r="F472" s="54"/>
      <c r="G472" s="54"/>
      <c r="H472" s="54"/>
      <c r="I472" s="54"/>
      <c r="J472" s="37"/>
      <c r="K472" s="54"/>
      <c r="L472" s="54"/>
      <c r="M472" s="54"/>
      <c r="O472" s="37"/>
    </row>
    <row r="473" spans="6:15" ht="12.75" customHeight="1">
      <c r="F473" s="54"/>
      <c r="G473" s="54"/>
      <c r="H473" s="54"/>
      <c r="I473" s="54"/>
      <c r="J473" s="37"/>
      <c r="K473" s="54"/>
      <c r="L473" s="54"/>
      <c r="M473" s="54"/>
      <c r="O473" s="37"/>
    </row>
    <row r="474" spans="6:15" ht="12.75" customHeight="1">
      <c r="F474" s="54"/>
      <c r="G474" s="54"/>
      <c r="H474" s="54"/>
      <c r="I474" s="54"/>
      <c r="J474" s="37"/>
      <c r="K474" s="54"/>
      <c r="L474" s="54"/>
      <c r="M474" s="54"/>
      <c r="O474" s="37"/>
    </row>
    <row r="475" spans="6:15" ht="12.75" customHeight="1">
      <c r="F475" s="54"/>
      <c r="G475" s="54"/>
      <c r="H475" s="54"/>
      <c r="I475" s="54"/>
      <c r="J475" s="37"/>
      <c r="K475" s="54"/>
      <c r="L475" s="54"/>
      <c r="M475" s="54"/>
      <c r="O475" s="37"/>
    </row>
    <row r="476" spans="6:15" ht="12.75" customHeight="1">
      <c r="F476" s="54"/>
      <c r="G476" s="54"/>
      <c r="H476" s="54"/>
      <c r="I476" s="54"/>
      <c r="J476" s="37"/>
      <c r="K476" s="54"/>
      <c r="L476" s="54"/>
      <c r="M476" s="54"/>
      <c r="O476" s="37"/>
    </row>
    <row r="477" spans="6:15" ht="12.75" customHeight="1">
      <c r="F477" s="54"/>
      <c r="G477" s="54"/>
      <c r="H477" s="54"/>
      <c r="I477" s="54"/>
      <c r="J477" s="37"/>
      <c r="K477" s="54"/>
      <c r="L477" s="54"/>
      <c r="M477" s="54"/>
      <c r="O477" s="37"/>
    </row>
    <row r="478" spans="6:15" ht="12.75" customHeight="1">
      <c r="F478" s="54"/>
      <c r="G478" s="54"/>
      <c r="H478" s="54"/>
      <c r="I478" s="54"/>
      <c r="J478" s="37"/>
      <c r="K478" s="54"/>
      <c r="L478" s="54"/>
      <c r="M478" s="54"/>
      <c r="O478" s="37"/>
    </row>
    <row r="479" spans="6:15" ht="12.75" customHeight="1">
      <c r="F479" s="54"/>
      <c r="G479" s="54"/>
      <c r="H479" s="54"/>
      <c r="I479" s="54"/>
      <c r="J479" s="37"/>
      <c r="K479" s="54"/>
      <c r="L479" s="54"/>
      <c r="M479" s="54"/>
      <c r="O479" s="37"/>
    </row>
    <row r="480" spans="6:15" ht="12.75" customHeight="1">
      <c r="F480" s="54"/>
      <c r="G480" s="54"/>
      <c r="H480" s="54"/>
      <c r="I480" s="54"/>
      <c r="J480" s="37"/>
      <c r="K480" s="54"/>
      <c r="L480" s="54"/>
      <c r="M480" s="54"/>
      <c r="O480" s="37"/>
    </row>
    <row r="481" spans="6:15" ht="12.75" customHeight="1">
      <c r="F481" s="54"/>
      <c r="G481" s="54"/>
      <c r="H481" s="54"/>
      <c r="I481" s="54"/>
      <c r="J481" s="37"/>
      <c r="K481" s="54"/>
      <c r="L481" s="54"/>
      <c r="M481" s="54"/>
      <c r="O481" s="37"/>
    </row>
    <row r="482" spans="6:15" ht="12.75" customHeight="1">
      <c r="F482" s="54"/>
      <c r="G482" s="54"/>
      <c r="H482" s="54"/>
      <c r="I482" s="54"/>
      <c r="J482" s="37"/>
      <c r="K482" s="54"/>
      <c r="L482" s="54"/>
      <c r="M482" s="54"/>
      <c r="O482" s="37"/>
    </row>
    <row r="483" spans="6:15" ht="12.75" customHeight="1">
      <c r="F483" s="54"/>
      <c r="G483" s="54"/>
      <c r="H483" s="54"/>
      <c r="I483" s="54"/>
      <c r="J483" s="37"/>
      <c r="K483" s="54"/>
      <c r="L483" s="54"/>
      <c r="M483" s="54"/>
      <c r="O483" s="37"/>
    </row>
    <row r="484" spans="6:15" ht="12.75" customHeight="1">
      <c r="F484" s="54"/>
      <c r="G484" s="54"/>
      <c r="H484" s="54"/>
      <c r="I484" s="54"/>
      <c r="J484" s="37"/>
      <c r="K484" s="54"/>
      <c r="L484" s="54"/>
      <c r="M484" s="54"/>
      <c r="O484" s="37"/>
    </row>
    <row r="485" spans="6:15" ht="12.75" customHeight="1">
      <c r="F485" s="54"/>
      <c r="G485" s="54"/>
      <c r="H485" s="54"/>
      <c r="I485" s="54"/>
      <c r="J485" s="37"/>
      <c r="K485" s="54"/>
      <c r="L485" s="54"/>
      <c r="M485" s="54"/>
      <c r="O485" s="37"/>
    </row>
    <row r="486" spans="6:15" ht="12.75" customHeight="1">
      <c r="F486" s="54"/>
      <c r="G486" s="54"/>
      <c r="H486" s="54"/>
      <c r="I486" s="54"/>
      <c r="J486" s="37"/>
      <c r="K486" s="54"/>
      <c r="L486" s="54"/>
      <c r="M486" s="54"/>
      <c r="O486" s="37"/>
    </row>
    <row r="487" spans="6:15" ht="12.75" customHeight="1">
      <c r="F487" s="54"/>
      <c r="G487" s="54"/>
      <c r="H487" s="54"/>
      <c r="I487" s="54"/>
      <c r="J487" s="37"/>
      <c r="K487" s="54"/>
      <c r="L487" s="54"/>
      <c r="M487" s="54"/>
      <c r="O487" s="37"/>
    </row>
    <row r="488" spans="6:15" ht="12.75" customHeight="1">
      <c r="F488" s="54"/>
      <c r="G488" s="54"/>
      <c r="H488" s="54"/>
      <c r="I488" s="54"/>
      <c r="J488" s="37"/>
      <c r="K488" s="54"/>
      <c r="L488" s="54"/>
      <c r="M488" s="54"/>
      <c r="O488" s="37"/>
    </row>
    <row r="489" spans="6:15" ht="12.75" customHeight="1">
      <c r="F489" s="54"/>
      <c r="G489" s="54"/>
      <c r="H489" s="54"/>
      <c r="I489" s="54"/>
      <c r="J489" s="37"/>
      <c r="K489" s="54"/>
      <c r="L489" s="54"/>
      <c r="M489" s="54"/>
      <c r="O489" s="37"/>
    </row>
    <row r="490" spans="6:15" ht="12.75" customHeight="1">
      <c r="F490" s="54"/>
      <c r="G490" s="54"/>
      <c r="H490" s="54"/>
      <c r="I490" s="54"/>
      <c r="J490" s="37"/>
      <c r="K490" s="54"/>
      <c r="L490" s="54"/>
      <c r="M490" s="54"/>
      <c r="O490" s="37"/>
    </row>
    <row r="491" spans="6:15" ht="12.75" customHeight="1">
      <c r="F491" s="54"/>
      <c r="G491" s="54"/>
      <c r="H491" s="54"/>
      <c r="I491" s="54"/>
      <c r="J491" s="37"/>
      <c r="K491" s="54"/>
      <c r="L491" s="54"/>
      <c r="M491" s="54"/>
      <c r="O491" s="37"/>
    </row>
    <row r="492" spans="6:15" ht="12.75" customHeight="1">
      <c r="F492" s="54"/>
      <c r="G492" s="54"/>
      <c r="H492" s="54"/>
      <c r="I492" s="54"/>
      <c r="J492" s="37"/>
      <c r="K492" s="54"/>
      <c r="L492" s="54"/>
      <c r="M492" s="54"/>
      <c r="O492" s="37"/>
    </row>
    <row r="493" spans="6:15" ht="12.75" customHeight="1">
      <c r="F493" s="54"/>
      <c r="G493" s="54"/>
      <c r="H493" s="54"/>
      <c r="I493" s="54"/>
      <c r="J493" s="37"/>
      <c r="K493" s="54"/>
      <c r="L493" s="54"/>
      <c r="M493" s="54"/>
      <c r="O493" s="37"/>
    </row>
    <row r="494" spans="6:15" ht="12.75" customHeight="1">
      <c r="F494" s="54"/>
      <c r="G494" s="54"/>
      <c r="H494" s="54"/>
      <c r="I494" s="54"/>
      <c r="J494" s="37"/>
      <c r="K494" s="54"/>
      <c r="L494" s="54"/>
      <c r="M494" s="54"/>
      <c r="O494" s="37"/>
    </row>
    <row r="495" spans="6:15" ht="12.75" customHeight="1">
      <c r="F495" s="54"/>
      <c r="G495" s="54"/>
      <c r="H495" s="54"/>
      <c r="I495" s="54"/>
      <c r="J495" s="37"/>
      <c r="K495" s="54"/>
      <c r="L495" s="54"/>
      <c r="M495" s="54"/>
      <c r="O495" s="37"/>
    </row>
    <row r="496" spans="6:15" ht="12.75" customHeight="1">
      <c r="F496" s="54"/>
      <c r="G496" s="54"/>
      <c r="H496" s="54"/>
      <c r="I496" s="54"/>
      <c r="J496" s="37"/>
      <c r="K496" s="54"/>
      <c r="L496" s="54"/>
      <c r="M496" s="54"/>
      <c r="O496" s="37"/>
    </row>
    <row r="497" spans="6:15" ht="12.75" customHeight="1">
      <c r="F497" s="54"/>
      <c r="G497" s="54"/>
      <c r="H497" s="54"/>
      <c r="I497" s="54"/>
      <c r="J497" s="37"/>
      <c r="K497" s="54"/>
      <c r="L497" s="54"/>
      <c r="M497" s="54"/>
      <c r="O497" s="37"/>
    </row>
    <row r="498" spans="6:15" ht="12.75" customHeight="1">
      <c r="F498" s="54"/>
      <c r="G498" s="54"/>
      <c r="H498" s="54"/>
      <c r="I498" s="54"/>
      <c r="J498" s="37"/>
      <c r="K498" s="54"/>
      <c r="L498" s="54"/>
      <c r="M498" s="54"/>
      <c r="O498" s="37"/>
    </row>
    <row r="499" spans="6:15" ht="12.75" customHeight="1">
      <c r="F499" s="54"/>
      <c r="G499" s="54"/>
      <c r="H499" s="54"/>
      <c r="I499" s="54"/>
      <c r="J499" s="37"/>
      <c r="K499" s="54"/>
      <c r="L499" s="54"/>
      <c r="M499" s="54"/>
      <c r="O499" s="37"/>
    </row>
    <row r="500" spans="6:15" ht="12.75" customHeight="1">
      <c r="F500" s="54"/>
      <c r="G500" s="54"/>
      <c r="H500" s="54"/>
      <c r="I500" s="54"/>
      <c r="J500" s="37"/>
      <c r="K500" s="54"/>
      <c r="L500" s="54"/>
      <c r="M500" s="54"/>
      <c r="O500" s="37"/>
    </row>
    <row r="501" spans="6:15" ht="12.75" customHeight="1">
      <c r="F501" s="54"/>
      <c r="G501" s="54"/>
      <c r="H501" s="54"/>
      <c r="I501" s="54"/>
      <c r="J501" s="37"/>
      <c r="K501" s="54"/>
      <c r="L501" s="54"/>
      <c r="M501" s="54"/>
      <c r="O501" s="37"/>
    </row>
    <row r="502" spans="6:15" ht="12.75" customHeight="1">
      <c r="F502" s="54"/>
      <c r="G502" s="54"/>
      <c r="H502" s="54"/>
      <c r="I502" s="54"/>
      <c r="J502" s="37"/>
      <c r="K502" s="54"/>
      <c r="L502" s="54"/>
      <c r="M502" s="54"/>
      <c r="O502" s="37"/>
    </row>
    <row r="503" spans="6:15" ht="12.75" customHeight="1">
      <c r="F503" s="54"/>
      <c r="G503" s="54"/>
      <c r="H503" s="54"/>
      <c r="I503" s="54"/>
      <c r="J503" s="37"/>
      <c r="K503" s="54"/>
      <c r="L503" s="54"/>
      <c r="M503" s="54"/>
      <c r="O503" s="37"/>
    </row>
    <row r="504" spans="6:15" ht="12.75" customHeight="1">
      <c r="F504" s="54"/>
      <c r="G504" s="54"/>
      <c r="H504" s="54"/>
      <c r="I504" s="54"/>
      <c r="J504" s="37"/>
      <c r="K504" s="54"/>
      <c r="L504" s="54"/>
      <c r="M504" s="54"/>
      <c r="O504" s="37"/>
    </row>
    <row r="505" spans="6:15" ht="12.75" customHeight="1">
      <c r="F505" s="54"/>
      <c r="G505" s="54"/>
      <c r="H505" s="54"/>
      <c r="I505" s="54"/>
      <c r="J505" s="37"/>
      <c r="K505" s="54"/>
      <c r="L505" s="54"/>
      <c r="M505" s="54"/>
      <c r="O505" s="37"/>
    </row>
    <row r="506" spans="6:15" ht="12.75" customHeight="1">
      <c r="F506" s="54"/>
      <c r="G506" s="54"/>
      <c r="H506" s="54"/>
      <c r="I506" s="54"/>
      <c r="J506" s="37"/>
      <c r="K506" s="54"/>
      <c r="L506" s="54"/>
      <c r="M506" s="54"/>
      <c r="O506" s="37"/>
    </row>
    <row r="507" spans="6:15" ht="15" customHeight="1">
      <c r="F507" s="54"/>
      <c r="G507" s="54"/>
      <c r="H507" s="54"/>
      <c r="I507" s="54"/>
      <c r="J507" s="37"/>
      <c r="K507" s="54"/>
      <c r="L507" s="54"/>
      <c r="M507" s="54"/>
      <c r="O507" s="37"/>
    </row>
  </sheetData>
  <mergeCells count="60">
    <mergeCell ref="A92:A93"/>
    <mergeCell ref="B92:B93"/>
    <mergeCell ref="J92:J93"/>
    <mergeCell ref="M92:M93"/>
    <mergeCell ref="O92:O93"/>
    <mergeCell ref="P92:P93"/>
    <mergeCell ref="P74:P75"/>
    <mergeCell ref="J78:J79"/>
    <mergeCell ref="A78:A79"/>
    <mergeCell ref="B78:B79"/>
    <mergeCell ref="A76:A77"/>
    <mergeCell ref="B76:B77"/>
    <mergeCell ref="J76:J77"/>
    <mergeCell ref="A74:A75"/>
    <mergeCell ref="B74:B75"/>
    <mergeCell ref="J74:J75"/>
    <mergeCell ref="P83:P84"/>
    <mergeCell ref="M76:M77"/>
    <mergeCell ref="N76:N77"/>
    <mergeCell ref="O76:O77"/>
    <mergeCell ref="P76:P77"/>
    <mergeCell ref="J68:J69"/>
    <mergeCell ref="A68:A69"/>
    <mergeCell ref="B68:B69"/>
    <mergeCell ref="A70:A73"/>
    <mergeCell ref="B70:B73"/>
    <mergeCell ref="J70:J73"/>
    <mergeCell ref="M68:M69"/>
    <mergeCell ref="N68:N69"/>
    <mergeCell ref="O68:O69"/>
    <mergeCell ref="P68:P69"/>
    <mergeCell ref="O70:O73"/>
    <mergeCell ref="P70:P73"/>
    <mergeCell ref="N70:N73"/>
    <mergeCell ref="M70:M73"/>
    <mergeCell ref="M78:M79"/>
    <mergeCell ref="O78:O79"/>
    <mergeCell ref="P78:P79"/>
    <mergeCell ref="M74:M75"/>
    <mergeCell ref="N74:N75"/>
    <mergeCell ref="O74:O75"/>
    <mergeCell ref="A89:A90"/>
    <mergeCell ref="B89:B90"/>
    <mergeCell ref="A85:A86"/>
    <mergeCell ref="B85:B86"/>
    <mergeCell ref="J85:J86"/>
    <mergeCell ref="A83:A84"/>
    <mergeCell ref="B83:B84"/>
    <mergeCell ref="A81:A82"/>
    <mergeCell ref="M85:M86"/>
    <mergeCell ref="P85:P86"/>
    <mergeCell ref="O85:O86"/>
    <mergeCell ref="P81:P82"/>
    <mergeCell ref="J83:J84"/>
    <mergeCell ref="M83:M84"/>
    <mergeCell ref="O83:O84"/>
    <mergeCell ref="B81:B82"/>
    <mergeCell ref="J81:J82"/>
    <mergeCell ref="M81:M82"/>
    <mergeCell ref="O81:O82"/>
  </mergeCells>
  <hyperlinks>
    <hyperlink ref="M5" location="Main!A1" display="Back To Main Page"/>
  </hyperlinks>
  <pageMargins left="0.7" right="0.7" top="0.75" bottom="0.75" header="0" footer="0"/>
  <pageSetup orientation="portrait" r:id="rId1"/>
  <ignoredErrors>
    <ignoredError sqref="K86 K83 K84:K85 K75:L82 L84:L85 L83 L1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Neeraj Sharma</cp:lastModifiedBy>
  <cp:lastPrinted>2023-07-25T18:59:36Z</cp:lastPrinted>
  <dcterms:created xsi:type="dcterms:W3CDTF">2015-06-08T02:34:00Z</dcterms:created>
  <dcterms:modified xsi:type="dcterms:W3CDTF">2024-06-11T02:53:05Z</dcterms:modified>
</cp:coreProperties>
</file>