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F&amp;O)'!$R$1:$R$399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37" i="7"/>
  <c r="K137"/>
  <c r="K34"/>
  <c r="L94"/>
  <c r="K94"/>
  <c r="M94" s="1"/>
  <c r="L93"/>
  <c r="K93"/>
  <c r="M93" s="1"/>
  <c r="L90"/>
  <c r="K90"/>
  <c r="M90" s="1"/>
  <c r="M10"/>
  <c r="K42"/>
  <c r="L42"/>
  <c r="M42"/>
  <c r="K180"/>
  <c r="M180" s="1"/>
  <c r="L138"/>
  <c r="K138"/>
  <c r="L39"/>
  <c r="K39"/>
  <c r="L92"/>
  <c r="K92"/>
  <c r="M92" s="1"/>
  <c r="L91"/>
  <c r="K91"/>
  <c r="M91" s="1"/>
  <c r="L89"/>
  <c r="K89"/>
  <c r="M89" s="1"/>
  <c r="L86"/>
  <c r="K86"/>
  <c r="M86" s="1"/>
  <c r="L40"/>
  <c r="M40"/>
  <c r="L38"/>
  <c r="K38"/>
  <c r="M38" s="1"/>
  <c r="K40"/>
  <c r="L36"/>
  <c r="K36"/>
  <c r="M36" s="1"/>
  <c r="L28"/>
  <c r="K28"/>
  <c r="L136"/>
  <c r="K136"/>
  <c r="K132"/>
  <c r="K179"/>
  <c r="M179" s="1"/>
  <c r="K178"/>
  <c r="M178" s="1"/>
  <c r="K177"/>
  <c r="M177" s="1"/>
  <c r="K176"/>
  <c r="M176" s="1"/>
  <c r="L41"/>
  <c r="K41"/>
  <c r="K175"/>
  <c r="M175" s="1"/>
  <c r="L133"/>
  <c r="K133"/>
  <c r="L135"/>
  <c r="K135"/>
  <c r="N211"/>
  <c r="K211"/>
  <c r="N208"/>
  <c r="K208"/>
  <c r="O208" s="1"/>
  <c r="N210"/>
  <c r="K210"/>
  <c r="N209"/>
  <c r="K209"/>
  <c r="K174"/>
  <c r="M174" s="1"/>
  <c r="K173"/>
  <c r="M173" s="1"/>
  <c r="L134"/>
  <c r="L132"/>
  <c r="M132" s="1"/>
  <c r="K134"/>
  <c r="L131"/>
  <c r="K131"/>
  <c r="L88"/>
  <c r="K88"/>
  <c r="N207"/>
  <c r="K207"/>
  <c r="O207" s="1"/>
  <c r="N206"/>
  <c r="K206"/>
  <c r="L16"/>
  <c r="K16"/>
  <c r="L87"/>
  <c r="K87"/>
  <c r="L130"/>
  <c r="K130"/>
  <c r="L129"/>
  <c r="K129"/>
  <c r="L127"/>
  <c r="L128"/>
  <c r="K128"/>
  <c r="K127"/>
  <c r="K172"/>
  <c r="M172" s="1"/>
  <c r="K171"/>
  <c r="M171" s="1"/>
  <c r="K170"/>
  <c r="M170" s="1"/>
  <c r="N205"/>
  <c r="K205"/>
  <c r="N204"/>
  <c r="K204"/>
  <c r="N203"/>
  <c r="K203"/>
  <c r="K124"/>
  <c r="L124"/>
  <c r="N198"/>
  <c r="N193"/>
  <c r="L193" s="1"/>
  <c r="N196"/>
  <c r="L126"/>
  <c r="L125"/>
  <c r="L123"/>
  <c r="L120"/>
  <c r="L121"/>
  <c r="L119"/>
  <c r="L117"/>
  <c r="L115"/>
  <c r="L114"/>
  <c r="L113"/>
  <c r="L112"/>
  <c r="L111"/>
  <c r="L29"/>
  <c r="K29"/>
  <c r="K126"/>
  <c r="K169"/>
  <c r="M169" s="1"/>
  <c r="K168"/>
  <c r="M168" s="1"/>
  <c r="K167"/>
  <c r="M167" s="1"/>
  <c r="K166"/>
  <c r="M166" s="1"/>
  <c r="K165"/>
  <c r="M165" s="1"/>
  <c r="N202"/>
  <c r="K202"/>
  <c r="N201"/>
  <c r="K201"/>
  <c r="N200"/>
  <c r="K200"/>
  <c r="L34"/>
  <c r="K198"/>
  <c r="K199"/>
  <c r="N199"/>
  <c r="K164"/>
  <c r="M164" s="1"/>
  <c r="K125"/>
  <c r="L82"/>
  <c r="K82"/>
  <c r="L74"/>
  <c r="K74"/>
  <c r="L63"/>
  <c r="K63"/>
  <c r="L69"/>
  <c r="K69"/>
  <c r="L84"/>
  <c r="K84"/>
  <c r="L81"/>
  <c r="K81"/>
  <c r="L85"/>
  <c r="K85"/>
  <c r="N197"/>
  <c r="K197"/>
  <c r="K123"/>
  <c r="L122"/>
  <c r="K122"/>
  <c r="K196"/>
  <c r="K195"/>
  <c r="N195"/>
  <c r="N194"/>
  <c r="L73"/>
  <c r="K73"/>
  <c r="K120"/>
  <c r="K121"/>
  <c r="K194"/>
  <c r="K193"/>
  <c r="L33"/>
  <c r="K33"/>
  <c r="L83"/>
  <c r="K83"/>
  <c r="L79"/>
  <c r="K79"/>
  <c r="L23"/>
  <c r="K23"/>
  <c r="L31"/>
  <c r="K31"/>
  <c r="L30"/>
  <c r="M137" l="1"/>
  <c r="M39"/>
  <c r="M138"/>
  <c r="M28"/>
  <c r="M136"/>
  <c r="M41"/>
  <c r="O206"/>
  <c r="O210"/>
  <c r="M133"/>
  <c r="M134"/>
  <c r="O209"/>
  <c r="M135"/>
  <c r="O211"/>
  <c r="M131"/>
  <c r="M88"/>
  <c r="M16"/>
  <c r="O201"/>
  <c r="O199"/>
  <c r="M127"/>
  <c r="M87"/>
  <c r="M130"/>
  <c r="M129"/>
  <c r="M128"/>
  <c r="O205"/>
  <c r="O204"/>
  <c r="L203"/>
  <c r="M34"/>
  <c r="O194"/>
  <c r="M84"/>
  <c r="M82"/>
  <c r="O197"/>
  <c r="O202"/>
  <c r="M124"/>
  <c r="L198"/>
  <c r="L196"/>
  <c r="M29"/>
  <c r="M126"/>
  <c r="O200"/>
  <c r="M81"/>
  <c r="M74"/>
  <c r="O195"/>
  <c r="M125"/>
  <c r="M123"/>
  <c r="M85"/>
  <c r="M69"/>
  <c r="M63"/>
  <c r="M122"/>
  <c r="M83"/>
  <c r="M31"/>
  <c r="M23"/>
  <c r="M73"/>
  <c r="M121"/>
  <c r="M120"/>
  <c r="M79"/>
  <c r="M33"/>
  <c r="L26"/>
  <c r="K26"/>
  <c r="K30"/>
  <c r="K163"/>
  <c r="M163" s="1"/>
  <c r="L118"/>
  <c r="K118"/>
  <c r="K119"/>
  <c r="K162"/>
  <c r="M162" s="1"/>
  <c r="L75"/>
  <c r="K75"/>
  <c r="L80"/>
  <c r="K80"/>
  <c r="L22"/>
  <c r="K22"/>
  <c r="L24"/>
  <c r="K24"/>
  <c r="L70"/>
  <c r="K70"/>
  <c r="L78"/>
  <c r="K78"/>
  <c r="L77"/>
  <c r="K77"/>
  <c r="L72"/>
  <c r="K72"/>
  <c r="L76"/>
  <c r="K76"/>
  <c r="L18"/>
  <c r="M77" l="1"/>
  <c r="M78"/>
  <c r="M22"/>
  <c r="M118"/>
  <c r="M72"/>
  <c r="M75"/>
  <c r="M26"/>
  <c r="M30"/>
  <c r="M119"/>
  <c r="M80"/>
  <c r="M24"/>
  <c r="M70"/>
  <c r="M76"/>
  <c r="L20"/>
  <c r="K20"/>
  <c r="L27"/>
  <c r="K27"/>
  <c r="L21"/>
  <c r="K21"/>
  <c r="L59"/>
  <c r="K59"/>
  <c r="L71"/>
  <c r="K71"/>
  <c r="K161"/>
  <c r="M161" s="1"/>
  <c r="L116"/>
  <c r="K116"/>
  <c r="H18"/>
  <c r="K18" s="1"/>
  <c r="K158"/>
  <c r="M158" s="1"/>
  <c r="K159"/>
  <c r="M159" s="1"/>
  <c r="K160"/>
  <c r="M160" s="1"/>
  <c r="L68"/>
  <c r="K68"/>
  <c r="L67"/>
  <c r="K67"/>
  <c r="K117"/>
  <c r="K153"/>
  <c r="M153" s="1"/>
  <c r="L64"/>
  <c r="K64"/>
  <c r="L66"/>
  <c r="K66"/>
  <c r="L186"/>
  <c r="K186"/>
  <c r="L65"/>
  <c r="K65"/>
  <c r="K157"/>
  <c r="M157" s="1"/>
  <c r="L61"/>
  <c r="K61"/>
  <c r="K156"/>
  <c r="M156" s="1"/>
  <c r="K115"/>
  <c r="L17"/>
  <c r="K17"/>
  <c r="L15"/>
  <c r="K15"/>
  <c r="K155"/>
  <c r="M155" s="1"/>
  <c r="L62"/>
  <c r="K62"/>
  <c r="L60"/>
  <c r="K60"/>
  <c r="L58"/>
  <c r="K58"/>
  <c r="K154"/>
  <c r="M154" s="1"/>
  <c r="K152"/>
  <c r="M152" s="1"/>
  <c r="K151"/>
  <c r="M151" s="1"/>
  <c r="K150"/>
  <c r="M150" s="1"/>
  <c r="L56"/>
  <c r="K56"/>
  <c r="L11"/>
  <c r="K11"/>
  <c r="K149"/>
  <c r="M149" s="1"/>
  <c r="K147"/>
  <c r="M147" s="1"/>
  <c r="K148"/>
  <c r="M148" s="1"/>
  <c r="K110"/>
  <c r="L110"/>
  <c r="K114"/>
  <c r="L55"/>
  <c r="K55"/>
  <c r="K53"/>
  <c r="L53"/>
  <c r="L57"/>
  <c r="K57"/>
  <c r="K146"/>
  <c r="M146" s="1"/>
  <c r="K113"/>
  <c r="L14"/>
  <c r="K14"/>
  <c r="K52"/>
  <c r="L52"/>
  <c r="L54"/>
  <c r="K54"/>
  <c r="K145"/>
  <c r="M145" s="1"/>
  <c r="K144"/>
  <c r="M144" s="1"/>
  <c r="K111"/>
  <c r="L10"/>
  <c r="K10"/>
  <c r="L13"/>
  <c r="K13"/>
  <c r="L12"/>
  <c r="K12"/>
  <c r="K112"/>
  <c r="M59" l="1"/>
  <c r="M71"/>
  <c r="M116"/>
  <c r="M21"/>
  <c r="M68"/>
  <c r="M20"/>
  <c r="M27"/>
  <c r="M66"/>
  <c r="M67"/>
  <c r="M117"/>
  <c r="M65"/>
  <c r="M64"/>
  <c r="M186"/>
  <c r="M15"/>
  <c r="M60"/>
  <c r="M115"/>
  <c r="M61"/>
  <c r="M17"/>
  <c r="M62"/>
  <c r="M14"/>
  <c r="M11"/>
  <c r="M58"/>
  <c r="M56"/>
  <c r="M53"/>
  <c r="M114"/>
  <c r="M55"/>
  <c r="M110"/>
  <c r="M57"/>
  <c r="M113"/>
  <c r="M52"/>
  <c r="M54"/>
  <c r="M18"/>
  <c r="M13"/>
  <c r="M12"/>
  <c r="M112"/>
  <c r="M111"/>
  <c r="K371" l="1"/>
  <c r="L371" s="1"/>
  <c r="M7" l="1"/>
  <c r="F359" l="1"/>
  <c r="K360"/>
  <c r="L360" s="1"/>
  <c r="K351"/>
  <c r="L351" s="1"/>
  <c r="K354"/>
  <c r="L354" s="1"/>
  <c r="K362" l="1"/>
  <c r="L362" s="1"/>
  <c r="F353"/>
  <c r="F352"/>
  <c r="F350"/>
  <c r="K350" s="1"/>
  <c r="L350" s="1"/>
  <c r="F330"/>
  <c r="F282"/>
  <c r="K361" l="1"/>
  <c r="L361" s="1"/>
  <c r="K359"/>
  <c r="L359" s="1"/>
  <c r="K365"/>
  <c r="L365" s="1"/>
  <c r="K366"/>
  <c r="L366" s="1"/>
  <c r="K358"/>
  <c r="L358" s="1"/>
  <c r="K368"/>
  <c r="L368" s="1"/>
  <c r="K364"/>
  <c r="L364" s="1"/>
  <c r="K357" l="1"/>
  <c r="L357" s="1"/>
  <c r="K346"/>
  <c r="L346" s="1"/>
  <c r="K348"/>
  <c r="L348" s="1"/>
  <c r="K345"/>
  <c r="L345" s="1"/>
  <c r="K347"/>
  <c r="L347" s="1"/>
  <c r="K276"/>
  <c r="L276" s="1"/>
  <c r="K329"/>
  <c r="L329" s="1"/>
  <c r="K343"/>
  <c r="L343" s="1"/>
  <c r="K344"/>
  <c r="L344" s="1"/>
  <c r="K342"/>
  <c r="L342" s="1"/>
  <c r="K341"/>
  <c r="L341" s="1"/>
  <c r="K340"/>
  <c r="L340" s="1"/>
  <c r="K339"/>
  <c r="L339" s="1"/>
  <c r="K338"/>
  <c r="L338" s="1"/>
  <c r="K337"/>
  <c r="L337" s="1"/>
  <c r="K336"/>
  <c r="L336" s="1"/>
  <c r="K334"/>
  <c r="L334" s="1"/>
  <c r="K332"/>
  <c r="L332" s="1"/>
  <c r="K331"/>
  <c r="L331" s="1"/>
  <c r="K330"/>
  <c r="L330" s="1"/>
  <c r="K326"/>
  <c r="L326" s="1"/>
  <c r="K325"/>
  <c r="L325" s="1"/>
  <c r="K324"/>
  <c r="L324" s="1"/>
  <c r="K321"/>
  <c r="L321" s="1"/>
  <c r="K320"/>
  <c r="L320" s="1"/>
  <c r="K319"/>
  <c r="L319" s="1"/>
  <c r="K318"/>
  <c r="L318" s="1"/>
  <c r="K317"/>
  <c r="L317" s="1"/>
  <c r="K316"/>
  <c r="L316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4"/>
  <c r="L304" s="1"/>
  <c r="K302"/>
  <c r="L302" s="1"/>
  <c r="K300"/>
  <c r="L300" s="1"/>
  <c r="K298"/>
  <c r="L298" s="1"/>
  <c r="K297"/>
  <c r="L297" s="1"/>
  <c r="K296"/>
  <c r="L296" s="1"/>
  <c r="K294"/>
  <c r="L294" s="1"/>
  <c r="K293"/>
  <c r="L293" s="1"/>
  <c r="K292"/>
  <c r="L292" s="1"/>
  <c r="K291"/>
  <c r="K290"/>
  <c r="L290" s="1"/>
  <c r="K289"/>
  <c r="L289" s="1"/>
  <c r="K287"/>
  <c r="L287" s="1"/>
  <c r="K286"/>
  <c r="L286" s="1"/>
  <c r="K285"/>
  <c r="L285" s="1"/>
  <c r="K284"/>
  <c r="L284" s="1"/>
  <c r="K283"/>
  <c r="L283" s="1"/>
  <c r="K282"/>
  <c r="L282" s="1"/>
  <c r="H281"/>
  <c r="K281" s="1"/>
  <c r="L281" s="1"/>
  <c r="K278"/>
  <c r="L278" s="1"/>
  <c r="K277"/>
  <c r="L277" s="1"/>
  <c r="K275"/>
  <c r="L275" s="1"/>
  <c r="K274"/>
  <c r="L274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H247"/>
  <c r="K247" s="1"/>
  <c r="L247" s="1"/>
  <c r="F246"/>
  <c r="K246" s="1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D7" i="6"/>
  <c r="K6" i="4"/>
  <c r="K6" i="3"/>
  <c r="L6" i="2"/>
</calcChain>
</file>

<file path=xl/sharedStrings.xml><?xml version="1.0" encoding="utf-8"?>
<sst xmlns="http://schemas.openxmlformats.org/spreadsheetml/2006/main" count="8102" uniqueCount="3973">
  <si>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</si>
  <si>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</si>
  <si>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</si>
  <si>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</si>
  <si>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</si>
  <si>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</si>
  <si>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</si>
  <si>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</si>
  <si>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</si>
  <si>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</si>
  <si>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</si>
  <si>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</si>
  <si>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</si>
  <si>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</si>
  <si>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</si>
  <si>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</si>
  <si>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</si>
  <si>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</si>
  <si>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</si>
  <si>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</si>
  <si>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</si>
  <si>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</si>
  <si>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</si>
  <si>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</si>
  <si>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</si>
  <si>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</si>
  <si>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</si>
  <si>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</si>
  <si>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</si>
  <si>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</si>
  <si>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</si>
  <si>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</si>
  <si>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</si>
  <si>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</si>
  <si>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</si>
  <si>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</si>
  <si>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</si>
  <si>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</si>
  <si>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</si>
  <si>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</si>
  <si>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</si>
  <si>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</si>
  <si>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</si>
  <si>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</si>
  <si>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</si>
  <si>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</si>
  <si>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</si>
  <si>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</si>
  <si>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</si>
  <si>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</si>
  <si>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</si>
  <si>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</si>
  <si>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</si>
  <si>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</si>
  <si>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</si>
  <si>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</si>
  <si>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</si>
  <si>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</si>
  <si>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</si>
  <si>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</si>
  <si>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</si>
  <si>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</si>
  <si>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</si>
  <si>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</si>
  <si>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</si>
  <si>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</si>
  <si>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</si>
  <si>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</si>
  <si>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</si>
  <si>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</si>
  <si>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</si>
  <si>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</si>
  <si>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</si>
  <si>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</si>
  <si>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</si>
  <si>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</si>
  <si>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</si>
  <si>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</si>
  <si>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</si>
  <si>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</si>
  <si>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</si>
  <si>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</si>
  <si>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</si>
  <si>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</si>
  <si>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</si>
  <si>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</si>
  <si>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</si>
  <si>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</si>
  <si>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</si>
  <si>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</si>
  <si>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</si>
  <si>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</si>
  <si>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</si>
  <si>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</si>
  <si>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</si>
  <si>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</si>
  <si>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</si>
  <si>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</si>
  <si>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</si>
  <si>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</si>
  <si>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</si>
  <si>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</si>
  <si>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</si>
  <si>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</si>
  <si>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</si>
  <si>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</si>
  <si>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</si>
  <si>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</si>
  <si>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</si>
  <si>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</si>
  <si>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</si>
  <si>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</si>
  <si>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</si>
  <si>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</si>
  <si>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</si>
  <si>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</si>
  <si>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</si>
  <si>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</si>
  <si>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</si>
  <si>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</si>
  <si>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</si>
  <si>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</si>
  <si>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</si>
  <si>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</si>
  <si>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</si>
  <si>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</si>
  <si>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</si>
  <si>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</si>
  <si>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</si>
  <si>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</si>
  <si>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</si>
  <si>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</si>
  <si>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</si>
  <si>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</si>
  <si>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</si>
  <si>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</si>
  <si>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</si>
  <si>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</si>
  <si>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</si>
  <si>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</si>
  <si>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</si>
  <si>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</si>
  <si>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</si>
  <si>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</si>
  <si>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</si>
  <si>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</si>
  <si>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</si>
  <si>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</si>
  <si>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</si>
  <si>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</si>
  <si>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</si>
  <si>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</si>
  <si>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</si>
  <si>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</si>
  <si>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</si>
  <si>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</si>
  <si>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</si>
  <si>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</si>
  <si>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</si>
  <si>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</si>
  <si>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</si>
  <si>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</si>
  <si>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</si>
  <si>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</si>
  <si>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</si>
  <si>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</si>
  <si>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</si>
  <si>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</si>
  <si>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</si>
  <si>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</si>
  <si>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</si>
  <si>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</si>
  <si>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</si>
  <si>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</si>
  <si>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</si>
  <si>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</si>
  <si>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</si>
  <si>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</si>
  <si>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</si>
  <si>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</si>
  <si>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</si>
  <si>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</si>
  <si>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</si>
  <si>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</si>
  <si>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</si>
  <si>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</si>
  <si>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</si>
  <si>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</si>
  <si>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</si>
  <si>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</si>
  <si>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</si>
  <si>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</si>
  <si>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</si>
  <si>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</si>
  <si>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</si>
  <si>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</si>
  <si>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</si>
  <si>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</si>
  <si>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</si>
  <si>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</si>
  <si>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</si>
  <si>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</si>
  <si>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</si>
  <si>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</si>
  <si>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</si>
  <si>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</si>
  <si>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</si>
  <si>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</si>
  <si>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</si>
  <si>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</si>
  <si>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</si>
  <si>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</si>
  <si>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</si>
  <si>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</si>
  <si>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</si>
  <si>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</si>
  <si>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</si>
  <si>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</si>
  <si>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</si>
  <si>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</si>
  <si>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</si>
  <si>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</si>
  <si>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</si>
  <si>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</si>
  <si>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</si>
  <si>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</si>
  <si>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</si>
  <si>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</si>
  <si>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</si>
  <si>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</si>
  <si>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</si>
  <si>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</si>
  <si>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</si>
  <si>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</si>
  <si>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</si>
  <si>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</si>
  <si>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</si>
  <si>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</si>
  <si>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</si>
  <si>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</si>
  <si>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</si>
  <si>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</si>
  <si>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</si>
  <si>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</si>
  <si>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</si>
  <si>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</si>
  <si>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</si>
  <si>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</si>
  <si>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</si>
  <si>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</si>
  <si>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</si>
  <si>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</si>
  <si>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</si>
  <si>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</si>
  <si>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</si>
  <si>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</si>
  <si>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</si>
  <si>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</si>
  <si>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</si>
  <si>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</si>
  <si>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</si>
  <si>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</si>
  <si>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</si>
  <si>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</si>
  <si>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</si>
  <si>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</si>
  <si>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</si>
  <si>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</si>
  <si>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</si>
  <si>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</si>
  <si>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</si>
  <si>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</si>
  <si>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</si>
  <si>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</si>
  <si>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</si>
  <si>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</si>
  <si>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</si>
  <si>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</si>
  <si>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</si>
  <si>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</si>
  <si>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</si>
  <si>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</si>
  <si>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</si>
  <si>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</si>
  <si>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</si>
  <si>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</si>
  <si>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</si>
  <si>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</si>
  <si>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</si>
  <si>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</si>
  <si>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</si>
  <si>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</si>
  <si>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</si>
  <si>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</si>
  <si>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</si>
  <si>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</si>
  <si>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</si>
  <si>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</si>
  <si>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</si>
  <si>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</si>
  <si>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</si>
  <si>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</si>
  <si>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</si>
  <si>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</si>
  <si>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</si>
  <si>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</si>
  <si>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</si>
  <si>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</si>
  <si>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</si>
  <si>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</si>
  <si>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</si>
  <si>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</si>
  <si>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</si>
  <si>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</si>
  <si>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</si>
  <si>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</si>
  <si>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</si>
  <si>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</si>
  <si>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</si>
  <si>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</si>
  <si>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</si>
  <si>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</si>
  <si>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</si>
  <si>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</si>
  <si>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</si>
  <si>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</si>
  <si>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</si>
  <si>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</si>
  <si>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</si>
  <si>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</si>
  <si>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</si>
  <si>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</si>
  <si>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</si>
  <si>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</si>
  <si>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</si>
  <si>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</si>
  <si>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</si>
  <si>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</si>
  <si>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</si>
  <si>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</si>
  <si>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</si>
  <si>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</si>
  <si>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</si>
  <si>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</si>
  <si>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</si>
  <si>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</si>
  <si>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</si>
  <si>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</si>
  <si>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</si>
  <si>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</si>
  <si>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</si>
  <si>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</si>
  <si>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</si>
  <si>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</si>
  <si>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</si>
  <si>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</si>
  <si>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</si>
  <si>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</si>
  <si>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</si>
  <si>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</si>
  <si>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</si>
  <si>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</si>
  <si>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</si>
  <si>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</si>
  <si>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</si>
  <si>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</si>
  <si>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</si>
  <si>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</si>
  <si>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</si>
  <si>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</si>
  <si>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</si>
  <si>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</si>
  <si>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</si>
  <si>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</si>
  <si>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</si>
  <si>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</si>
  <si>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</si>
  <si>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</si>
  <si>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</si>
  <si>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</si>
  <si>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</si>
  <si>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</si>
  <si>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</si>
  <si>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</si>
  <si>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</si>
  <si>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</si>
  <si>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</si>
  <si>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</si>
  <si>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</si>
  <si>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</si>
  <si>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</si>
  <si>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</si>
  <si>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</si>
  <si>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</si>
  <si>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</si>
  <si>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</si>
  <si>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</si>
  <si>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</si>
  <si>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</si>
  <si>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</si>
  <si>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</si>
  <si>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</si>
  <si>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</si>
  <si>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</si>
  <si>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</si>
  <si>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</si>
  <si>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</si>
  <si>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</si>
  <si>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</si>
  <si>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</si>
  <si>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</si>
  <si>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</si>
  <si>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</si>
  <si>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</si>
  <si>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</si>
  <si>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</si>
  <si>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</si>
  <si>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</si>
  <si>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</si>
  <si>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</si>
  <si>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</si>
  <si>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</si>
  <si>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</si>
  <si>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</si>
  <si>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</si>
  <si>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</si>
  <si>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</si>
  <si>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</si>
  <si>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</si>
  <si>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</si>
  <si>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</si>
  <si>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</si>
  <si>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</si>
  <si>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</si>
  <si>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</si>
  <si>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</si>
  <si>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</si>
  <si>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</si>
  <si>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</si>
  <si>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</si>
  <si>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</si>
  <si>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</si>
  <si>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</si>
  <si>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</si>
  <si>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</si>
  <si>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</si>
  <si>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</si>
  <si>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</si>
  <si>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</si>
  <si>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</si>
  <si>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</si>
  <si>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</si>
  <si>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</si>
  <si>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</si>
  <si>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</si>
  <si>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</si>
  <si>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</si>
  <si>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</si>
  <si>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</si>
  <si>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</si>
  <si>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</si>
  <si>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</si>
  <si>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</si>
  <si>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</si>
  <si>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</si>
  <si>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</si>
  <si>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</si>
  <si>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</si>
  <si>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</si>
  <si>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</si>
  <si>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</si>
  <si>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</si>
  <si>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</si>
  <si>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</si>
  <si>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</si>
  <si>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</si>
  <si>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</si>
  <si>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</si>
  <si>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</si>
  <si>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</si>
  <si>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</si>
  <si>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</si>
  <si>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</si>
  <si>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</si>
  <si>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</si>
  <si>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</si>
  <si>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</si>
  <si>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</si>
  <si>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</si>
  <si>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</si>
  <si>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</si>
  <si>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</si>
  <si>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</si>
  <si>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</si>
  <si>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</si>
  <si>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</si>
  <si>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</si>
  <si>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</si>
  <si>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</si>
  <si>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</si>
  <si>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</si>
  <si>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</si>
  <si>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</si>
  <si>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</si>
  <si>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</si>
  <si>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</si>
  <si>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</si>
  <si>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</si>
  <si>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</si>
  <si>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</si>
  <si>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</si>
  <si>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</si>
  <si>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</si>
  <si>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</si>
  <si>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</si>
  <si>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</si>
  <si>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</si>
  <si>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</si>
  <si>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</si>
  <si>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</si>
  <si>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</si>
  <si>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</si>
  <si>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</si>
  <si>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</si>
  <si>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</si>
  <si>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</si>
  <si>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</si>
  <si>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</si>
  <si>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</si>
  <si>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</si>
  <si>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</si>
  <si>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</si>
  <si>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</si>
  <si>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</si>
  <si>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</si>
  <si>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</si>
  <si>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</si>
  <si>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</si>
  <si>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</si>
  <si>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</si>
  <si>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</si>
  <si>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</si>
  <si>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</si>
  <si>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</si>
  <si>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</si>
  <si>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</si>
  <si>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</si>
  <si>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</si>
  <si>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</si>
  <si>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</si>
  <si>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</si>
  <si>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</si>
  <si>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</si>
  <si>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</si>
  <si>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</si>
  <si>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</si>
  <si>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</si>
  <si>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</si>
  <si>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</si>
  <si>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</si>
  <si>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</si>
  <si>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</si>
  <si>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</si>
  <si>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</si>
  <si>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</si>
  <si>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</si>
  <si>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</si>
  <si>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</si>
  <si>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</si>
  <si>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</si>
  <si>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</si>
  <si>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</si>
  <si>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</si>
  <si>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</si>
  <si>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</si>
  <si>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</si>
  <si>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</si>
  <si>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</si>
  <si>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</si>
  <si>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</si>
  <si>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</si>
  <si>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</si>
  <si>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</si>
  <si>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</si>
  <si>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</si>
  <si>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</si>
  <si>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</si>
  <si>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</si>
  <si>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</si>
  <si>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</si>
  <si>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</si>
  <si>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</si>
  <si>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</si>
  <si>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</si>
  <si>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</si>
  <si>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</si>
  <si>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</si>
  <si>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</si>
  <si>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</si>
  <si>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</si>
  <si>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</si>
  <si>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</si>
  <si>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</si>
  <si>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</si>
  <si>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</si>
  <si>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</si>
  <si>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</si>
  <si>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</si>
  <si>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</si>
  <si>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</si>
  <si>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</si>
  <si>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</si>
  <si>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</si>
  <si>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</si>
  <si>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</si>
  <si>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</si>
  <si>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</si>
  <si>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</si>
  <si>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</si>
  <si>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</si>
  <si>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</si>
  <si>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</si>
  <si>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</si>
  <si>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</si>
  <si>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</si>
  <si>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</si>
  <si>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</si>
  <si>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</si>
  <si>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</si>
  <si>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</si>
  <si>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</si>
  <si>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</si>
  <si>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</si>
  <si>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</si>
  <si>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</si>
  <si>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</si>
  <si>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</si>
  <si>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</si>
  <si>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</si>
  <si>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</si>
  <si>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</si>
  <si>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</si>
  <si>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</si>
  <si>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</si>
  <si>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</si>
  <si>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</si>
  <si>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</si>
  <si>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</si>
  <si>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</si>
  <si>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</si>
  <si>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</si>
  <si>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</si>
  <si>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</si>
  <si>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</si>
  <si>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</si>
  <si>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</si>
  <si>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</si>
  <si>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</si>
  <si>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</si>
  <si>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</si>
  <si>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</si>
  <si>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</si>
  <si>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</si>
  <si>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</si>
  <si>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</si>
  <si>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</si>
  <si>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</si>
  <si>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</si>
  <si>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</si>
  <si>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</si>
  <si>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</si>
  <si>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</si>
  <si>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</si>
  <si>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</si>
  <si>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</si>
  <si>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</si>
  <si>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</si>
  <si>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</si>
  <si>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</si>
  <si>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</si>
  <si>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</si>
  <si>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</si>
  <si>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</si>
  <si>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</si>
  <si>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</si>
  <si>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</si>
  <si>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</si>
  <si>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</si>
  <si>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</si>
  <si>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</si>
  <si>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</si>
  <si>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</si>
  <si>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</si>
  <si>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</si>
  <si>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</si>
  <si>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</si>
  <si>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</si>
  <si>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</si>
  <si>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</si>
  <si>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</si>
  <si>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</si>
  <si>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</si>
  <si>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</si>
  <si>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</si>
  <si>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</si>
  <si>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</si>
  <si>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</si>
  <si>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</si>
  <si>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</si>
  <si>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</si>
  <si>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</si>
  <si>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</si>
  <si>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</si>
  <si>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</si>
  <si>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</si>
  <si>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</si>
  <si>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</si>
  <si>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</si>
  <si>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</si>
  <si>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</si>
  <si>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</si>
  <si>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</si>
  <si>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</si>
  <si>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</si>
  <si>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</si>
  <si>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</si>
  <si>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</si>
  <si>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</si>
  <si>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</si>
  <si>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</si>
  <si>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</si>
  <si>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</si>
  <si>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</si>
  <si>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</si>
  <si>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</si>
  <si>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</si>
  <si>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</si>
  <si>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</si>
  <si>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</si>
  <si>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</si>
  <si>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</si>
  <si>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</si>
  <si>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</si>
  <si>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</si>
  <si>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</si>
  <si>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</si>
  <si>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</si>
  <si>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</si>
  <si>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</si>
  <si>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</si>
  <si>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</si>
  <si>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</si>
  <si>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</si>
  <si>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</si>
  <si>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</si>
  <si>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</si>
  <si>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</si>
  <si>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</si>
  <si>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</si>
  <si>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</si>
  <si>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</si>
  <si>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</si>
  <si>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</si>
  <si>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</si>
  <si>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</si>
  <si>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</si>
  <si>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</si>
  <si>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</si>
  <si>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</si>
  <si>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</si>
  <si>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</si>
  <si>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</si>
  <si>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</si>
  <si>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</si>
  <si>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</si>
  <si>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</si>
  <si>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</si>
  <si>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</si>
  <si>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</si>
  <si>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</si>
  <si>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</si>
  <si>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</si>
  <si>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</si>
  <si>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</si>
  <si>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</si>
  <si>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</si>
  <si>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</si>
  <si>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</si>
  <si>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</si>
  <si>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</si>
  <si>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</si>
  <si>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</si>
  <si>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</si>
  <si>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</si>
  <si>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</si>
  <si>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</si>
  <si>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</si>
  <si>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</si>
  <si>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</si>
  <si>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</si>
  <si>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</si>
  <si>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</si>
  <si>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</si>
  <si>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</si>
  <si>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</si>
  <si>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</si>
  <si>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</si>
  <si>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</si>
  <si>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</si>
  <si>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</si>
  <si>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</si>
  <si>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</si>
  <si>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</si>
  <si>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</si>
  <si>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</si>
  <si>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</si>
  <si>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</si>
  <si>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</si>
  <si>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</si>
  <si>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</si>
  <si>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</si>
  <si>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</si>
  <si>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</si>
  <si>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</si>
  <si>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</si>
  <si>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</si>
  <si>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</si>
  <si>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</si>
  <si>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</si>
  <si>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</si>
  <si>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</si>
  <si>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</si>
  <si>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</si>
  <si>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</si>
  <si>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</si>
  <si>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</si>
  <si>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</si>
  <si>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</si>
  <si>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</si>
  <si>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</si>
  <si>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</si>
  <si>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</si>
  <si>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</si>
  <si>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</si>
  <si>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</si>
  <si>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</si>
  <si>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</si>
  <si>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</si>
  <si>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</si>
  <si>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</si>
  <si>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</si>
  <si>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</si>
  <si>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</si>
  <si>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</si>
  <si>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</si>
  <si>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</si>
  <si>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</si>
  <si>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</si>
  <si>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</si>
  <si>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</si>
  <si>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</si>
  <si>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</si>
  <si>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</si>
  <si>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</si>
  <si>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</si>
  <si>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</si>
  <si>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</si>
  <si>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</si>
  <si>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</si>
  <si>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</si>
  <si>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</si>
  <si>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</si>
  <si>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</si>
  <si>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</si>
  <si>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</si>
  <si>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</si>
  <si>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</si>
  <si>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</si>
  <si>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</si>
  <si>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</si>
  <si>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</si>
  <si>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</si>
  <si>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</si>
  <si>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</si>
  <si>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</si>
  <si>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</si>
  <si>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</si>
  <si>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</si>
  <si>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</si>
  <si>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</si>
  <si>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</si>
  <si>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</si>
  <si>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</si>
  <si>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</si>
  <si>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</si>
  <si>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</si>
  <si>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</si>
  <si>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</si>
  <si>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</si>
  <si>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</si>
  <si>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</si>
  <si>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</si>
  <si>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</si>
  <si>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</si>
  <si>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</si>
  <si>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</si>
  <si>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</si>
  <si>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</si>
  <si>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</si>
  <si>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</si>
  <si>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</si>
  <si>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</si>
  <si>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</si>
  <si>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</si>
  <si>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</si>
  <si>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</si>
  <si>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</si>
  <si>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</si>
  <si>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</si>
  <si>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</si>
  <si>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</si>
  <si>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</si>
  <si>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</si>
  <si>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</si>
  <si>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</si>
  <si>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</si>
  <si>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</si>
  <si>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</si>
  <si>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</si>
  <si>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</si>
  <si>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</si>
  <si>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</si>
  <si>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</si>
  <si>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</si>
  <si>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</si>
  <si>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</si>
  <si>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</si>
  <si>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</si>
  <si>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</si>
  <si>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</si>
  <si>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</si>
  <si>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</si>
  <si>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</si>
  <si>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</si>
  <si>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</si>
  <si>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</si>
  <si>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</si>
  <si>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</si>
  <si>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</si>
  <si>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</si>
  <si>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</si>
  <si>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</si>
  <si>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</si>
  <si>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</si>
  <si>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</si>
  <si>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</si>
  <si>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</si>
  <si>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</si>
  <si>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</si>
  <si>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</si>
  <si>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</si>
  <si>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</si>
  <si>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</si>
  <si>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</si>
  <si>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</si>
  <si>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</si>
  <si>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</si>
  <si>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</si>
  <si>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</si>
  <si>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</si>
  <si>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</si>
  <si>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</si>
  <si>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</si>
  <si>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</si>
  <si>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</si>
  <si>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</si>
  <si>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</si>
  <si>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</si>
  <si>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</si>
  <si>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</si>
  <si>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</si>
  <si>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</si>
  <si>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</si>
  <si>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</si>
  <si>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</si>
  <si>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</si>
  <si>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</si>
  <si>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</si>
  <si>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</si>
  <si>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</si>
  <si>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</si>
  <si>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</si>
  <si>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</si>
  <si>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</si>
  <si>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</si>
  <si>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</si>
  <si>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</si>
  <si>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</si>
  <si>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</si>
  <si>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</si>
  <si>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</si>
  <si>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</si>
  <si>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</si>
  <si>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</si>
  <si>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</si>
  <si>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</si>
  <si>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</si>
  <si>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</si>
  <si>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</si>
  <si>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</si>
  <si>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</si>
  <si>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</si>
  <si>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</si>
  <si>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</si>
  <si>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</si>
  <si>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</si>
  <si>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</si>
  <si>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</si>
  <si>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</si>
  <si>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</si>
  <si>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</si>
  <si>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</si>
  <si>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</si>
  <si>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</si>
  <si>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</si>
  <si>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</si>
  <si>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</si>
  <si>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</si>
  <si>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</si>
  <si>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</si>
  <si>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</si>
  <si>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</si>
  <si>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</si>
  <si>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</si>
  <si>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</si>
  <si>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</si>
  <si>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</si>
  <si>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</si>
  <si>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</si>
  <si>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</si>
  <si>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</si>
  <si>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</si>
  <si>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</si>
  <si>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</si>
  <si>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</si>
  <si>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</si>
  <si>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</si>
  <si>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</si>
  <si>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</si>
  <si>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</si>
  <si>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</si>
  <si>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</si>
  <si>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</si>
  <si>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</si>
  <si>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</si>
  <si>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</si>
  <si>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</si>
  <si>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</si>
  <si>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</si>
  <si>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</si>
  <si>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</si>
  <si>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</si>
  <si>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</si>
  <si>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</si>
  <si>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</si>
  <si>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</si>
  <si>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</si>
  <si>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</si>
  <si>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</si>
  <si>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</si>
  <si>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</si>
  <si>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</si>
  <si>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</si>
  <si>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</si>
  <si>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</si>
  <si>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</si>
  <si>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</si>
  <si>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</si>
  <si>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</si>
  <si>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</si>
  <si>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</si>
  <si>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</si>
  <si>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</si>
  <si>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</si>
  <si>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</si>
  <si>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</si>
  <si>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</si>
  <si>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</si>
  <si>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</si>
  <si>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</si>
  <si>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</si>
  <si>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</si>
  <si>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</si>
  <si>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</si>
  <si>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</si>
  <si>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</si>
  <si>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</si>
  <si>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</si>
  <si>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</si>
  <si>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</si>
  <si>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</si>
  <si>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</si>
  <si>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</si>
  <si>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</si>
  <si>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</si>
  <si>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</si>
  <si>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</si>
  <si>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</si>
  <si>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</si>
  <si>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</si>
  <si>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</si>
  <si>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</si>
  <si>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</si>
  <si>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</si>
  <si>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</si>
  <si>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</si>
  <si>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</si>
  <si>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</si>
  <si>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</si>
  <si>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</si>
  <si>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</si>
  <si>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</si>
  <si>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</si>
  <si>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</si>
  <si>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</si>
  <si>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</si>
  <si>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</si>
  <si>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</si>
  <si>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</si>
  <si>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</si>
  <si>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</si>
  <si>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</si>
  <si>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</si>
  <si>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</si>
  <si>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</si>
  <si>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</si>
  <si>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</si>
  <si>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</si>
  <si>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</si>
  <si>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</si>
  <si>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</si>
  <si>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</si>
  <si>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</si>
  <si>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</si>
  <si>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</si>
  <si>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</si>
  <si>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</si>
  <si>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</si>
  <si>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</si>
  <si>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</si>
  <si>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</si>
  <si>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</si>
  <si>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</si>
  <si>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</si>
  <si>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</si>
  <si>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</si>
  <si>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</si>
  <si>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</si>
  <si>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</si>
  <si>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</si>
  <si>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</si>
  <si>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</si>
  <si>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</si>
  <si>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</si>
  <si>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</si>
  <si>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</si>
  <si>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</si>
  <si>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</si>
  <si>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</si>
  <si>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</si>
  <si>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</si>
  <si>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</si>
  <si>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</si>
  <si>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</si>
  <si>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</si>
  <si>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</si>
  <si>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</si>
  <si>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</si>
  <si>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</si>
  <si>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</si>
  <si>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</si>
  <si>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</si>
  <si>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</si>
  <si>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</si>
  <si>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</si>
  <si>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</si>
  <si>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</si>
  <si>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</si>
  <si>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</si>
  <si>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</si>
  <si>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</si>
  <si>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</si>
  <si>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</si>
  <si>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</si>
  <si>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</si>
  <si>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</si>
  <si>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</si>
  <si>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</si>
  <si>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</si>
  <si>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</si>
  <si>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</si>
  <si>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</si>
  <si>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</si>
  <si>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</si>
  <si>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</si>
  <si>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</si>
  <si>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</si>
  <si>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</si>
  <si>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</si>
  <si>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</si>
  <si>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</si>
  <si>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</si>
  <si>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</si>
  <si>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</si>
  <si>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</si>
  <si>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</si>
  <si>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</si>
  <si>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</si>
  <si>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</si>
  <si>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</si>
  <si>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</si>
  <si>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</si>
  <si>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</si>
  <si>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</si>
  <si>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</si>
  <si>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</si>
  <si>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</si>
  <si>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</si>
  <si>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</si>
  <si>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</si>
  <si>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</si>
  <si>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</si>
  <si>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</si>
  <si>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</si>
  <si>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</si>
  <si>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</si>
  <si>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</si>
  <si>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</si>
  <si>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</si>
  <si>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</si>
  <si>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</si>
  <si>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</si>
  <si>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</si>
  <si>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</si>
  <si>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</si>
  <si>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</si>
  <si>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</si>
  <si>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</si>
  <si>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</si>
  <si>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</si>
  <si>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</si>
  <si>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</si>
  <si>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</si>
  <si>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</si>
  <si>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</si>
  <si>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</si>
  <si>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</si>
  <si>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</si>
  <si>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</si>
  <si>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</si>
  <si>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</si>
  <si>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</si>
  <si>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</si>
  <si>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</si>
  <si>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</si>
  <si>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</si>
  <si>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</si>
  <si>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</si>
  <si>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</si>
  <si>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</si>
  <si>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</si>
  <si>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</si>
  <si>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</si>
  <si>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</si>
  <si>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</si>
  <si>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</si>
  <si>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</si>
  <si>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</si>
  <si>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</si>
  <si>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</si>
  <si>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</si>
  <si>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</si>
  <si>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</si>
  <si>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</si>
  <si>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</si>
  <si>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</si>
  <si>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</si>
  <si>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</si>
  <si>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</si>
  <si>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</si>
  <si>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</si>
  <si>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</si>
  <si>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</si>
  <si>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</si>
  <si>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</si>
  <si>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</si>
  <si>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</si>
  <si>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</si>
  <si>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</si>
  <si>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</si>
  <si>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</si>
  <si>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</si>
  <si>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</si>
  <si>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</si>
  <si>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</si>
  <si>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</si>
  <si>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</si>
  <si>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</si>
  <si>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</si>
  <si>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</si>
  <si>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</si>
  <si>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</si>
  <si>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</si>
  <si>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</si>
  <si>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</si>
  <si>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</si>
  <si>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</si>
  <si>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</si>
  <si>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</si>
  <si>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</si>
  <si>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</si>
  <si>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</si>
  <si>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</si>
  <si>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</si>
  <si>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</si>
  <si>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</si>
  <si>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</si>
  <si>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</si>
  <si>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</si>
  <si>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</si>
  <si>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</si>
  <si>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</si>
  <si>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</si>
  <si>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</si>
  <si>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</si>
  <si>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</si>
  <si>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</si>
  <si>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</si>
  <si>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</si>
  <si>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</si>
  <si>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</si>
  <si>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</si>
  <si>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</si>
  <si>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</si>
  <si>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</si>
  <si>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</si>
  <si>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</si>
  <si>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</si>
  <si>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</si>
  <si>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</si>
  <si>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</si>
  <si>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</si>
  <si>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</si>
  <si>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</si>
  <si>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</si>
  <si>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</si>
  <si>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</si>
  <si>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</si>
  <si>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</si>
  <si>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</si>
  <si>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</si>
  <si>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</si>
  <si>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</si>
  <si>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</si>
  <si>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</si>
  <si>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</si>
  <si>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</si>
  <si>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</si>
  <si>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</si>
  <si>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</si>
  <si>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</si>
  <si>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</si>
  <si>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</si>
  <si>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</si>
  <si>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</si>
  <si>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</si>
  <si>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</si>
  <si>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</si>
  <si>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</si>
  <si>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</si>
  <si>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</si>
  <si>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</si>
  <si>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</si>
  <si>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</si>
  <si>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</si>
  <si>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</si>
  <si>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</si>
  <si>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</si>
  <si>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</si>
  <si>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</si>
  <si>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</si>
  <si>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</si>
  <si>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</si>
  <si>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</si>
  <si>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</si>
  <si>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</si>
  <si>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</si>
  <si>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</si>
  <si>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</si>
  <si>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</si>
  <si>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</si>
  <si>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</si>
  <si>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</si>
  <si>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</si>
  <si>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</si>
  <si>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</si>
  <si>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</si>
  <si>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</si>
  <si>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</si>
  <si>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</si>
  <si>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</si>
  <si>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</si>
  <si>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</si>
  <si>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</si>
  <si>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</si>
  <si>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</si>
  <si>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</si>
  <si>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</si>
  <si>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</si>
  <si>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</si>
  <si>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</si>
  <si>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</si>
  <si>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</si>
  <si>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</si>
  <si>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</si>
  <si>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</si>
  <si>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</si>
  <si>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</si>
  <si>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</si>
  <si>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</si>
  <si>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</si>
  <si>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</si>
  <si>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</si>
  <si>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</si>
  <si>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</si>
  <si>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</si>
  <si>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</si>
  <si>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</si>
  <si>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</si>
  <si>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</si>
  <si>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</si>
  <si>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</si>
  <si>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</si>
  <si>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</si>
  <si>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</si>
  <si>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</si>
  <si>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</si>
  <si>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</si>
  <si>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</si>
  <si>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</si>
  <si>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</si>
  <si>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</si>
  <si>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</si>
  <si>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</si>
  <si>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</si>
  <si>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</si>
  <si>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</si>
  <si>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</si>
  <si>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</si>
  <si>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</si>
  <si>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</si>
  <si>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</si>
  <si>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</si>
  <si>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</si>
  <si>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</si>
  <si>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</si>
  <si>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</si>
  <si>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</si>
  <si>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</si>
  <si>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</si>
  <si>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</si>
  <si>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</si>
  <si>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</si>
  <si>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</si>
  <si>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</si>
  <si>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</si>
  <si>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</si>
  <si>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</si>
  <si>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</si>
  <si>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</si>
  <si>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</si>
  <si>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</si>
  <si>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</si>
  <si>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</si>
  <si>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</si>
  <si>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</si>
  <si>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</si>
  <si>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</si>
  <si>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</si>
  <si>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</si>
  <si>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</si>
  <si>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</si>
  <si>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</si>
  <si>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</si>
  <si>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</si>
  <si>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</si>
  <si>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</si>
  <si>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</si>
  <si>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</si>
  <si>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</si>
  <si>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</si>
  <si>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</si>
  <si>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</si>
  <si>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</si>
  <si>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</si>
  <si>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</si>
  <si>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</si>
  <si>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</si>
  <si>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</si>
  <si>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</si>
  <si>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</si>
  <si>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</si>
  <si>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</si>
  <si>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</si>
  <si>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</si>
  <si>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</si>
  <si>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</si>
  <si>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</si>
  <si>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</si>
  <si>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</si>
  <si>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</si>
  <si>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</si>
  <si>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</si>
  <si>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</si>
  <si>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</si>
  <si>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</si>
  <si>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</si>
  <si>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</si>
  <si>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</si>
  <si>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</si>
  <si>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</si>
  <si>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</si>
  <si>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</si>
  <si>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</si>
  <si>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</si>
  <si>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</si>
  <si>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</si>
  <si>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</si>
  <si>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</si>
  <si>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</si>
  <si>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</si>
  <si>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</si>
  <si>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</si>
  <si>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</si>
  <si>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</si>
  <si>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</si>
  <si>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</si>
  <si>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</si>
  <si>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</si>
  <si>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</si>
  <si>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</si>
  <si>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</si>
  <si>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</si>
  <si>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</si>
  <si>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</si>
  <si>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</si>
  <si>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</si>
  <si>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</si>
  <si>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</si>
  <si>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</si>
  <si>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</si>
  <si>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</si>
  <si>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</si>
  <si>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</si>
  <si>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</si>
  <si>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</si>
  <si>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</si>
  <si>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</si>
  <si>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</si>
  <si>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</si>
  <si>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</si>
  <si>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</si>
  <si>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</si>
  <si>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</si>
  <si>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</si>
  <si>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</si>
  <si>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</si>
  <si>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</si>
  <si>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</si>
  <si>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</si>
  <si>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</si>
  <si>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</si>
  <si>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</si>
  <si>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</si>
  <si>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</si>
  <si>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</si>
  <si>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</si>
  <si>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</si>
  <si>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</si>
  <si>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</si>
  <si>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</si>
  <si>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</si>
  <si>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</si>
  <si>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</si>
  <si>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</si>
  <si>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</si>
  <si>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</si>
  <si>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</si>
  <si>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</si>
  <si>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</si>
  <si>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</si>
  <si>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</si>
  <si>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</si>
  <si>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</si>
  <si>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</si>
  <si>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</si>
  <si>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</si>
  <si>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</si>
  <si>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</si>
  <si>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</si>
  <si>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</si>
  <si>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</si>
  <si>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</si>
  <si>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</si>
  <si>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</si>
  <si>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</si>
  <si>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</si>
  <si>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</si>
  <si>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</si>
  <si>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</si>
  <si>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</si>
  <si>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</si>
  <si>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</si>
  <si>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</si>
  <si>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</si>
  <si>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</si>
  <si>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</si>
  <si>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</si>
  <si>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</si>
  <si>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</si>
  <si>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</si>
  <si>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</si>
  <si>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</si>
  <si>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</si>
  <si>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</si>
  <si>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</si>
  <si>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</si>
  <si>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</si>
  <si>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</si>
  <si>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</si>
  <si>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</si>
  <si>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</si>
  <si>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</si>
  <si>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</si>
  <si>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</si>
  <si>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</si>
  <si>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</si>
  <si>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</si>
  <si>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</si>
  <si>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</si>
  <si>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</si>
  <si>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</si>
  <si>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</si>
  <si>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</si>
  <si>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</si>
  <si>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</si>
  <si>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</si>
  <si>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</si>
  <si>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</si>
  <si>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</si>
  <si>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</si>
  <si>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</si>
  <si>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</si>
  <si>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</si>
  <si>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</si>
  <si>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</si>
  <si>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</si>
  <si>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</si>
  <si>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</si>
  <si>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</si>
  <si>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</si>
  <si>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</si>
  <si>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</si>
  <si>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</si>
  <si>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</si>
  <si>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</si>
  <si>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</si>
  <si>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</si>
  <si>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</si>
  <si>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</si>
  <si>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</si>
  <si>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</si>
  <si>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</si>
  <si>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</si>
  <si>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</si>
  <si>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</si>
  <si>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</si>
  <si>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</si>
  <si>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</si>
  <si>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</si>
  <si>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</si>
  <si>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</si>
  <si>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</si>
  <si>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</si>
  <si>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</si>
  <si>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</si>
  <si>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</si>
  <si>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</si>
  <si>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</si>
  <si>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</si>
  <si>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</si>
  <si>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</si>
  <si>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</si>
  <si>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</si>
  <si>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</si>
  <si>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</si>
  <si>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</si>
  <si>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</si>
  <si>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</si>
  <si>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</si>
  <si>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</si>
  <si>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</si>
  <si>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</si>
  <si>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</si>
  <si>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</si>
  <si>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</si>
  <si>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</si>
  <si>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</si>
  <si>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</si>
  <si>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</si>
  <si>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</si>
  <si>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</si>
  <si>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</si>
  <si>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</si>
  <si>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</si>
  <si>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</si>
  <si>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</si>
  <si>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</si>
  <si>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</si>
  <si>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</si>
  <si>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</si>
  <si>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</si>
  <si>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</si>
  <si>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</si>
  <si>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</si>
  <si>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</si>
  <si>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</si>
  <si>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</si>
  <si>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</si>
  <si>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</si>
  <si>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</si>
  <si>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</si>
  <si>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</si>
  <si>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</si>
  <si>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</si>
  <si>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</si>
  <si>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</si>
  <si>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</si>
  <si>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</si>
  <si>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</si>
  <si>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</si>
  <si>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</si>
  <si>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</si>
  <si>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</si>
  <si>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</si>
  <si>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</si>
  <si>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</si>
  <si>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</si>
  <si>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</si>
  <si>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</si>
  <si>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</si>
  <si>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</si>
  <si>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</si>
  <si>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</si>
  <si>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</si>
  <si>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</si>
  <si>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</si>
  <si>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</si>
  <si>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</si>
  <si>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</si>
  <si>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</si>
  <si>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</si>
  <si>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</si>
  <si>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</si>
  <si>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</si>
  <si>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</si>
  <si>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</si>
  <si>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</si>
  <si>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</si>
  <si>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</si>
  <si>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</si>
  <si>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</si>
  <si>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</si>
  <si>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</si>
  <si>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</si>
  <si>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</si>
  <si>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</si>
  <si>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</si>
  <si>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</si>
  <si>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</si>
  <si>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</si>
  <si>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</si>
  <si>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</si>
  <si>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</si>
  <si>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</si>
  <si>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</si>
  <si>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</si>
  <si>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</si>
  <si>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</si>
  <si>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</si>
  <si>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</si>
  <si>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</si>
  <si>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</si>
  <si>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</si>
  <si>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</si>
  <si>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</si>
  <si>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</si>
  <si>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</si>
  <si>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</si>
  <si>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</si>
  <si>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</si>
  <si>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</si>
  <si>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</si>
  <si>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</si>
  <si>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</si>
  <si>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</si>
  <si>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</si>
  <si>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</si>
  <si>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</si>
  <si>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</si>
  <si>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</si>
  <si>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</si>
  <si>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</si>
  <si>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</si>
  <si>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</si>
  <si>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</si>
  <si>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</si>
  <si>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</si>
  <si>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</si>
  <si>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</si>
  <si>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</si>
  <si>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</si>
  <si>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</si>
  <si>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</si>
  <si>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</si>
  <si>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</si>
  <si>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</si>
  <si>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</si>
  <si>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</si>
  <si>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</si>
  <si>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</si>
  <si>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</si>
  <si>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</si>
  <si>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</si>
  <si>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</si>
  <si>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</si>
  <si>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</si>
  <si>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</si>
  <si>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</si>
  <si>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</si>
  <si>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</si>
  <si>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</si>
  <si>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</si>
  <si>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</si>
  <si>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</si>
  <si>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</si>
  <si>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</si>
  <si>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</si>
  <si>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</si>
  <si>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</si>
  <si>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</si>
  <si>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</si>
  <si>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</si>
  <si>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</si>
  <si>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</si>
  <si>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</si>
  <si>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</si>
  <si>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</si>
  <si>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</si>
  <si>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</si>
  <si>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</si>
  <si>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</si>
  <si>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</si>
  <si>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</si>
  <si>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</si>
  <si>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</si>
  <si>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</si>
  <si>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</si>
  <si>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</si>
  <si>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</si>
  <si>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</si>
  <si>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</si>
  <si>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</si>
  <si>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</si>
  <si>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</si>
  <si>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</si>
  <si>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</si>
  <si>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</si>
  <si>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</si>
  <si>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</si>
  <si>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</si>
  <si>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</si>
  <si>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</si>
  <si>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</si>
  <si>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</si>
  <si>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</si>
  <si>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</si>
  <si>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</si>
  <si>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</si>
  <si>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</si>
  <si>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</si>
  <si>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</si>
  <si>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</si>
  <si>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</si>
  <si>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</si>
  <si>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</si>
  <si>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</si>
  <si>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</si>
  <si>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</si>
  <si>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</si>
  <si>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</si>
  <si>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</si>
  <si>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</si>
  <si>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</si>
  <si>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</si>
  <si>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</si>
  <si>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</si>
  <si>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</si>
  <si>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</si>
  <si>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</si>
  <si>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</si>
  <si>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</si>
  <si>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</si>
  <si>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</si>
  <si>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</si>
  <si>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</si>
  <si>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</si>
  <si>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</si>
  <si>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</si>
  <si>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</si>
  <si>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</si>
  <si>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</si>
  <si>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</si>
  <si>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</si>
  <si>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</si>
  <si>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</si>
  <si>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</si>
  <si>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</si>
  <si>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</si>
  <si>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</si>
  <si>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</si>
  <si>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</si>
  <si>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</si>
  <si>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</si>
  <si>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</si>
  <si>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</si>
  <si>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</si>
  <si>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</si>
  <si>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</si>
  <si>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</si>
  <si>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</si>
  <si>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</si>
  <si>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</si>
  <si>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</si>
  <si>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</si>
  <si>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</si>
  <si>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</si>
  <si>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</si>
  <si>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</si>
  <si>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</si>
  <si>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</si>
  <si>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</si>
  <si>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</si>
  <si>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</si>
  <si>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</si>
  <si>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</si>
  <si>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</si>
  <si>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</si>
  <si>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</si>
  <si>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</si>
  <si>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</si>
  <si>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</si>
  <si>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</si>
  <si>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</si>
  <si>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</si>
  <si>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</si>
  <si>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</si>
  <si>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</si>
  <si>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</si>
  <si>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</si>
  <si>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</si>
  <si>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</si>
  <si>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</si>
  <si>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</si>
  <si>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</si>
  <si>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</si>
  <si>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</si>
  <si>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</si>
  <si>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</si>
  <si>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</si>
  <si>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</si>
  <si>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</si>
  <si>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</si>
  <si>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</si>
  <si>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</si>
  <si>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</si>
  <si>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</si>
  <si>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</si>
  <si>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</si>
  <si>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</si>
  <si>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</si>
  <si>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</si>
  <si>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</si>
  <si>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</si>
  <si>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</si>
  <si>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</si>
  <si>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</si>
  <si>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</si>
  <si>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</si>
  <si>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</si>
  <si>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</si>
  <si>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</si>
  <si>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</si>
  <si>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</si>
  <si>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</si>
  <si>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</si>
  <si>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</si>
  <si>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</si>
  <si>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</si>
  <si>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</si>
  <si>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</si>
  <si>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</si>
  <si>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</si>
  <si>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</si>
  <si>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</si>
  <si>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</si>
  <si>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</si>
  <si>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</si>
  <si>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</si>
  <si>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</si>
  <si>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</si>
  <si>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</si>
  <si>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</si>
  <si>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</si>
  <si>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</si>
  <si>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</si>
  <si>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</si>
  <si>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</si>
  <si>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</si>
  <si>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</si>
  <si>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</si>
  <si>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</si>
  <si>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</si>
  <si>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</si>
  <si>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</si>
  <si>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</si>
  <si>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</si>
  <si>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</si>
  <si>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</si>
  <si>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</si>
  <si>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</si>
  <si>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</si>
  <si>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</si>
  <si>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</si>
  <si>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</si>
  <si>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</si>
  <si>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</si>
  <si>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</si>
  <si>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</si>
  <si>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</si>
  <si>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</si>
  <si>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</si>
  <si>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</si>
  <si>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</si>
  <si>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</si>
  <si>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</si>
  <si>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</si>
  <si>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</si>
  <si>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</si>
  <si>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</si>
  <si>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</si>
  <si>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</si>
  <si>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</si>
  <si>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</si>
  <si>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</si>
  <si>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</si>
  <si>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</si>
  <si>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</si>
  <si>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</si>
  <si>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</si>
  <si>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</si>
  <si>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</si>
  <si>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</si>
  <si>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</si>
  <si>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</si>
  <si>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</si>
  <si>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</si>
  <si>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</si>
  <si>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</si>
  <si>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</si>
  <si>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</si>
  <si>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</si>
  <si>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</si>
  <si>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</si>
  <si>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</si>
  <si>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</si>
  <si>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</si>
  <si>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</si>
  <si>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</si>
  <si>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</si>
  <si>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</si>
  <si>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</si>
  <si>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</si>
  <si>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</si>
  <si>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</si>
  <si>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</si>
  <si>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</si>
  <si>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</si>
  <si>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</si>
  <si>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</si>
  <si>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</si>
  <si>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</si>
  <si>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</si>
  <si>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</si>
  <si>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</si>
  <si>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</si>
  <si>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</si>
  <si>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</si>
  <si>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</si>
  <si>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</si>
  <si>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</si>
  <si>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</si>
  <si>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</si>
  <si>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</si>
  <si>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</si>
  <si>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</si>
  <si>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</si>
  <si>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</si>
  <si>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</si>
  <si>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</si>
  <si>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</si>
  <si>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</si>
  <si>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</si>
  <si>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</si>
  <si>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</si>
  <si>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</si>
  <si>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</si>
  <si>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</si>
  <si>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</si>
  <si>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</si>
  <si>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</si>
  <si>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</si>
  <si>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</si>
  <si>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</si>
  <si>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</si>
  <si>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</si>
  <si>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</si>
  <si>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</si>
  <si>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</si>
  <si>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</si>
  <si>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</si>
  <si>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</si>
  <si>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</si>
  <si>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</si>
  <si>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</si>
  <si>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</si>
  <si>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</si>
  <si>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</si>
  <si>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</si>
  <si>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</si>
  <si>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</si>
  <si>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</si>
  <si>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</si>
  <si>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</si>
  <si>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</si>
  <si>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</si>
  <si>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</si>
  <si>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</si>
  <si>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</si>
  <si>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</si>
  <si>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</si>
  <si>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</si>
  <si>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</si>
  <si>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</si>
  <si>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</si>
  <si>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</si>
  <si>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</si>
  <si>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</si>
  <si>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</si>
  <si>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</si>
  <si>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</si>
  <si>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</si>
  <si>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</si>
  <si>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</si>
  <si>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</si>
  <si>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</si>
  <si>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</si>
  <si>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</si>
  <si>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</si>
  <si>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</si>
  <si>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</si>
  <si>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</si>
  <si>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</si>
  <si>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</si>
  <si>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</si>
  <si>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</si>
  <si>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</si>
  <si>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</si>
  <si>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</si>
  <si>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</si>
  <si>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</si>
  <si>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</si>
  <si>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</si>
  <si>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</si>
  <si>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</si>
  <si>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</si>
  <si>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</si>
  <si>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</si>
  <si>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</si>
  <si>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</si>
  <si>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</si>
  <si>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</si>
  <si>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</si>
  <si>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</si>
  <si>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</si>
  <si>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</si>
  <si>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</si>
  <si>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</si>
  <si>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</si>
  <si>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</si>
  <si>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</si>
  <si>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</si>
  <si>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</si>
  <si>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</si>
  <si>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</si>
  <si>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</si>
  <si>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</si>
  <si>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</si>
  <si>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</si>
  <si>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</si>
  <si>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</si>
  <si>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</si>
  <si>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</si>
  <si>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</si>
  <si>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</si>
  <si>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</si>
  <si>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</si>
  <si>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</si>
  <si>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</si>
  <si>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</si>
  <si>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</si>
  <si>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</si>
  <si>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</si>
  <si>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</si>
  <si>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</si>
  <si>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</si>
  <si>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</si>
  <si>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</si>
  <si>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</si>
  <si>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</si>
  <si>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</si>
  <si>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</si>
  <si>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</si>
  <si>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</si>
  <si>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</si>
  <si>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</si>
  <si>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</si>
  <si>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</si>
  <si>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</si>
  <si>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</si>
  <si>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</si>
  <si>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</si>
  <si>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</si>
  <si>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</si>
  <si>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</si>
  <si>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</si>
  <si>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</si>
  <si>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</si>
  <si>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</si>
  <si>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</si>
  <si>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</si>
  <si>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</si>
  <si>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</si>
  <si>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</si>
  <si>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</si>
  <si>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</si>
  <si>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</si>
  <si>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</si>
  <si>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</si>
  <si>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</si>
  <si>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</si>
  <si>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</si>
  <si>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</si>
  <si>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</si>
  <si>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</si>
  <si>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</si>
  <si>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</si>
  <si>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</si>
  <si>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</si>
  <si>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</si>
  <si>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</si>
  <si>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</si>
  <si>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</si>
  <si>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</si>
  <si>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</si>
  <si>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</si>
  <si>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</si>
  <si>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</si>
  <si>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</si>
  <si>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</si>
  <si>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</si>
  <si>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</si>
  <si>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</si>
  <si>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</si>
  <si>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</si>
  <si>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</si>
  <si>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</si>
  <si>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</si>
  <si>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</si>
  <si>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</si>
  <si>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</si>
  <si>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</si>
  <si>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</si>
  <si>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</si>
  <si>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</si>
  <si>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</si>
  <si>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</si>
  <si>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</si>
  <si>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</si>
  <si>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</si>
  <si>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</si>
  <si>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</si>
  <si>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</si>
  <si>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</si>
  <si>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</si>
  <si>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</si>
  <si>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</si>
  <si>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</si>
  <si>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</si>
  <si>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</si>
  <si>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</si>
  <si>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</si>
  <si>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</si>
  <si>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</si>
  <si>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</si>
  <si>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</si>
  <si>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</si>
  <si>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</si>
  <si>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</si>
  <si>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</si>
  <si>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</si>
  <si>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</si>
  <si>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</si>
  <si>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</si>
  <si>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</si>
  <si>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</si>
  <si>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</si>
  <si>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</si>
  <si>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</si>
  <si>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</si>
  <si>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</si>
  <si>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</si>
  <si>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</si>
  <si>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</si>
  <si>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</si>
  <si>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</si>
  <si>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</si>
  <si>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</si>
  <si>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</si>
  <si>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</si>
  <si>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</si>
  <si>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</si>
  <si>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</si>
  <si>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</si>
  <si>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</si>
  <si>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</si>
  <si>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</si>
  <si>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</si>
  <si>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</si>
  <si>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</si>
  <si>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</si>
  <si>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</si>
  <si>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</si>
  <si>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</si>
  <si>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</si>
  <si>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</si>
  <si>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</si>
  <si>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</si>
  <si>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</si>
  <si>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</si>
  <si>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</si>
  <si>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</si>
  <si>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</si>
  <si>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</si>
  <si>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</si>
  <si>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</si>
  <si>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</si>
  <si>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</si>
  <si>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</si>
  <si>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</si>
  <si>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</si>
  <si>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</si>
  <si>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</si>
  <si>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</si>
  <si>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</si>
  <si>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</si>
  <si>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</si>
  <si>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</si>
  <si>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</si>
  <si>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</si>
  <si>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</si>
  <si>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</si>
  <si>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</si>
  <si>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</si>
  <si>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</si>
  <si>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</si>
  <si>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</si>
  <si>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</si>
  <si>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</si>
  <si>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</si>
  <si>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</si>
  <si>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</si>
  <si>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</si>
  <si>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</si>
  <si>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</si>
  <si>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</si>
  <si>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</si>
  <si>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</si>
  <si>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</si>
  <si>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</si>
  <si>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</si>
  <si>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</si>
  <si>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</si>
  <si>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</si>
  <si>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</si>
  <si>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</si>
  <si>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</si>
  <si>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</si>
  <si>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</si>
  <si>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</si>
  <si>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</si>
  <si>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</si>
  <si>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</si>
  <si>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</si>
  <si>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</si>
  <si>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</si>
  <si>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</si>
  <si>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</si>
  <si>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</si>
  <si>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</si>
  <si>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</si>
  <si>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</si>
  <si>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</si>
  <si>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</si>
  <si>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</si>
  <si>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</si>
  <si>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</si>
  <si>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</si>
  <si>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</si>
  <si>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</si>
  <si>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</si>
  <si>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</si>
  <si>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</si>
  <si>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</si>
  <si>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</si>
  <si>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</si>
  <si>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</si>
  <si>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</si>
  <si>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</si>
  <si>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</si>
  <si>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</si>
  <si>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</si>
  <si>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</si>
  <si>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</si>
  <si>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</si>
  <si>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</si>
  <si>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</si>
  <si>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</si>
  <si>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</si>
  <si>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</si>
  <si>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</si>
  <si>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</si>
  <si>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</si>
  <si>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</si>
  <si>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</si>
  <si>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</si>
  <si>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</si>
  <si>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</si>
  <si>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</si>
  <si>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</si>
  <si>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</si>
  <si>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</si>
  <si>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</si>
  <si>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</si>
  <si>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</si>
  <si>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</si>
  <si>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</si>
  <si>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</si>
  <si>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</si>
  <si>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</si>
  <si>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</si>
  <si>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</si>
  <si>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</si>
  <si>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</si>
  <si>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</si>
  <si>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</si>
  <si>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</si>
  <si>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</si>
  <si>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</si>
  <si>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</si>
  <si>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</si>
  <si>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</si>
  <si>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</si>
  <si>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</si>
  <si>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</si>
  <si>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</si>
  <si>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</si>
  <si>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</si>
  <si>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</si>
  <si>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</si>
  <si>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</si>
  <si>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</si>
  <si>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</si>
  <si>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</si>
  <si>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</si>
  <si>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</si>
  <si>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</si>
  <si>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</si>
  <si>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</si>
  <si>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</si>
  <si>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</si>
  <si>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</si>
  <si>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</si>
  <si>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</si>
  <si>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</si>
  <si>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</si>
  <si>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</si>
  <si>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</si>
  <si>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</si>
  <si>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</si>
  <si>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</si>
  <si>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</si>
  <si>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</si>
  <si>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</si>
  <si>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</si>
  <si>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</si>
  <si>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</si>
  <si>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</si>
  <si>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</si>
  <si>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</si>
  <si>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</si>
  <si>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</si>
  <si>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</si>
  <si>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</si>
  <si>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</si>
  <si>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</si>
  <si>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</si>
  <si>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</si>
  <si>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</si>
  <si>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</si>
  <si>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</si>
  <si>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</si>
  <si>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</si>
  <si>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</si>
  <si>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</si>
  <si>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</si>
  <si>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</si>
  <si>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</si>
  <si>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</si>
  <si>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</si>
  <si>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</si>
  <si>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</si>
  <si>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</si>
  <si>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</si>
  <si>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</si>
  <si>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</si>
  <si>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</si>
  <si>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</si>
  <si>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</si>
  <si>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</si>
  <si>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</si>
  <si>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</si>
  <si>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</si>
  <si>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</si>
  <si>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</si>
  <si>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</si>
  <si>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</si>
  <si>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</si>
  <si>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</si>
  <si>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</si>
  <si>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</si>
  <si>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</si>
  <si>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</si>
  <si>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</si>
  <si>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</si>
  <si>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</si>
  <si>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</si>
  <si>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</si>
  <si>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</si>
  <si>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</si>
  <si>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</si>
  <si>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</si>
  <si>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</si>
  <si>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</si>
  <si>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</si>
  <si>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</si>
  <si>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</si>
  <si>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</si>
  <si>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</si>
  <si>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</si>
  <si>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</si>
  <si>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</si>
  <si>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</si>
  <si>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</si>
  <si>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</si>
  <si>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</si>
  <si>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</si>
  <si>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</si>
  <si>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</si>
  <si>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</si>
  <si>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</si>
  <si>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</si>
  <si>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</si>
  <si>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</si>
  <si>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</si>
  <si>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</si>
  <si>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</si>
  <si>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</si>
  <si>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</si>
  <si>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</si>
  <si>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</si>
  <si>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</si>
  <si>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</si>
  <si>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</si>
  <si>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</si>
  <si>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</si>
  <si>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</si>
  <si>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</si>
  <si>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</si>
  <si>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</si>
  <si>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</si>
  <si>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</si>
  <si>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</si>
  <si>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</si>
  <si>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</si>
  <si>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</si>
  <si>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</si>
  <si>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</si>
  <si>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</si>
  <si>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</si>
  <si>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</si>
  <si>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</si>
  <si>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</si>
  <si>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</si>
  <si>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</si>
  <si>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</si>
  <si>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</si>
  <si>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</si>
  <si>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</si>
  <si>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</si>
  <si>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</si>
  <si>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</si>
  <si>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</si>
  <si>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</si>
  <si>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</si>
  <si>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</si>
  <si>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</si>
  <si>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</si>
  <si>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</si>
  <si>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</si>
  <si>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</si>
  <si>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</si>
  <si>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</si>
  <si>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</si>
  <si>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</si>
  <si>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</si>
  <si>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</si>
  <si>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</si>
  <si>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</si>
  <si>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</si>
  <si>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</si>
  <si>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</si>
  <si>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</si>
  <si>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</si>
  <si>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</si>
  <si>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</si>
  <si>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</si>
  <si>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</si>
  <si>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</si>
  <si>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</si>
  <si>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</si>
  <si>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</si>
  <si>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</si>
  <si>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</si>
  <si>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</si>
  <si>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</si>
  <si>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</si>
  <si>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</si>
  <si>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</si>
  <si>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</si>
  <si>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</si>
  <si>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</si>
  <si>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</si>
  <si>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</si>
  <si>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</si>
  <si>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</si>
  <si>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</si>
  <si>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</si>
  <si>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</si>
  <si>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</si>
  <si>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</si>
  <si>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</si>
  <si>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</si>
  <si>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</si>
  <si>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</si>
  <si>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</si>
  <si>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</si>
  <si>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</si>
  <si>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</si>
  <si>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</si>
  <si>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</si>
  <si>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</si>
  <si>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</si>
  <si>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</si>
  <si>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</si>
  <si>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</si>
  <si>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</si>
  <si>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</si>
  <si>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</si>
  <si>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</si>
  <si>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</si>
  <si>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</si>
  <si>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</si>
  <si>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</si>
  <si>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</si>
  <si>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</si>
  <si>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</si>
  <si>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</si>
  <si>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</si>
  <si>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</si>
  <si>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</si>
  <si>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</si>
  <si>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</si>
  <si>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</si>
  <si>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</si>
  <si>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</si>
  <si>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</si>
  <si>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</si>
  <si>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</si>
  <si>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</si>
  <si>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</si>
  <si>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</si>
  <si>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</si>
  <si>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</si>
  <si>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</si>
  <si>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</si>
  <si>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</si>
  <si>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</si>
  <si>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</si>
  <si>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</si>
  <si>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</si>
  <si>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</si>
  <si>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</si>
  <si>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</si>
  <si>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</si>
  <si>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</si>
  <si>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</si>
  <si>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</si>
  <si>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</si>
  <si>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</si>
  <si>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</si>
  <si>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</si>
  <si>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</si>
  <si>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</si>
  <si>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</si>
  <si>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</si>
  <si>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</si>
  <si>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</si>
  <si>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</si>
  <si>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</si>
  <si>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</si>
  <si>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</si>
  <si>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</si>
  <si>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</si>
  <si>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</si>
  <si>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</si>
  <si>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</si>
  <si>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</si>
  <si>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</si>
  <si>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</si>
  <si>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</si>
  <si>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</si>
  <si>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</si>
  <si>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</si>
  <si>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</si>
  <si>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</si>
  <si>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</si>
  <si>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</si>
  <si>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</si>
  <si>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</si>
  <si>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</si>
  <si>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</si>
  <si>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</si>
  <si>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</si>
  <si>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</si>
  <si>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</si>
  <si>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</si>
  <si>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</si>
  <si>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</si>
  <si>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</si>
  <si>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</si>
  <si>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</si>
  <si>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</si>
  <si>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</si>
  <si>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</si>
  <si>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</si>
  <si>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</si>
  <si>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</si>
  <si>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</si>
  <si>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</si>
  <si>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</si>
  <si>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</si>
  <si>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</si>
  <si>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</si>
  <si>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</si>
  <si>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</si>
  <si>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</si>
  <si>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</si>
  <si>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</si>
  <si>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</si>
  <si>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</si>
  <si>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</si>
  <si>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</si>
  <si>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</si>
  <si>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</si>
  <si>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</si>
  <si>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</si>
  <si>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</si>
  <si>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</si>
  <si>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</si>
  <si>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</si>
  <si>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</si>
  <si>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</si>
  <si>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</si>
  <si>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</si>
  <si>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</si>
  <si>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</si>
  <si>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</si>
  <si>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</si>
  <si>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</si>
  <si>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</si>
  <si>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</si>
  <si>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</si>
  <si>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</si>
  <si>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</si>
  <si>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</si>
  <si>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</si>
  <si>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</si>
  <si>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</si>
  <si>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</si>
  <si>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</si>
  <si>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</si>
  <si>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</si>
  <si>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</si>
  <si>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</si>
  <si>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</si>
  <si>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</si>
  <si>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</si>
  <si>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</si>
  <si>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</si>
  <si>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</si>
  <si>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</si>
  <si>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</si>
  <si>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</si>
  <si>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</si>
  <si>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</si>
  <si>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</si>
  <si>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</si>
  <si>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</si>
  <si>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</si>
  <si>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</si>
  <si>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</si>
  <si>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</si>
  <si>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</si>
  <si>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</si>
  <si>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</si>
  <si>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</si>
  <si>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</si>
  <si>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</si>
  <si>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</si>
  <si>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</si>
  <si>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</si>
  <si>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</si>
  <si>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</si>
  <si>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</si>
  <si>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</si>
  <si>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</si>
  <si>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</si>
  <si>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</si>
  <si>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</si>
  <si>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</si>
  <si>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</si>
  <si>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</si>
  <si>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</si>
  <si>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</si>
  <si>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</si>
  <si>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</si>
  <si>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</si>
  <si>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</si>
  <si>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</si>
  <si>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</si>
  <si>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</si>
  <si>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</si>
  <si>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</si>
  <si>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</si>
  <si>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</si>
  <si>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</si>
  <si>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</si>
  <si>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</si>
  <si>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</si>
  <si>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</si>
  <si>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</si>
  <si>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</si>
  <si>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</si>
  <si>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</si>
  <si>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</si>
  <si>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</si>
  <si>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</si>
  <si>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</si>
  <si>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</si>
  <si>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</si>
  <si>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</si>
  <si>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</si>
  <si>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</si>
  <si>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</si>
  <si>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</si>
  <si>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</si>
  <si>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</si>
  <si>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</si>
  <si>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</si>
  <si>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</si>
  <si>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</si>
  <si>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</si>
  <si>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</si>
  <si>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</si>
  <si>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</si>
  <si>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</si>
  <si>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</si>
  <si>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</si>
  <si>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</si>
  <si>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</si>
  <si>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</si>
  <si>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</si>
  <si>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</si>
  <si>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</si>
  <si>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</si>
  <si>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</si>
  <si>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</si>
  <si>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</si>
  <si>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</si>
  <si>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</si>
  <si>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</si>
  <si>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</si>
  <si>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</si>
  <si>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</si>
  <si>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</si>
  <si>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</si>
  <si>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</si>
  <si>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</si>
  <si>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</si>
  <si>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</si>
  <si>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</si>
  <si>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</si>
  <si>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</si>
  <si>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</si>
  <si>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</si>
  <si>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</si>
  <si>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</si>
  <si>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</si>
  <si>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</si>
  <si>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</si>
  <si>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</si>
  <si>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</si>
  <si>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</si>
  <si>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</si>
  <si>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</si>
  <si>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</si>
  <si>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</si>
  <si>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</si>
  <si>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</si>
  <si>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</si>
  <si>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</si>
  <si>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</si>
  <si>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</si>
  <si>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</si>
  <si>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</si>
  <si>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</si>
  <si>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</si>
  <si>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</si>
  <si>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</si>
  <si>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</si>
  <si>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</si>
  <si>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</si>
  <si>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</si>
  <si>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</si>
  <si>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</si>
  <si>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</si>
  <si>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</si>
  <si>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</si>
  <si>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</si>
  <si>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</si>
  <si>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</si>
  <si>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</si>
  <si>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</si>
  <si>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</si>
  <si>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</si>
  <si>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</si>
  <si>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</si>
  <si>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</si>
  <si>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</si>
  <si>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</si>
  <si>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</si>
  <si>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</si>
  <si>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</si>
  <si>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</si>
  <si>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</si>
  <si>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</si>
  <si>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</si>
  <si>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</si>
  <si>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</si>
  <si>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</si>
  <si>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</si>
  <si>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</si>
  <si>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</si>
  <si>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</si>
  <si>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</si>
  <si>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</si>
  <si>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</si>
  <si>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</si>
  <si>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</si>
  <si>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</si>
  <si>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</si>
  <si>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</si>
  <si>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</si>
  <si>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</si>
  <si>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</si>
  <si>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</si>
  <si>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</si>
  <si>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</si>
  <si>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</si>
  <si>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</si>
  <si>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</si>
  <si>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</si>
  <si>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</si>
  <si>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</si>
  <si>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</si>
  <si>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</si>
  <si>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</si>
  <si>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</si>
  <si>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</si>
  <si>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</si>
  <si>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</si>
  <si>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</si>
  <si>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</si>
  <si>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</si>
  <si>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</si>
  <si>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</si>
  <si>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</si>
  <si>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</si>
  <si>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</si>
  <si>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</si>
  <si>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</si>
  <si>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</si>
  <si>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</si>
  <si>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</si>
  <si>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</si>
  <si>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</si>
  <si>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</si>
  <si>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</si>
  <si>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</si>
  <si>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</si>
  <si>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</si>
  <si>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</si>
  <si>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</si>
  <si>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</si>
  <si>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</si>
  <si>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</si>
  <si>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</si>
  <si>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</si>
  <si>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</si>
  <si>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</si>
  <si>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</si>
  <si>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</si>
  <si>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</si>
  <si>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</si>
  <si>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</si>
  <si>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</si>
  <si>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</si>
  <si>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</si>
  <si>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</si>
  <si>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</si>
  <si>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</si>
  <si>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</si>
  <si>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</si>
  <si>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</si>
  <si>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</si>
  <si>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</si>
  <si>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</si>
  <si>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</si>
  <si>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</si>
  <si>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</si>
  <si>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</si>
  <si>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</si>
  <si>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</si>
  <si>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</si>
  <si>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</si>
  <si>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</si>
  <si>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</si>
  <si>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</si>
  <si>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</si>
  <si>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</si>
  <si>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</si>
  <si>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</si>
  <si>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</si>
  <si>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</si>
  <si>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</si>
  <si>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</si>
  <si>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</si>
  <si>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</si>
  <si>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</si>
  <si>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</si>
  <si>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</si>
  <si>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</si>
  <si>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</si>
  <si>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</si>
  <si>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</si>
  <si>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</si>
  <si>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</si>
  <si>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</si>
  <si>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</si>
  <si>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</si>
  <si>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</si>
  <si>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</si>
  <si>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</si>
  <si>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</si>
  <si>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</si>
  <si>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</si>
  <si>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</si>
  <si>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</si>
  <si>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</si>
  <si>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</si>
  <si>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</si>
  <si>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</si>
  <si>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</si>
  <si>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</si>
  <si>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</si>
  <si>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</si>
  <si>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</si>
  <si>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</si>
  <si>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</si>
  <si>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</si>
  <si>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</si>
  <si>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</si>
  <si>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</si>
  <si>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</si>
  <si>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</si>
  <si>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</si>
  <si>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</si>
  <si>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</si>
  <si>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</si>
  <si>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</si>
  <si>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</si>
  <si>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</si>
  <si>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</si>
  <si>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</si>
  <si>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</si>
  <si>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</si>
  <si>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</si>
  <si>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</si>
  <si>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</si>
  <si>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</si>
  <si>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</si>
  <si>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</si>
  <si>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</si>
  <si>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</si>
  <si>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</si>
  <si>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</si>
  <si>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</si>
  <si>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</si>
  <si>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</si>
  <si>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</si>
  <si>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</si>
  <si>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</si>
  <si>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</si>
  <si>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</si>
  <si>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</si>
  <si>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</si>
  <si>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</si>
  <si>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</si>
  <si>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</si>
  <si>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</si>
  <si>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</si>
  <si>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</si>
  <si>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</si>
  <si>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</si>
  <si>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</si>
  <si>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</si>
  <si>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</si>
  <si>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</si>
  <si>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</si>
  <si>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</si>
  <si>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</si>
  <si>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</si>
  <si>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</si>
  <si>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</si>
  <si>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</si>
  <si>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</si>
  <si>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</si>
  <si>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</si>
  <si>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</si>
  <si>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</si>
  <si>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</si>
  <si>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</si>
  <si>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</si>
  <si>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</si>
  <si>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</si>
  <si>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</si>
  <si>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</si>
  <si>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</si>
  <si>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</si>
  <si>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</si>
  <si>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</si>
  <si>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</si>
  <si>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</si>
  <si>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</si>
  <si>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</si>
  <si>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</si>
  <si>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</si>
  <si>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</si>
  <si>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</si>
  <si>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</si>
  <si>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</si>
  <si>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</si>
  <si>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</si>
  <si>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</si>
  <si>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</si>
  <si>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</si>
  <si>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</si>
  <si>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</si>
  <si>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</si>
  <si>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</si>
  <si>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</si>
  <si>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</si>
  <si>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</si>
  <si>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</si>
  <si>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</si>
  <si>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</si>
  <si>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</si>
  <si>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</si>
  <si>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</si>
  <si>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</si>
  <si>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</si>
  <si>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</si>
  <si>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</si>
  <si>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</si>
  <si>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</si>
  <si>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</si>
  <si>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</si>
  <si>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</si>
  <si>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</si>
  <si>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</si>
  <si>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</si>
  <si>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</si>
  <si>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</si>
  <si>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</si>
  <si>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</si>
  <si>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</si>
  <si>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</si>
  <si>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</si>
  <si>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</si>
  <si>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</si>
  <si>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</si>
  <si>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</si>
  <si>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</si>
  <si>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</si>
  <si>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</si>
  <si>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</si>
  <si>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</si>
  <si>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</si>
  <si>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</si>
  <si>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</si>
  <si>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</si>
  <si>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</si>
  <si>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</si>
  <si>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</si>
  <si>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</si>
  <si>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</si>
  <si>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</si>
  <si>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</si>
  <si>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</si>
  <si>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</si>
  <si>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</si>
  <si>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</si>
  <si>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</si>
  <si>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</si>
  <si>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</si>
  <si>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</si>
  <si>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</si>
  <si>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</si>
  <si>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</si>
  <si>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</si>
  <si>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</si>
  <si>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</si>
  <si>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</si>
  <si>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</si>
  <si>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</si>
  <si>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</si>
  <si>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</si>
  <si>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</si>
  <si>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</si>
  <si>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</si>
  <si>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</si>
  <si>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</si>
  <si>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</si>
  <si>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</si>
  <si>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</si>
  <si>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</si>
  <si>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</si>
  <si>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</si>
  <si>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</si>
  <si>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</si>
  <si>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</si>
  <si>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</si>
  <si>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</si>
  <si>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</si>
  <si>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</si>
  <si>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</si>
  <si>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</si>
  <si>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</si>
  <si>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</si>
  <si>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</si>
  <si>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</si>
  <si>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</si>
  <si>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</si>
  <si>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</si>
  <si>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</si>
  <si>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</si>
  <si>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</si>
  <si>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</si>
  <si>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</si>
  <si>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</si>
  <si>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</si>
  <si>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</si>
  <si>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</si>
  <si>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</si>
  <si>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</si>
  <si>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</si>
  <si>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</si>
  <si>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</si>
  <si>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</si>
  <si>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</si>
  <si>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</si>
  <si>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</si>
  <si>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</si>
  <si>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</si>
  <si>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</si>
  <si>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</si>
  <si>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</si>
  <si>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</si>
  <si>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</si>
  <si>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</si>
  <si>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</si>
  <si>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</si>
  <si>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</si>
  <si>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</si>
  <si>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</si>
  <si>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</si>
  <si>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</si>
  <si>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</si>
  <si>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</si>
  <si>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</si>
  <si>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</si>
  <si>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</si>
  <si>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</si>
  <si>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</si>
  <si>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</si>
  <si>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</si>
  <si>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</si>
  <si>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</si>
  <si>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</si>
  <si>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</si>
  <si>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</si>
  <si>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</si>
  <si>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</si>
  <si>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</si>
  <si>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</si>
  <si>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</si>
  <si>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</si>
  <si>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</si>
  <si>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</si>
  <si>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</si>
  <si>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</si>
  <si>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</si>
  <si>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</si>
  <si>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</si>
  <si>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</si>
  <si>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</si>
  <si>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</si>
  <si>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</si>
  <si>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</si>
  <si>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</si>
  <si>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</si>
  <si>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</si>
  <si>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</si>
  <si>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</si>
  <si>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</si>
  <si>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</si>
  <si>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</si>
  <si>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</si>
  <si>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</si>
  <si>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</si>
  <si>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</si>
  <si>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</si>
  <si>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</si>
  <si>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</si>
  <si>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</si>
  <si>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</si>
  <si>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</si>
  <si>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</si>
  <si>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</si>
  <si>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</si>
  <si>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</si>
  <si>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</si>
  <si>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</si>
  <si>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</si>
  <si>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</si>
  <si>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</si>
  <si>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</si>
  <si>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</si>
  <si>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</si>
  <si>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</si>
  <si>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</si>
  <si>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</si>
  <si>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</si>
  <si>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</si>
  <si>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</si>
  <si>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</si>
  <si>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</si>
  <si>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</si>
  <si>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</si>
  <si>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</si>
  <si>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</si>
  <si>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</si>
  <si>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</si>
  <si>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</si>
  <si>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</si>
  <si>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</si>
  <si>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</si>
  <si>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</si>
  <si>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</si>
  <si>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</si>
  <si>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</si>
  <si>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</si>
  <si>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</si>
  <si>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</si>
  <si>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</si>
  <si>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</si>
  <si>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</si>
  <si>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</si>
  <si>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</si>
  <si>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</si>
  <si>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</si>
  <si>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</si>
  <si>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</si>
  <si>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</si>
  <si>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</si>
  <si>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</si>
  <si>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</si>
  <si>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</si>
  <si>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</si>
  <si>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</si>
  <si>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</si>
  <si>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</si>
  <si>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</si>
  <si>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</si>
  <si>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</si>
  <si>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</si>
  <si>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</si>
  <si>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</si>
  <si>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</si>
  <si>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</si>
  <si>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</si>
  <si>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</si>
  <si>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</si>
  <si>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</si>
  <si>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</si>
  <si>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</si>
  <si>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</si>
  <si>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</si>
  <si>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</si>
  <si>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</si>
  <si>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</si>
  <si>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</si>
  <si>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</si>
  <si>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</si>
  <si>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</si>
  <si>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</si>
  <si>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</si>
  <si>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</si>
  <si>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</si>
  <si>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</si>
  <si>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</si>
  <si>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</si>
  <si>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</si>
  <si>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</si>
  <si>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</si>
  <si>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</si>
  <si>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</si>
  <si>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</si>
  <si>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</si>
  <si>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</si>
  <si>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</si>
  <si>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</si>
  <si>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</si>
  <si>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</si>
  <si>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</si>
  <si>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</si>
  <si>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</si>
  <si>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</si>
  <si>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</si>
  <si>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</si>
  <si>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</si>
  <si>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</si>
  <si>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</si>
  <si>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</si>
  <si>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</si>
  <si>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</si>
  <si>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</si>
  <si>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</si>
  <si>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</si>
  <si>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</si>
  <si>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</si>
  <si>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</si>
  <si>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</si>
  <si>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</si>
  <si>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</si>
  <si>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</si>
  <si>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</si>
  <si>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</si>
  <si>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</si>
  <si>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</si>
  <si>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</si>
  <si>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</si>
  <si>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</si>
  <si>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</si>
  <si>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</si>
  <si>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</si>
  <si>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</si>
  <si>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</si>
  <si>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</si>
  <si>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</si>
  <si>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</si>
  <si>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</si>
  <si>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</si>
  <si>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</si>
  <si>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</si>
  <si>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</si>
  <si>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</si>
  <si>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</si>
  <si>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</si>
  <si>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</si>
  <si>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</si>
  <si>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</si>
  <si>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</si>
  <si>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</si>
  <si>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</si>
  <si>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</si>
  <si>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</si>
  <si>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</si>
  <si>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</si>
  <si>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</si>
  <si>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</si>
  <si>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</si>
  <si>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</si>
  <si>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</si>
  <si>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</si>
  <si>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</si>
  <si>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</si>
  <si>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</si>
  <si>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</si>
  <si>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</si>
  <si>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</si>
  <si>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</si>
  <si>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</si>
  <si>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</si>
  <si>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</si>
  <si>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</si>
  <si>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</si>
  <si>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</si>
  <si>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</si>
  <si>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</si>
  <si>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</si>
  <si>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</si>
  <si>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</si>
  <si>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</si>
  <si>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</si>
  <si>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</si>
  <si>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</si>
  <si>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</si>
  <si>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</si>
  <si>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</si>
  <si>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</si>
  <si>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</si>
  <si>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</si>
  <si>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</si>
  <si>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</si>
  <si>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</si>
  <si>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</si>
  <si>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</si>
  <si>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</si>
  <si>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</si>
  <si>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</si>
  <si>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</si>
  <si>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</si>
  <si>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</si>
  <si>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</si>
  <si>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</si>
  <si>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</si>
  <si>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</si>
  <si>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</si>
  <si>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</si>
  <si>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</si>
  <si>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</si>
  <si>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</si>
  <si>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</si>
  <si>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</si>
  <si>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</si>
  <si>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</si>
  <si>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</si>
  <si>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</si>
  <si>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</si>
  <si>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18500-19000</t>
  </si>
  <si>
    <t>244-249</t>
  </si>
  <si>
    <t>*</t>
  </si>
  <si>
    <t>580-600</t>
  </si>
  <si>
    <t>A</t>
  </si>
  <si>
    <t>Profit of Rs.7/-</t>
  </si>
  <si>
    <t>Profit of Rs.90/-</t>
  </si>
  <si>
    <t>218-220</t>
  </si>
  <si>
    <t>Profit of Rs.80/-</t>
  </si>
  <si>
    <t>880-900</t>
  </si>
  <si>
    <t>COFORGE</t>
  </si>
  <si>
    <t>Part Profit of Rs.8.5/-</t>
  </si>
  <si>
    <t>310-320</t>
  </si>
  <si>
    <t>TCS SEP FUT</t>
  </si>
  <si>
    <t>235-245</t>
  </si>
  <si>
    <t>2400-2500</t>
  </si>
  <si>
    <t xml:space="preserve">SUNPHARMA </t>
  </si>
  <si>
    <t>560-580</t>
  </si>
  <si>
    <t xml:space="preserve">TATACHEM </t>
  </si>
  <si>
    <t>340-350</t>
  </si>
  <si>
    <t xml:space="preserve">BHARTIARTL </t>
  </si>
  <si>
    <t>Loss of Rs.1080/-</t>
  </si>
  <si>
    <t xml:space="preserve">Retail Research Technical Calls &amp; Fundamental Performance Report for the month of September-2020 </t>
  </si>
  <si>
    <t>NIFTY 11400 PE 03-SEP</t>
  </si>
  <si>
    <t>NIFTY SEPT FUT</t>
  </si>
  <si>
    <t xml:space="preserve">ICICIPRULI </t>
  </si>
  <si>
    <t>415-410</t>
  </si>
  <si>
    <t xml:space="preserve">HINDALCO </t>
  </si>
  <si>
    <t>184-182</t>
  </si>
  <si>
    <t xml:space="preserve">ULTRACEMCO </t>
  </si>
  <si>
    <t>4050-4150</t>
  </si>
  <si>
    <t>11300-11250</t>
  </si>
  <si>
    <t>47.50</t>
  </si>
  <si>
    <t>Profit of Rs.15/-</t>
  </si>
  <si>
    <t>Profit of Rs.15.50/-</t>
  </si>
  <si>
    <t>Profit of Rs.65/-</t>
  </si>
  <si>
    <t>Loss of Rs.14/-</t>
  </si>
  <si>
    <t>Profit of Rs.12/-</t>
  </si>
  <si>
    <t>NIFTY 11500 PE 03-SEP</t>
  </si>
  <si>
    <t>TCS 2300 CE SEP</t>
  </si>
  <si>
    <t>75-85</t>
  </si>
  <si>
    <t>15900-16100</t>
  </si>
  <si>
    <t>17000-17500</t>
  </si>
  <si>
    <t>670-680</t>
  </si>
  <si>
    <t>1000-1010</t>
  </si>
  <si>
    <t>Profit of Rs.21.5/-</t>
  </si>
  <si>
    <t>Loss of Rs. 4/-</t>
  </si>
  <si>
    <t>Loss of Rs. 7/-</t>
  </si>
  <si>
    <t>Profit of Rs.26.5/-</t>
  </si>
  <si>
    <t>Loss of Rs.37.5/-</t>
  </si>
  <si>
    <t>BHARTIARTL 570 CE</t>
  </si>
  <si>
    <t>15-16</t>
  </si>
  <si>
    <t>Profit of Rs.2/-</t>
  </si>
  <si>
    <t>1080-1100</t>
  </si>
  <si>
    <t>NIFTY 11450 PE 03-SEP</t>
  </si>
  <si>
    <t>Loss of Rs.11/-</t>
  </si>
  <si>
    <t>Profit of Rs.17.5/-</t>
  </si>
  <si>
    <t>INFY 940 CE SEP</t>
  </si>
  <si>
    <t>Loss of Rs.3.3/-</t>
  </si>
  <si>
    <t>Profit of Rs.1.9/-</t>
  </si>
  <si>
    <t>MARUTI 7000 PE SEP</t>
  </si>
  <si>
    <t>200-250</t>
  </si>
  <si>
    <t>NIFTY 11200 PE 10-SEP</t>
  </si>
  <si>
    <t>80-100</t>
  </si>
  <si>
    <t>Profit of Rs.15.5/-</t>
  </si>
  <si>
    <t>Profit of Rs.6.5/-</t>
  </si>
  <si>
    <t>2220-2250</t>
  </si>
  <si>
    <t>410-405</t>
  </si>
  <si>
    <t>515-518</t>
  </si>
  <si>
    <t>Profit of Rs.3/-</t>
  </si>
  <si>
    <t>100-120</t>
  </si>
  <si>
    <t>Profit of Rs.19.5/-</t>
  </si>
  <si>
    <t>Loss of Rs.19.5/-</t>
  </si>
  <si>
    <t>980-1000</t>
  </si>
  <si>
    <t>Loss of Rs.30/-</t>
  </si>
  <si>
    <t>NIFTY 11300 PE 10-SEP</t>
  </si>
  <si>
    <t>Profit of Rs.17/-</t>
  </si>
  <si>
    <t>Profit of Rs.11.5/-</t>
  </si>
  <si>
    <t>3970-4000</t>
  </si>
  <si>
    <t>TCS 2380 CE SEP</t>
  </si>
  <si>
    <t>Loss of Rs.24/-</t>
  </si>
  <si>
    <t xml:space="preserve">NIFTY 11000 PE 17-SEP </t>
  </si>
  <si>
    <t>120-140</t>
  </si>
  <si>
    <t>Profit of Rs.86/-</t>
  </si>
  <si>
    <t>Loss of Rs. 35/-</t>
  </si>
  <si>
    <t>Loss of Rs.47.5/-</t>
  </si>
  <si>
    <t xml:space="preserve">NIFTY SEPT FUT </t>
  </si>
  <si>
    <t>AMBUJACEM SEPT FUT</t>
  </si>
  <si>
    <t>Profit of Rs.2.75/-</t>
  </si>
  <si>
    <t>410-415</t>
  </si>
  <si>
    <t>440-450</t>
  </si>
  <si>
    <t>1000-1020</t>
  </si>
  <si>
    <t>NIFTY 11350 PE 17-SEP</t>
  </si>
  <si>
    <t>Loss of Rs.42/-</t>
  </si>
  <si>
    <t xml:space="preserve">HCLTECH </t>
  </si>
  <si>
    <t>Profit of Rs.6/-</t>
  </si>
  <si>
    <t>Loss of Rs. 14/-</t>
  </si>
  <si>
    <t>Loss of Rs.115/-</t>
  </si>
  <si>
    <t>Profit of Rs.12.5/-</t>
  </si>
  <si>
    <t>2180-2200</t>
  </si>
  <si>
    <t>Profit of Rs.42.5/-</t>
  </si>
  <si>
    <t>Profit of Rs.10/-</t>
  </si>
  <si>
    <t>Loss of Rs.9.75/-</t>
  </si>
  <si>
    <t>920-930</t>
  </si>
  <si>
    <t>1020-1050</t>
  </si>
  <si>
    <t>250-255</t>
  </si>
  <si>
    <t>Profit of Rs.66/-</t>
  </si>
  <si>
    <t>Profit of Rs.60.5/-</t>
  </si>
  <si>
    <t>88-90</t>
  </si>
  <si>
    <t>700-720</t>
  </si>
  <si>
    <t>140-145</t>
  </si>
  <si>
    <t>Profit of Rs.16/-</t>
  </si>
  <si>
    <t>1100-1120</t>
  </si>
  <si>
    <t>570-580</t>
  </si>
  <si>
    <t>210-212</t>
  </si>
  <si>
    <t>Profit of Rs.3.75/-</t>
  </si>
  <si>
    <t>Profit of Rs.22.5/-</t>
  </si>
  <si>
    <t>Profit of Rs.44/-</t>
  </si>
  <si>
    <t>Loss of Rs. 3.5/-</t>
  </si>
  <si>
    <t xml:space="preserve">NIFTY 11500 PE 17-SEP </t>
  </si>
  <si>
    <t>Loss of Rs.27.5/-</t>
  </si>
  <si>
    <t>BANKNIFTY SEPT FUT</t>
  </si>
  <si>
    <t>22000-21900</t>
  </si>
  <si>
    <t>Profit of Rs.125/-</t>
  </si>
  <si>
    <t>Loss of Rs.110/-</t>
  </si>
  <si>
    <t>DLF 150 PE SEP</t>
  </si>
  <si>
    <t>Loss of Rs.1.2/-</t>
  </si>
  <si>
    <t>5.0-6.0</t>
  </si>
  <si>
    <t>160-162</t>
  </si>
  <si>
    <t>Profit of Rs.30.5/-</t>
  </si>
  <si>
    <t>Buy&lt;&gt;</t>
  </si>
  <si>
    <t xml:space="preserve"> Profit of Rs.107.5/-</t>
  </si>
  <si>
    <t>Loss of Rs. 21/-</t>
  </si>
  <si>
    <t>1242-1252</t>
  </si>
  <si>
    <t>1350-1380</t>
  </si>
  <si>
    <t>1850-1900</t>
  </si>
  <si>
    <t>Profit of Rs.87.5/-</t>
  </si>
  <si>
    <t>Part Profit of Rs.10.50/-</t>
  </si>
  <si>
    <t>Profit of Rs.13.5/-</t>
  </si>
  <si>
    <t>Intrday Call</t>
  </si>
  <si>
    <t>UBL SEPT FUT</t>
  </si>
  <si>
    <t>204-208</t>
  </si>
  <si>
    <t>1350-1330</t>
  </si>
  <si>
    <t>Profit of Rs.85/-</t>
  </si>
  <si>
    <t>BAJAJFINSV SEPT FUT</t>
  </si>
  <si>
    <t>Loss of Rs. 30/-</t>
  </si>
  <si>
    <t>Profit of Rs.52.5/-</t>
  </si>
  <si>
    <t>Loss of Rs. 3.9/-</t>
  </si>
  <si>
    <t xml:space="preserve"> Profit of Rs.48.5/-</t>
  </si>
  <si>
    <t>APOLLOHOSP SEPT FUT</t>
  </si>
  <si>
    <t>NIFTY 11400 PE 24-SEP</t>
  </si>
  <si>
    <t>Profit of Rs.5.50/-</t>
  </si>
  <si>
    <t>1870-1890</t>
  </si>
  <si>
    <t>HDFC SEPT FUT</t>
  </si>
  <si>
    <t>1700-1690</t>
  </si>
  <si>
    <t>Profit of Rs.24.5/-</t>
  </si>
  <si>
    <t>Profit of Rs.4.5/-</t>
  </si>
  <si>
    <t>CUMMINSIND  SEPT FUT</t>
  </si>
  <si>
    <t>Loss of Rs.18.5/-</t>
  </si>
  <si>
    <t>44-43.5</t>
  </si>
  <si>
    <t>BHARTIARTL SEP FUT</t>
  </si>
  <si>
    <t>505-510</t>
  </si>
  <si>
    <t>Profit of Rs.0.85/-</t>
  </si>
  <si>
    <t>Loss of Rs. 70/-</t>
  </si>
  <si>
    <t>Loss of Rs. 4.5/-</t>
  </si>
  <si>
    <t>Profit of Rs.37.5/-</t>
  </si>
  <si>
    <t>Loss of Rs. 5.5/-</t>
  </si>
  <si>
    <t xml:space="preserve">AMBUJACEM </t>
  </si>
  <si>
    <t>210-208</t>
  </si>
  <si>
    <t>Profit of Rs.5.75/-</t>
  </si>
  <si>
    <t>Loss of Rs.10.5/-</t>
  </si>
  <si>
    <t>CHOLAFIN SEPT FUT</t>
  </si>
  <si>
    <t>Loss of Rs.2/-</t>
  </si>
  <si>
    <t>Buy$</t>
  </si>
  <si>
    <t>SBIN  SEPT FUT</t>
  </si>
  <si>
    <t>185-184</t>
  </si>
  <si>
    <t>Profit of Rs.2.5/-</t>
  </si>
  <si>
    <t>Loss of Rs. 16.5/-</t>
  </si>
  <si>
    <t>Loss of Rs.6/-</t>
  </si>
  <si>
    <t>Profit of Rs.14.5/-</t>
  </si>
  <si>
    <t>Loss of Rs.82.5/-</t>
  </si>
  <si>
    <t>1850-1870</t>
  </si>
  <si>
    <t>Loss of Rs. 2/-</t>
  </si>
  <si>
    <t>Loss of Rs. 12/-</t>
  </si>
  <si>
    <t>NIFTY 11000 PE 24-SEP</t>
  </si>
  <si>
    <t>Profit of Rs.19/-</t>
  </si>
  <si>
    <t xml:space="preserve">NIFTY 11050 PE 24-SEP </t>
  </si>
  <si>
    <t>NIFTY 11100 PE 24-SEP</t>
  </si>
  <si>
    <t>KOTAKBANK SEPT FUT</t>
  </si>
  <si>
    <t>1240-1220</t>
  </si>
  <si>
    <t>ICICIBANK OCT FUT</t>
  </si>
  <si>
    <t>HDFC OCT FUT</t>
  </si>
  <si>
    <t>1040-1060</t>
  </si>
  <si>
    <t>Loss of Rs.6.5/-</t>
  </si>
  <si>
    <t>Loss of Rs. 2.50/-</t>
  </si>
  <si>
    <t>MNIL</t>
  </si>
  <si>
    <t>HDFCBANK OCT FUT</t>
  </si>
  <si>
    <t xml:space="preserve">NIFTY 11200 PE 24-SEP </t>
  </si>
  <si>
    <t>450-500</t>
  </si>
  <si>
    <t>NIFTY 11200 PE 24-SEP</t>
  </si>
  <si>
    <t>NIFTY 11200 CE 24-SEP</t>
  </si>
  <si>
    <t xml:space="preserve">BANKNIFTY 21200 CE 24-SEP </t>
  </si>
  <si>
    <t>NIFTY OCT FUT</t>
  </si>
  <si>
    <t>Profit of Rs.11/-</t>
  </si>
  <si>
    <t>1620-1640</t>
  </si>
  <si>
    <t xml:space="preserve">HINDUNILVR OCT FUT </t>
  </si>
  <si>
    <t>2120-2140</t>
  </si>
  <si>
    <t>176.5-177.5</t>
  </si>
  <si>
    <t>190-195</t>
  </si>
  <si>
    <t>1750-1800</t>
  </si>
  <si>
    <t>2300-2350</t>
  </si>
  <si>
    <t>405-415</t>
  </si>
  <si>
    <t>Loss of Rs. 6/-</t>
  </si>
  <si>
    <t xml:space="preserve">NIFTY OCT FUT </t>
  </si>
  <si>
    <t>Loss of Rs.105/-</t>
  </si>
  <si>
    <t>LUPIN  OCT FUT</t>
  </si>
  <si>
    <t>Loss of Rs.17/-</t>
  </si>
  <si>
    <t xml:space="preserve">NIFTY 11100 CE 1-Oct </t>
  </si>
  <si>
    <t>Loss of Rs.39/-</t>
  </si>
  <si>
    <t>Loss of Rs.170/-</t>
  </si>
  <si>
    <t>PACL</t>
  </si>
  <si>
    <t xml:space="preserve"> LUPIN</t>
  </si>
  <si>
    <t>Profit of Rs.2.25/-</t>
  </si>
  <si>
    <t>JUBLIFOOD</t>
  </si>
  <si>
    <t xml:space="preserve">CROMPTON </t>
  </si>
  <si>
    <t xml:space="preserve"> DLF </t>
  </si>
  <si>
    <t>1200-1150</t>
  </si>
  <si>
    <t>ASIANPAINTS OCT FUT</t>
  </si>
  <si>
    <t>NIFTY 10900 PE 01-Oct</t>
  </si>
  <si>
    <t xml:space="preserve">BANKNIFTY 21000 PE 01-Oct </t>
  </si>
  <si>
    <t>BANKNIFTY 21000 PE 01-Oct</t>
  </si>
  <si>
    <t>Profit of Rs.13/-</t>
  </si>
  <si>
    <t>Profit of Rs.50/-</t>
  </si>
  <si>
    <t>BANKNIFTY 21200 PE 24-SEP</t>
  </si>
  <si>
    <t>NIFTY 11000 PE 01-Oct</t>
  </si>
  <si>
    <t>Loss of Rs.125/-</t>
  </si>
  <si>
    <t>850-860</t>
  </si>
  <si>
    <t xml:space="preserve">CESC </t>
  </si>
  <si>
    <t>621-625</t>
  </si>
  <si>
    <t>650-660</t>
  </si>
  <si>
    <t>LUPIN OCT FUT</t>
  </si>
  <si>
    <t>1030-1040</t>
  </si>
  <si>
    <t>Profit of Rs.100/-</t>
  </si>
  <si>
    <t>Part Profit of Rs.14/-</t>
  </si>
  <si>
    <t>Part Profit of Rs.29/-</t>
  </si>
  <si>
    <t>Profit of Rs.42.50/-</t>
  </si>
  <si>
    <t>ALPHA LEON ENTERPRISES LLP</t>
  </si>
  <si>
    <t>DARJEELING</t>
  </si>
  <si>
    <t>GOYALASS</t>
  </si>
  <si>
    <t>JINAAM</t>
  </si>
  <si>
    <t>RESONANCE</t>
  </si>
  <si>
    <t>ASLIND</t>
  </si>
  <si>
    <t>ASL Industries Limited</t>
  </si>
  <si>
    <t>KUBEIR  KHERA</t>
  </si>
  <si>
    <t>DISPLAY COMMERCIAL PRIVATE LIMITED</t>
  </si>
  <si>
    <t>Ujaas Energy Limited</t>
  </si>
  <si>
    <t>SVA FAMILY WELFARE TRUST</t>
  </si>
  <si>
    <t>GRASIM OCT FUT</t>
  </si>
  <si>
    <t>Loss of Rs.11.5/-</t>
  </si>
  <si>
    <t>NIFTY 11200 PE 01-Oct</t>
  </si>
  <si>
    <t>NIFTY 11150 PE 01-Oct</t>
  </si>
  <si>
    <t>56-59</t>
  </si>
  <si>
    <t>173-175</t>
  </si>
  <si>
    <t>Loss of Rs.65/-</t>
  </si>
  <si>
    <t>Part Profit of Rs.82.50/-</t>
  </si>
  <si>
    <t xml:space="preserve">DALBHARAT </t>
  </si>
  <si>
    <t>780-790</t>
  </si>
  <si>
    <t>850-870</t>
  </si>
  <si>
    <t>Loss of Rs.11.50/-</t>
  </si>
  <si>
    <t>Loss of Rs. 150/-</t>
  </si>
  <si>
    <t>Profit of Rs.19.50/-</t>
  </si>
  <si>
    <t>Profit of Rs.52/-</t>
  </si>
  <si>
    <t>Loss of Rs.5.25/-</t>
  </si>
  <si>
    <t>Profit of Rs.9.50/-</t>
  </si>
  <si>
    <t xml:space="preserve">NATCOPHARM </t>
  </si>
  <si>
    <t>965-970</t>
  </si>
  <si>
    <t xml:space="preserve">SBILIFE </t>
  </si>
  <si>
    <t>800-805</t>
  </si>
  <si>
    <t>ANKIN</t>
  </si>
  <si>
    <t>SHAH RAJNIKANT CHUNILAL HUF</t>
  </si>
  <si>
    <t>NITIN DARA</t>
  </si>
  <si>
    <t>CHDCHEM</t>
  </si>
  <si>
    <t>JAGDISH PRASAD ARYA</t>
  </si>
  <si>
    <t>LICY ROSHAN AUGUSTINE</t>
  </si>
  <si>
    <t>GGL</t>
  </si>
  <si>
    <t>HATHILA VANESHBHAI RASUBHAI</t>
  </si>
  <si>
    <t>VIRBALA POPATLAL JAIN</t>
  </si>
  <si>
    <t>HARSHA RAJESHBHAI JHAVERI</t>
  </si>
  <si>
    <t>INDIACREDIT RISK MANAGEMENT LLP</t>
  </si>
  <si>
    <t>KAPILRAJ</t>
  </si>
  <si>
    <t>A F ENTERPRISES LIMITED .</t>
  </si>
  <si>
    <t>METSL</t>
  </si>
  <si>
    <t>RAMESH SAWALRAM SARAOGI</t>
  </si>
  <si>
    <t>KARAN SURESHCHANDRA MAJITHIA</t>
  </si>
  <si>
    <t>NIRMITEE</t>
  </si>
  <si>
    <t>ARYAMAN BROKING LIMITED</t>
  </si>
  <si>
    <t>VINOD FOJMALJI KOTHARI HUF .</t>
  </si>
  <si>
    <t>PGINDST</t>
  </si>
  <si>
    <t>CAPETOWN MERCHANDISE PRIVATE LIMITED</t>
  </si>
  <si>
    <t>VISHAL ENCLAVE PRIVATE LIMITED</t>
  </si>
  <si>
    <t>PRISMMEDI</t>
  </si>
  <si>
    <t>ADITYA SOLANKI</t>
  </si>
  <si>
    <t>SUNIL KUMAR RANA</t>
  </si>
  <si>
    <t>RUPAM SHALIL SHROFF</t>
  </si>
  <si>
    <t>PURPLE</t>
  </si>
  <si>
    <t>DHARMENDRA MAHESHSINH CHAUHAN</t>
  </si>
  <si>
    <t>VISHAL JITENDRAKUMAR BAROT</t>
  </si>
  <si>
    <t>PURSHOTTAM</t>
  </si>
  <si>
    <t>PEEYUSH KUMAR AGGARWAL HUF</t>
  </si>
  <si>
    <t>JITENDERA BANTHIA</t>
  </si>
  <si>
    <t>MAKERS LABORATORIES LIMITED</t>
  </si>
  <si>
    <t>VISTA FINANCE LEASING PRIVATE LIMITED</t>
  </si>
  <si>
    <t>USHMA INVESTMENTS PRIVATE LIMITED</t>
  </si>
  <si>
    <t>SHREY MUKESH RUIA</t>
  </si>
  <si>
    <t>S &amp; D SHARE &amp; STOCK PVT LTD</t>
  </si>
  <si>
    <t>SUPRBPA</t>
  </si>
  <si>
    <t>VISHALVIPINBHAIBHATT</t>
  </si>
  <si>
    <t>VISHAL VIPINBHAI BHATT</t>
  </si>
  <si>
    <t>SOMANI ESTATES PRIVATE LIMITED</t>
  </si>
  <si>
    <t>JERRY VARGHESE</t>
  </si>
  <si>
    <t>AMIT ATMARAM SHAH</t>
  </si>
  <si>
    <t>TIGERLOGS</t>
  </si>
  <si>
    <t>NISHIL SURENDRABHAI MARFATIA</t>
  </si>
  <si>
    <t>TOKYOFIN</t>
  </si>
  <si>
    <t>TARABEN PRAVINBHAI CHHADVA</t>
  </si>
  <si>
    <t>CG Power &amp; Ind. Sol. Ltd.</t>
  </si>
  <si>
    <t>HABROK INDIA MASTER LP</t>
  </si>
  <si>
    <t>HUSYSLTD</t>
  </si>
  <si>
    <t>Husys Consulting Ltd.</t>
  </si>
  <si>
    <t>MAHAPATRA ARUN KUMAR</t>
  </si>
  <si>
    <t>JAKHARIA</t>
  </si>
  <si>
    <t>JAKHARIA FABRIC LIMITED</t>
  </si>
  <si>
    <t>SAJANKUMAR RAMESHWARLAL BAJAJ</t>
  </si>
  <si>
    <t>Tarmat Limited</t>
  </si>
  <si>
    <t>SUNITA BABULAL SURANA</t>
  </si>
  <si>
    <t>SUNITA SANJAY SURANA</t>
  </si>
  <si>
    <t>NAYANI  HARITHA</t>
  </si>
  <si>
    <t>NISHITH ATULBHAI SHAH</t>
  </si>
  <si>
    <t>SWARNIM COMMOSALE PVT LTD</t>
  </si>
  <si>
    <t>Usha Martin Limited</t>
  </si>
  <si>
    <t>NEUTRAL PUBLISHING HOUSE LTD</t>
  </si>
  <si>
    <t>VARGHESE JERRY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</si>
</sst>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0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74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top"/>
    </xf>
    <xf numFmtId="0" fontId="7" fillId="58" borderId="5" xfId="0" applyFont="1" applyFill="1" applyBorder="1" applyAlignment="1">
      <alignment horizontal="center" vertical="top"/>
    </xf>
    <xf numFmtId="0" fontId="47" fillId="3" borderId="0" xfId="0" applyFont="1" applyFill="1" applyAlignment="1">
      <alignment horizont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165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164" fontId="0" fillId="61" borderId="37" xfId="0" applyNumberFormat="1" applyFill="1" applyBorder="1" applyAlignment="1">
      <alignment horizontal="center" vertical="center"/>
    </xf>
    <xf numFmtId="43" fontId="6" fillId="61" borderId="37" xfId="160" applyFont="1" applyFill="1" applyBorder="1"/>
    <xf numFmtId="43" fontId="8" fillId="61" borderId="37" xfId="160" applyFont="1" applyFill="1" applyBorder="1" applyAlignment="1">
      <alignment horizontal="left" vertical="center"/>
    </xf>
    <xf numFmtId="43" fontId="47" fillId="61" borderId="37" xfId="160" applyFont="1" applyFill="1" applyBorder="1" applyAlignment="1">
      <alignment horizontal="center" vertical="top"/>
    </xf>
    <xf numFmtId="0" fontId="0" fillId="61" borderId="37" xfId="0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top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43" fontId="7" fillId="61" borderId="5" xfId="16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16" fontId="49" fillId="58" borderId="37" xfId="160" applyNumberFormat="1" applyFont="1" applyFill="1" applyBorder="1" applyAlignment="1">
      <alignment horizontal="center" vertical="center"/>
    </xf>
    <xf numFmtId="43" fontId="8" fillId="60" borderId="37" xfId="160" applyFont="1" applyFill="1" applyBorder="1" applyAlignment="1">
      <alignment horizontal="left"/>
    </xf>
    <xf numFmtId="16" fontId="47" fillId="58" borderId="37" xfId="0" applyNumberFormat="1" applyFont="1" applyFill="1" applyBorder="1" applyAlignment="1">
      <alignment horizontal="center" vertical="center"/>
    </xf>
    <xf numFmtId="0" fontId="0" fillId="58" borderId="38" xfId="0" applyNumberFormat="1" applyFill="1" applyBorder="1" applyAlignment="1">
      <alignment horizontal="center" vertical="center"/>
    </xf>
    <xf numFmtId="164" fontId="0" fillId="58" borderId="38" xfId="0" applyNumberFormat="1" applyFill="1" applyBorder="1" applyAlignment="1">
      <alignment horizontal="center" vertical="center"/>
    </xf>
    <xf numFmtId="43" fontId="6" fillId="58" borderId="38" xfId="160" applyFont="1" applyFill="1" applyBorder="1"/>
    <xf numFmtId="43" fontId="8" fillId="58" borderId="38" xfId="160" applyFont="1" applyFill="1" applyBorder="1" applyAlignment="1">
      <alignment horizontal="left" vertical="center"/>
    </xf>
    <xf numFmtId="43" fontId="47" fillId="58" borderId="38" xfId="160" applyFont="1" applyFill="1" applyBorder="1" applyAlignment="1">
      <alignment horizontal="center" vertical="top"/>
    </xf>
    <xf numFmtId="0" fontId="7" fillId="58" borderId="38" xfId="0" applyFont="1" applyFill="1" applyBorder="1" applyAlignment="1">
      <alignment horizontal="center" vertical="top"/>
    </xf>
    <xf numFmtId="0" fontId="0" fillId="58" borderId="38" xfId="0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top"/>
    </xf>
    <xf numFmtId="0" fontId="7" fillId="58" borderId="38" xfId="0" applyFont="1" applyFill="1" applyBorder="1" applyAlignment="1">
      <alignment horizontal="center" vertical="center"/>
    </xf>
    <xf numFmtId="2" fontId="7" fillId="58" borderId="38" xfId="0" applyNumberFormat="1" applyFont="1" applyFill="1" applyBorder="1" applyAlignment="1">
      <alignment horizontal="center" vertical="center"/>
    </xf>
    <xf numFmtId="10" fontId="7" fillId="58" borderId="38" xfId="51" applyNumberFormat="1" applyFont="1" applyFill="1" applyBorder="1" applyAlignment="1" applyProtection="1">
      <alignment horizontal="center" vertical="center" wrapText="1"/>
    </xf>
    <xf numFmtId="43" fontId="7" fillId="58" borderId="38" xfId="16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top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43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0" fillId="61" borderId="37" xfId="0" applyNumberForma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16" fontId="49" fillId="61" borderId="37" xfId="160" applyNumberFormat="1" applyFon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513</xdr:row>
      <xdr:rowOff>89646</xdr:rowOff>
    </xdr:from>
    <xdr:to>
      <xdr:col>12</xdr:col>
      <xdr:colOff>414779</xdr:colOff>
      <xdr:row>519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514</xdr:row>
      <xdr:rowOff>44824</xdr:rowOff>
    </xdr:from>
    <xdr:to>
      <xdr:col>4</xdr:col>
      <xdr:colOff>42581</xdr:colOff>
      <xdr:row>517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C26" sqref="C26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44105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B27" sqref="B27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44105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63" t="s">
        <v>16</v>
      </c>
      <c r="B9" s="565" t="s">
        <v>17</v>
      </c>
      <c r="C9" s="565" t="s">
        <v>18</v>
      </c>
      <c r="D9" s="274" t="s">
        <v>19</v>
      </c>
      <c r="E9" s="274" t="s">
        <v>20</v>
      </c>
      <c r="F9" s="560" t="s">
        <v>21</v>
      </c>
      <c r="G9" s="561"/>
      <c r="H9" s="562"/>
      <c r="I9" s="560" t="s">
        <v>22</v>
      </c>
      <c r="J9" s="561"/>
      <c r="K9" s="562"/>
      <c r="L9" s="274"/>
      <c r="M9" s="281"/>
      <c r="N9" s="281"/>
      <c r="O9" s="281"/>
    </row>
    <row r="10" spans="1:15" ht="59.25" customHeight="1">
      <c r="A10" s="564"/>
      <c r="B10" s="566" t="s">
        <v>17</v>
      </c>
      <c r="C10" s="566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21464.25</v>
      </c>
      <c r="E11" s="303">
        <v>21395.350000000002</v>
      </c>
      <c r="F11" s="315">
        <v>21210.100000000006</v>
      </c>
      <c r="G11" s="315">
        <v>20955.950000000004</v>
      </c>
      <c r="H11" s="315">
        <v>20770.700000000008</v>
      </c>
      <c r="I11" s="315">
        <v>21649.500000000004</v>
      </c>
      <c r="J11" s="315">
        <v>21834.749999999996</v>
      </c>
      <c r="K11" s="315">
        <v>22088.9</v>
      </c>
      <c r="L11" s="302">
        <v>21580.6</v>
      </c>
      <c r="M11" s="302">
        <v>21141.200000000001</v>
      </c>
      <c r="N11" s="319">
        <v>1801550</v>
      </c>
      <c r="O11" s="320">
        <v>8.23207822051336E-2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11256.85</v>
      </c>
      <c r="E12" s="316">
        <v>11248.883333333333</v>
      </c>
      <c r="F12" s="317">
        <v>11202.966666666667</v>
      </c>
      <c r="G12" s="317">
        <v>11149.083333333334</v>
      </c>
      <c r="H12" s="317">
        <v>11103.166666666668</v>
      </c>
      <c r="I12" s="317">
        <v>11302.766666666666</v>
      </c>
      <c r="J12" s="317">
        <v>11348.683333333334</v>
      </c>
      <c r="K12" s="317">
        <v>11402.566666666666</v>
      </c>
      <c r="L12" s="304">
        <v>11294.8</v>
      </c>
      <c r="M12" s="304">
        <v>11195</v>
      </c>
      <c r="N12" s="319">
        <v>9780450</v>
      </c>
      <c r="O12" s="320">
        <v>5.0052339157742168E-2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1397.45</v>
      </c>
      <c r="E13" s="316">
        <v>1394.3999999999999</v>
      </c>
      <c r="F13" s="317">
        <v>1382.0499999999997</v>
      </c>
      <c r="G13" s="317">
        <v>1366.6499999999999</v>
      </c>
      <c r="H13" s="317">
        <v>1354.2999999999997</v>
      </c>
      <c r="I13" s="317">
        <v>1409.7999999999997</v>
      </c>
      <c r="J13" s="317">
        <v>1422.1499999999996</v>
      </c>
      <c r="K13" s="317">
        <v>1437.5499999999997</v>
      </c>
      <c r="L13" s="304">
        <v>1406.75</v>
      </c>
      <c r="M13" s="304">
        <v>1379</v>
      </c>
      <c r="N13" s="319">
        <v>1879500</v>
      </c>
      <c r="O13" s="320">
        <v>-1.3126804935678657E-2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297.95</v>
      </c>
      <c r="E14" s="316">
        <v>300.31666666666666</v>
      </c>
      <c r="F14" s="317">
        <v>293.93333333333334</v>
      </c>
      <c r="G14" s="317">
        <v>289.91666666666669</v>
      </c>
      <c r="H14" s="317">
        <v>283.53333333333336</v>
      </c>
      <c r="I14" s="317">
        <v>304.33333333333331</v>
      </c>
      <c r="J14" s="317">
        <v>310.71666666666664</v>
      </c>
      <c r="K14" s="317">
        <v>314.73333333333329</v>
      </c>
      <c r="L14" s="304">
        <v>306.7</v>
      </c>
      <c r="M14" s="304">
        <v>296.3</v>
      </c>
      <c r="N14" s="319">
        <v>17468000</v>
      </c>
      <c r="O14" s="320">
        <v>-2.9771161964007999E-2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343.85</v>
      </c>
      <c r="E15" s="316">
        <v>340.61666666666667</v>
      </c>
      <c r="F15" s="317">
        <v>333.73333333333335</v>
      </c>
      <c r="G15" s="317">
        <v>323.61666666666667</v>
      </c>
      <c r="H15" s="317">
        <v>316.73333333333335</v>
      </c>
      <c r="I15" s="317">
        <v>350.73333333333335</v>
      </c>
      <c r="J15" s="317">
        <v>357.61666666666667</v>
      </c>
      <c r="K15" s="317">
        <v>367.73333333333335</v>
      </c>
      <c r="L15" s="304">
        <v>347.5</v>
      </c>
      <c r="M15" s="304">
        <v>330.5</v>
      </c>
      <c r="N15" s="319">
        <v>27712500</v>
      </c>
      <c r="O15" s="320">
        <v>6.7205521750976294E-3</v>
      </c>
    </row>
    <row r="16" spans="1:15" ht="15">
      <c r="A16" s="277">
        <v>6</v>
      </c>
      <c r="B16" s="389" t="s">
        <v>44</v>
      </c>
      <c r="C16" s="277" t="s">
        <v>45</v>
      </c>
      <c r="D16" s="316">
        <v>764.55</v>
      </c>
      <c r="E16" s="316">
        <v>761.1</v>
      </c>
      <c r="F16" s="317">
        <v>755.7</v>
      </c>
      <c r="G16" s="317">
        <v>746.85</v>
      </c>
      <c r="H16" s="317">
        <v>741.45</v>
      </c>
      <c r="I16" s="317">
        <v>769.95</v>
      </c>
      <c r="J16" s="317">
        <v>775.34999999999991</v>
      </c>
      <c r="K16" s="317">
        <v>784.2</v>
      </c>
      <c r="L16" s="304">
        <v>766.5</v>
      </c>
      <c r="M16" s="304">
        <v>752.25</v>
      </c>
      <c r="N16" s="319">
        <v>913000</v>
      </c>
      <c r="O16" s="320">
        <v>3.7499999999999999E-2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218.2</v>
      </c>
      <c r="E17" s="316">
        <v>217.43333333333331</v>
      </c>
      <c r="F17" s="317">
        <v>215.56666666666661</v>
      </c>
      <c r="G17" s="317">
        <v>212.93333333333331</v>
      </c>
      <c r="H17" s="317">
        <v>211.06666666666661</v>
      </c>
      <c r="I17" s="317">
        <v>220.06666666666661</v>
      </c>
      <c r="J17" s="317">
        <v>221.93333333333334</v>
      </c>
      <c r="K17" s="317">
        <v>224.56666666666661</v>
      </c>
      <c r="L17" s="304">
        <v>219.3</v>
      </c>
      <c r="M17" s="304">
        <v>214.8</v>
      </c>
      <c r="N17" s="319">
        <v>13488000</v>
      </c>
      <c r="O17" s="320">
        <v>1.5815634884771803E-2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2106.6</v>
      </c>
      <c r="E18" s="316">
        <v>2091.0166666666664</v>
      </c>
      <c r="F18" s="317">
        <v>2065.583333333333</v>
      </c>
      <c r="G18" s="317">
        <v>2024.5666666666666</v>
      </c>
      <c r="H18" s="317">
        <v>1999.1333333333332</v>
      </c>
      <c r="I18" s="317">
        <v>2132.0333333333328</v>
      </c>
      <c r="J18" s="317">
        <v>2157.4666666666662</v>
      </c>
      <c r="K18" s="317">
        <v>2198.4833333333327</v>
      </c>
      <c r="L18" s="304">
        <v>2116.4499999999998</v>
      </c>
      <c r="M18" s="304">
        <v>2050</v>
      </c>
      <c r="N18" s="319">
        <v>1832000</v>
      </c>
      <c r="O18" s="320">
        <v>0.1228930432117683</v>
      </c>
    </row>
    <row r="19" spans="1:15" ht="15">
      <c r="A19" s="277">
        <v>9</v>
      </c>
      <c r="B19" s="389" t="s">
        <v>44</v>
      </c>
      <c r="C19" s="277" t="s">
        <v>48</v>
      </c>
      <c r="D19" s="316">
        <v>131.35</v>
      </c>
      <c r="E19" s="316">
        <v>131.11666666666667</v>
      </c>
      <c r="F19" s="317">
        <v>129.88333333333335</v>
      </c>
      <c r="G19" s="317">
        <v>128.41666666666669</v>
      </c>
      <c r="H19" s="317">
        <v>127.18333333333337</v>
      </c>
      <c r="I19" s="317">
        <v>132.58333333333334</v>
      </c>
      <c r="J19" s="317">
        <v>133.81666666666669</v>
      </c>
      <c r="K19" s="317">
        <v>135.28333333333333</v>
      </c>
      <c r="L19" s="304">
        <v>132.35</v>
      </c>
      <c r="M19" s="304">
        <v>129.65</v>
      </c>
      <c r="N19" s="319">
        <v>9575000</v>
      </c>
      <c r="O19" s="320">
        <v>-3.6420395421436005E-3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74.8</v>
      </c>
      <c r="E20" s="316">
        <v>74.716666666666654</v>
      </c>
      <c r="F20" s="317">
        <v>73.533333333333303</v>
      </c>
      <c r="G20" s="317">
        <v>72.266666666666652</v>
      </c>
      <c r="H20" s="317">
        <v>71.0833333333333</v>
      </c>
      <c r="I20" s="317">
        <v>75.983333333333306</v>
      </c>
      <c r="J20" s="317">
        <v>77.166666666666671</v>
      </c>
      <c r="K20" s="317">
        <v>78.433333333333309</v>
      </c>
      <c r="L20" s="304">
        <v>75.900000000000006</v>
      </c>
      <c r="M20" s="304">
        <v>73.45</v>
      </c>
      <c r="N20" s="319">
        <v>33471000</v>
      </c>
      <c r="O20" s="320">
        <v>3.9988814317673378E-2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1992.35</v>
      </c>
      <c r="E21" s="316">
        <v>1986.7833333333335</v>
      </c>
      <c r="F21" s="317">
        <v>1966.7166666666672</v>
      </c>
      <c r="G21" s="317">
        <v>1941.0833333333337</v>
      </c>
      <c r="H21" s="317">
        <v>1921.0166666666673</v>
      </c>
      <c r="I21" s="317">
        <v>2012.416666666667</v>
      </c>
      <c r="J21" s="317">
        <v>2032.4833333333331</v>
      </c>
      <c r="K21" s="317">
        <v>2058.1166666666668</v>
      </c>
      <c r="L21" s="304">
        <v>2006.85</v>
      </c>
      <c r="M21" s="304">
        <v>1961.15</v>
      </c>
      <c r="N21" s="319">
        <v>2483700</v>
      </c>
      <c r="O21" s="320">
        <v>-3.3706512579752016E-3</v>
      </c>
    </row>
    <row r="22" spans="1:15" ht="15">
      <c r="A22" s="277">
        <v>12</v>
      </c>
      <c r="B22" s="389" t="s">
        <v>52</v>
      </c>
      <c r="C22" s="277" t="s">
        <v>53</v>
      </c>
      <c r="D22" s="316">
        <v>799.85</v>
      </c>
      <c r="E22" s="316">
        <v>807.01666666666677</v>
      </c>
      <c r="F22" s="317">
        <v>789.28333333333353</v>
      </c>
      <c r="G22" s="317">
        <v>778.71666666666681</v>
      </c>
      <c r="H22" s="317">
        <v>760.98333333333358</v>
      </c>
      <c r="I22" s="317">
        <v>817.58333333333348</v>
      </c>
      <c r="J22" s="317">
        <v>835.31666666666683</v>
      </c>
      <c r="K22" s="317">
        <v>845.88333333333344</v>
      </c>
      <c r="L22" s="304">
        <v>824.75</v>
      </c>
      <c r="M22" s="304">
        <v>796.45</v>
      </c>
      <c r="N22" s="319">
        <v>14725100</v>
      </c>
      <c r="O22" s="320">
        <v>2.4048458548051713E-2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425.7</v>
      </c>
      <c r="E23" s="316">
        <v>424.91666666666669</v>
      </c>
      <c r="F23" s="317">
        <v>420.83333333333337</v>
      </c>
      <c r="G23" s="317">
        <v>415.9666666666667</v>
      </c>
      <c r="H23" s="317">
        <v>411.88333333333338</v>
      </c>
      <c r="I23" s="317">
        <v>429.78333333333336</v>
      </c>
      <c r="J23" s="317">
        <v>433.86666666666673</v>
      </c>
      <c r="K23" s="317">
        <v>438.73333333333335</v>
      </c>
      <c r="L23" s="304">
        <v>429</v>
      </c>
      <c r="M23" s="304">
        <v>420.05</v>
      </c>
      <c r="N23" s="319">
        <v>53420400</v>
      </c>
      <c r="O23" s="320">
        <v>1.3408304498269897E-2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2897.65</v>
      </c>
      <c r="E24" s="316">
        <v>2912.0333333333328</v>
      </c>
      <c r="F24" s="317">
        <v>2871.0666666666657</v>
      </c>
      <c r="G24" s="317">
        <v>2844.4833333333327</v>
      </c>
      <c r="H24" s="317">
        <v>2803.5166666666655</v>
      </c>
      <c r="I24" s="317">
        <v>2938.6166666666659</v>
      </c>
      <c r="J24" s="317">
        <v>2979.583333333333</v>
      </c>
      <c r="K24" s="317">
        <v>3006.1666666666661</v>
      </c>
      <c r="L24" s="304">
        <v>2953</v>
      </c>
      <c r="M24" s="304">
        <v>2885.45</v>
      </c>
      <c r="N24" s="319">
        <v>2050000</v>
      </c>
      <c r="O24" s="320">
        <v>5.7655101251128597E-2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5865.7</v>
      </c>
      <c r="E25" s="316">
        <v>5884.2833333333328</v>
      </c>
      <c r="F25" s="317">
        <v>5818.5666666666657</v>
      </c>
      <c r="G25" s="317">
        <v>5771.4333333333325</v>
      </c>
      <c r="H25" s="317">
        <v>5705.7166666666653</v>
      </c>
      <c r="I25" s="317">
        <v>5931.4166666666661</v>
      </c>
      <c r="J25" s="317">
        <v>5997.1333333333332</v>
      </c>
      <c r="K25" s="317">
        <v>6044.2666666666664</v>
      </c>
      <c r="L25" s="304">
        <v>5950</v>
      </c>
      <c r="M25" s="304">
        <v>5837.15</v>
      </c>
      <c r="N25" s="319">
        <v>757125</v>
      </c>
      <c r="O25" s="320">
        <v>-2.4166263895601739E-2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3284.8</v>
      </c>
      <c r="E26" s="316">
        <v>3298.7000000000003</v>
      </c>
      <c r="F26" s="317">
        <v>3251.1000000000004</v>
      </c>
      <c r="G26" s="317">
        <v>3217.4</v>
      </c>
      <c r="H26" s="317">
        <v>3169.8</v>
      </c>
      <c r="I26" s="317">
        <v>3332.4000000000005</v>
      </c>
      <c r="J26" s="317">
        <v>3380</v>
      </c>
      <c r="K26" s="317">
        <v>3413.7000000000007</v>
      </c>
      <c r="L26" s="304">
        <v>3346.3</v>
      </c>
      <c r="M26" s="304">
        <v>3265</v>
      </c>
      <c r="N26" s="319">
        <v>4197750</v>
      </c>
      <c r="O26" s="320">
        <v>1.8377001455604076E-2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1479.1</v>
      </c>
      <c r="E27" s="316">
        <v>1490.0666666666666</v>
      </c>
      <c r="F27" s="317">
        <v>1463.0333333333333</v>
      </c>
      <c r="G27" s="317">
        <v>1446.9666666666667</v>
      </c>
      <c r="H27" s="317">
        <v>1419.9333333333334</v>
      </c>
      <c r="I27" s="317">
        <v>1506.1333333333332</v>
      </c>
      <c r="J27" s="317">
        <v>1533.1666666666665</v>
      </c>
      <c r="K27" s="317">
        <v>1549.2333333333331</v>
      </c>
      <c r="L27" s="304">
        <v>1517.1</v>
      </c>
      <c r="M27" s="304">
        <v>1474</v>
      </c>
      <c r="N27" s="319">
        <v>1580000</v>
      </c>
      <c r="O27" s="320">
        <v>-0.116331096196868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274.10000000000002</v>
      </c>
      <c r="E28" s="316">
        <v>273.71666666666664</v>
      </c>
      <c r="F28" s="317">
        <v>269.73333333333329</v>
      </c>
      <c r="G28" s="317">
        <v>265.36666666666667</v>
      </c>
      <c r="H28" s="317">
        <v>261.38333333333333</v>
      </c>
      <c r="I28" s="317">
        <v>278.08333333333326</v>
      </c>
      <c r="J28" s="317">
        <v>282.06666666666661</v>
      </c>
      <c r="K28" s="317">
        <v>286.43333333333322</v>
      </c>
      <c r="L28" s="304">
        <v>277.7</v>
      </c>
      <c r="M28" s="304">
        <v>269.35000000000002</v>
      </c>
      <c r="N28" s="319">
        <v>14239800</v>
      </c>
      <c r="O28" s="320">
        <v>1.0215808964372367E-2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41.2</v>
      </c>
      <c r="E29" s="316">
        <v>41.06666666666667</v>
      </c>
      <c r="F29" s="317">
        <v>40.533333333333339</v>
      </c>
      <c r="G29" s="317">
        <v>39.866666666666667</v>
      </c>
      <c r="H29" s="317">
        <v>39.333333333333336</v>
      </c>
      <c r="I29" s="317">
        <v>41.733333333333341</v>
      </c>
      <c r="J29" s="317">
        <v>42.266666666666673</v>
      </c>
      <c r="K29" s="317">
        <v>42.933333333333344</v>
      </c>
      <c r="L29" s="304">
        <v>41.6</v>
      </c>
      <c r="M29" s="304">
        <v>40.4</v>
      </c>
      <c r="N29" s="319">
        <v>45059000</v>
      </c>
      <c r="O29" s="320">
        <v>1.7781070568623818E-2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1323.2</v>
      </c>
      <c r="E30" s="316">
        <v>1331.9666666666667</v>
      </c>
      <c r="F30" s="317">
        <v>1306.9833333333333</v>
      </c>
      <c r="G30" s="317">
        <v>1290.7666666666667</v>
      </c>
      <c r="H30" s="317">
        <v>1265.7833333333333</v>
      </c>
      <c r="I30" s="317">
        <v>1348.1833333333334</v>
      </c>
      <c r="J30" s="317">
        <v>1373.166666666667</v>
      </c>
      <c r="K30" s="317">
        <v>1389.3833333333334</v>
      </c>
      <c r="L30" s="304">
        <v>1356.95</v>
      </c>
      <c r="M30" s="304">
        <v>1315.75</v>
      </c>
      <c r="N30" s="319">
        <v>1895850</v>
      </c>
      <c r="O30" s="320">
        <v>5.0594330996647362E-2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96.3</v>
      </c>
      <c r="E31" s="316">
        <v>95.8</v>
      </c>
      <c r="F31" s="317">
        <v>94.8</v>
      </c>
      <c r="G31" s="317">
        <v>93.3</v>
      </c>
      <c r="H31" s="317">
        <v>92.3</v>
      </c>
      <c r="I31" s="317">
        <v>97.3</v>
      </c>
      <c r="J31" s="317">
        <v>98.3</v>
      </c>
      <c r="K31" s="317">
        <v>99.8</v>
      </c>
      <c r="L31" s="304">
        <v>96.8</v>
      </c>
      <c r="M31" s="304">
        <v>94.3</v>
      </c>
      <c r="N31" s="319">
        <v>32011200</v>
      </c>
      <c r="O31" s="320">
        <v>4.3866171003717473E-2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586.65</v>
      </c>
      <c r="E32" s="316">
        <v>584.69999999999993</v>
      </c>
      <c r="F32" s="317">
        <v>578.19999999999982</v>
      </c>
      <c r="G32" s="317">
        <v>569.74999999999989</v>
      </c>
      <c r="H32" s="317">
        <v>563.24999999999977</v>
      </c>
      <c r="I32" s="317">
        <v>593.14999999999986</v>
      </c>
      <c r="J32" s="317">
        <v>599.65000000000009</v>
      </c>
      <c r="K32" s="317">
        <v>608.09999999999991</v>
      </c>
      <c r="L32" s="304">
        <v>591.20000000000005</v>
      </c>
      <c r="M32" s="304">
        <v>576.25</v>
      </c>
      <c r="N32" s="319">
        <v>3600300</v>
      </c>
      <c r="O32" s="320">
        <v>8.3179297597042508E-3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449.25</v>
      </c>
      <c r="E33" s="316">
        <v>449.81666666666661</v>
      </c>
      <c r="F33" s="317">
        <v>445.5833333333332</v>
      </c>
      <c r="G33" s="317">
        <v>441.91666666666657</v>
      </c>
      <c r="H33" s="317">
        <v>437.68333333333317</v>
      </c>
      <c r="I33" s="317">
        <v>453.48333333333323</v>
      </c>
      <c r="J33" s="317">
        <v>457.71666666666658</v>
      </c>
      <c r="K33" s="317">
        <v>461.38333333333327</v>
      </c>
      <c r="L33" s="304">
        <v>454.05</v>
      </c>
      <c r="M33" s="304">
        <v>446.15</v>
      </c>
      <c r="N33" s="319">
        <v>7143000</v>
      </c>
      <c r="O33" s="320">
        <v>4.2176296921130323E-3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423.4</v>
      </c>
      <c r="E34" s="316">
        <v>428.90000000000003</v>
      </c>
      <c r="F34" s="317">
        <v>415.05000000000007</v>
      </c>
      <c r="G34" s="317">
        <v>406.70000000000005</v>
      </c>
      <c r="H34" s="317">
        <v>392.85000000000008</v>
      </c>
      <c r="I34" s="317">
        <v>437.25000000000006</v>
      </c>
      <c r="J34" s="317">
        <v>451.10000000000008</v>
      </c>
      <c r="K34" s="317">
        <v>459.45000000000005</v>
      </c>
      <c r="L34" s="304">
        <v>442.75</v>
      </c>
      <c r="M34" s="304">
        <v>420.55</v>
      </c>
      <c r="N34" s="319">
        <v>123165540</v>
      </c>
      <c r="O34" s="320">
        <v>2.1382412083442062E-2</v>
      </c>
    </row>
    <row r="35" spans="1:15" ht="15">
      <c r="A35" s="277">
        <v>25</v>
      </c>
      <c r="B35" s="389" t="s">
        <v>64</v>
      </c>
      <c r="C35" s="277" t="s">
        <v>70</v>
      </c>
      <c r="D35" s="316">
        <v>29.45</v>
      </c>
      <c r="E35" s="316">
        <v>29.7</v>
      </c>
      <c r="F35" s="317">
        <v>29.099999999999998</v>
      </c>
      <c r="G35" s="317">
        <v>28.75</v>
      </c>
      <c r="H35" s="317">
        <v>28.15</v>
      </c>
      <c r="I35" s="317">
        <v>30.049999999999997</v>
      </c>
      <c r="J35" s="317">
        <v>30.65</v>
      </c>
      <c r="K35" s="317">
        <v>30.999999999999996</v>
      </c>
      <c r="L35" s="304">
        <v>30.3</v>
      </c>
      <c r="M35" s="304">
        <v>29.35</v>
      </c>
      <c r="N35" s="319">
        <v>67410000</v>
      </c>
      <c r="O35" s="320">
        <v>3.5483870967741936E-2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449</v>
      </c>
      <c r="E36" s="316">
        <v>453.41666666666669</v>
      </c>
      <c r="F36" s="317">
        <v>442.03333333333336</v>
      </c>
      <c r="G36" s="317">
        <v>435.06666666666666</v>
      </c>
      <c r="H36" s="317">
        <v>423.68333333333334</v>
      </c>
      <c r="I36" s="317">
        <v>460.38333333333338</v>
      </c>
      <c r="J36" s="317">
        <v>471.76666666666671</v>
      </c>
      <c r="K36" s="317">
        <v>478.73333333333341</v>
      </c>
      <c r="L36" s="304">
        <v>464.8</v>
      </c>
      <c r="M36" s="304">
        <v>446.45</v>
      </c>
      <c r="N36" s="319">
        <v>13379100</v>
      </c>
      <c r="O36" s="320">
        <v>-1.2393887945670628E-2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13768.25</v>
      </c>
      <c r="E37" s="316">
        <v>13754.9</v>
      </c>
      <c r="F37" s="317">
        <v>13545.4</v>
      </c>
      <c r="G37" s="317">
        <v>13322.55</v>
      </c>
      <c r="H37" s="317">
        <v>13113.05</v>
      </c>
      <c r="I37" s="317">
        <v>13977.75</v>
      </c>
      <c r="J37" s="317">
        <v>14187.25</v>
      </c>
      <c r="K37" s="317">
        <v>14410.1</v>
      </c>
      <c r="L37" s="304">
        <v>13964.4</v>
      </c>
      <c r="M37" s="304">
        <v>13532.05</v>
      </c>
      <c r="N37" s="319">
        <v>118500</v>
      </c>
      <c r="O37" s="320">
        <v>7.6530612244897957E-3</v>
      </c>
    </row>
    <row r="38" spans="1:15" ht="15">
      <c r="A38" s="277">
        <v>28</v>
      </c>
      <c r="B38" s="389" t="s">
        <v>73</v>
      </c>
      <c r="C38" s="277" t="s">
        <v>74</v>
      </c>
      <c r="D38" s="316">
        <v>354.45</v>
      </c>
      <c r="E38" s="316">
        <v>367.0333333333333</v>
      </c>
      <c r="F38" s="317">
        <v>337.91666666666663</v>
      </c>
      <c r="G38" s="317">
        <v>321.38333333333333</v>
      </c>
      <c r="H38" s="317">
        <v>292.26666666666665</v>
      </c>
      <c r="I38" s="317">
        <v>383.56666666666661</v>
      </c>
      <c r="J38" s="317">
        <v>412.68333333333328</v>
      </c>
      <c r="K38" s="317">
        <v>429.21666666666658</v>
      </c>
      <c r="L38" s="304">
        <v>396.15</v>
      </c>
      <c r="M38" s="304">
        <v>350.5</v>
      </c>
      <c r="N38" s="319">
        <v>26884800</v>
      </c>
      <c r="O38" s="320">
        <v>0.15854793670493328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3814.3</v>
      </c>
      <c r="E39" s="316">
        <v>3792.4333333333338</v>
      </c>
      <c r="F39" s="317">
        <v>3740.9666666666676</v>
      </c>
      <c r="G39" s="317">
        <v>3667.6333333333337</v>
      </c>
      <c r="H39" s="317">
        <v>3616.1666666666674</v>
      </c>
      <c r="I39" s="317">
        <v>3865.7666666666678</v>
      </c>
      <c r="J39" s="317">
        <v>3917.233333333334</v>
      </c>
      <c r="K39" s="317">
        <v>3990.566666666668</v>
      </c>
      <c r="L39" s="304">
        <v>3843.9</v>
      </c>
      <c r="M39" s="304">
        <v>3719.1</v>
      </c>
      <c r="N39" s="319">
        <v>912400</v>
      </c>
      <c r="O39" s="320">
        <v>-5.233318796336677E-3</v>
      </c>
    </row>
    <row r="40" spans="1:15" ht="15">
      <c r="A40" s="277">
        <v>30</v>
      </c>
      <c r="B40" s="389" t="s">
        <v>52</v>
      </c>
      <c r="C40" s="277" t="s">
        <v>76</v>
      </c>
      <c r="D40" s="316">
        <v>396.55</v>
      </c>
      <c r="E40" s="316">
        <v>397.45</v>
      </c>
      <c r="F40" s="317">
        <v>387.09999999999997</v>
      </c>
      <c r="G40" s="317">
        <v>377.65</v>
      </c>
      <c r="H40" s="317">
        <v>367.29999999999995</v>
      </c>
      <c r="I40" s="317">
        <v>406.9</v>
      </c>
      <c r="J40" s="317">
        <v>417.25</v>
      </c>
      <c r="K40" s="317">
        <v>426.7</v>
      </c>
      <c r="L40" s="304">
        <v>407.8</v>
      </c>
      <c r="M40" s="304">
        <v>388</v>
      </c>
      <c r="N40" s="319">
        <v>7616400</v>
      </c>
      <c r="O40" s="320">
        <v>0.18156996587030716</v>
      </c>
    </row>
    <row r="41" spans="1:15" ht="15">
      <c r="A41" s="277">
        <v>31</v>
      </c>
      <c r="B41" s="389" t="s">
        <v>54</v>
      </c>
      <c r="C41" s="277" t="s">
        <v>77</v>
      </c>
      <c r="D41" s="316">
        <v>88.25</v>
      </c>
      <c r="E41" s="316">
        <v>87.916666666666671</v>
      </c>
      <c r="F41" s="317">
        <v>86.733333333333348</v>
      </c>
      <c r="G41" s="317">
        <v>85.216666666666683</v>
      </c>
      <c r="H41" s="317">
        <v>84.03333333333336</v>
      </c>
      <c r="I41" s="317">
        <v>89.433333333333337</v>
      </c>
      <c r="J41" s="317">
        <v>90.616666666666646</v>
      </c>
      <c r="K41" s="317">
        <v>92.133333333333326</v>
      </c>
      <c r="L41" s="304">
        <v>89.1</v>
      </c>
      <c r="M41" s="304">
        <v>86.4</v>
      </c>
      <c r="N41" s="319">
        <v>12100000</v>
      </c>
      <c r="O41" s="320">
        <v>-3.1612645058023206E-2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247.8</v>
      </c>
      <c r="E42" s="316">
        <v>249.93333333333337</v>
      </c>
      <c r="F42" s="317">
        <v>244.71666666666673</v>
      </c>
      <c r="G42" s="317">
        <v>241.63333333333335</v>
      </c>
      <c r="H42" s="317">
        <v>236.41666666666671</v>
      </c>
      <c r="I42" s="317">
        <v>253.01666666666674</v>
      </c>
      <c r="J42" s="317">
        <v>258.23333333333335</v>
      </c>
      <c r="K42" s="317">
        <v>261.31666666666672</v>
      </c>
      <c r="L42" s="304">
        <v>255.15</v>
      </c>
      <c r="M42" s="304">
        <v>246.85</v>
      </c>
      <c r="N42" s="319">
        <v>5975000</v>
      </c>
      <c r="O42" s="320">
        <v>-1.0761589403973509E-2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776.5</v>
      </c>
      <c r="E43" s="316">
        <v>779.0333333333333</v>
      </c>
      <c r="F43" s="317">
        <v>761.06666666666661</v>
      </c>
      <c r="G43" s="317">
        <v>745.63333333333333</v>
      </c>
      <c r="H43" s="317">
        <v>727.66666666666663</v>
      </c>
      <c r="I43" s="317">
        <v>794.46666666666658</v>
      </c>
      <c r="J43" s="317">
        <v>812.43333333333328</v>
      </c>
      <c r="K43" s="317">
        <v>827.86666666666656</v>
      </c>
      <c r="L43" s="304">
        <v>797</v>
      </c>
      <c r="M43" s="304">
        <v>763.6</v>
      </c>
      <c r="N43" s="319">
        <v>13379600</v>
      </c>
      <c r="O43" s="320">
        <v>-7.9043763254289575E-3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116.55</v>
      </c>
      <c r="E44" s="316">
        <v>116.31666666666666</v>
      </c>
      <c r="F44" s="317">
        <v>115.03333333333333</v>
      </c>
      <c r="G44" s="317">
        <v>113.51666666666667</v>
      </c>
      <c r="H44" s="317">
        <v>112.23333333333333</v>
      </c>
      <c r="I44" s="317">
        <v>117.83333333333333</v>
      </c>
      <c r="J44" s="317">
        <v>119.11666666666666</v>
      </c>
      <c r="K44" s="317">
        <v>120.63333333333333</v>
      </c>
      <c r="L44" s="304">
        <v>117.6</v>
      </c>
      <c r="M44" s="304">
        <v>114.8</v>
      </c>
      <c r="N44" s="319">
        <v>46301800</v>
      </c>
      <c r="O44" s="320">
        <v>4.4487104582255237E-2</v>
      </c>
    </row>
    <row r="45" spans="1:15" ht="15">
      <c r="A45" s="277">
        <v>35</v>
      </c>
      <c r="B45" s="430" t="s">
        <v>107</v>
      </c>
      <c r="C45" s="277" t="s">
        <v>3641</v>
      </c>
      <c r="D45" s="316">
        <v>2334.85</v>
      </c>
      <c r="E45" s="316">
        <v>2328.9333333333329</v>
      </c>
      <c r="F45" s="317">
        <v>2296.9166666666661</v>
      </c>
      <c r="G45" s="317">
        <v>2258.9833333333331</v>
      </c>
      <c r="H45" s="317">
        <v>2226.9666666666662</v>
      </c>
      <c r="I45" s="317">
        <v>2366.8666666666659</v>
      </c>
      <c r="J45" s="317">
        <v>2398.8833333333332</v>
      </c>
      <c r="K45" s="317">
        <v>2436.8166666666657</v>
      </c>
      <c r="L45" s="304">
        <v>2360.9499999999998</v>
      </c>
      <c r="M45" s="304">
        <v>2291</v>
      </c>
      <c r="N45" s="319">
        <v>550875</v>
      </c>
      <c r="O45" s="320">
        <v>6.3721940622737144E-2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1439.25</v>
      </c>
      <c r="E46" s="316">
        <v>1437.8666666666668</v>
      </c>
      <c r="F46" s="317">
        <v>1420.7333333333336</v>
      </c>
      <c r="G46" s="317">
        <v>1402.2166666666667</v>
      </c>
      <c r="H46" s="317">
        <v>1385.0833333333335</v>
      </c>
      <c r="I46" s="317">
        <v>1456.3833333333337</v>
      </c>
      <c r="J46" s="317">
        <v>1473.5166666666669</v>
      </c>
      <c r="K46" s="317">
        <v>1492.0333333333338</v>
      </c>
      <c r="L46" s="304">
        <v>1455</v>
      </c>
      <c r="M46" s="304">
        <v>1419.35</v>
      </c>
      <c r="N46" s="319">
        <v>2105600</v>
      </c>
      <c r="O46" s="320">
        <v>-6.9329811819082206E-3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365.6</v>
      </c>
      <c r="E47" s="316">
        <v>368.2166666666667</v>
      </c>
      <c r="F47" s="317">
        <v>360.13333333333338</v>
      </c>
      <c r="G47" s="317">
        <v>354.66666666666669</v>
      </c>
      <c r="H47" s="317">
        <v>346.58333333333337</v>
      </c>
      <c r="I47" s="317">
        <v>373.68333333333339</v>
      </c>
      <c r="J47" s="317">
        <v>381.76666666666665</v>
      </c>
      <c r="K47" s="317">
        <v>387.23333333333341</v>
      </c>
      <c r="L47" s="304">
        <v>376.3</v>
      </c>
      <c r="M47" s="304">
        <v>362.75</v>
      </c>
      <c r="N47" s="319">
        <v>6774042</v>
      </c>
      <c r="O47" s="320">
        <v>5.8622374206155348E-2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445.2</v>
      </c>
      <c r="E48" s="316">
        <v>444.93333333333339</v>
      </c>
      <c r="F48" s="317">
        <v>440.36666666666679</v>
      </c>
      <c r="G48" s="317">
        <v>435.53333333333342</v>
      </c>
      <c r="H48" s="317">
        <v>430.96666666666681</v>
      </c>
      <c r="I48" s="317">
        <v>449.76666666666677</v>
      </c>
      <c r="J48" s="317">
        <v>454.33333333333337</v>
      </c>
      <c r="K48" s="317">
        <v>459.16666666666674</v>
      </c>
      <c r="L48" s="304">
        <v>449.5</v>
      </c>
      <c r="M48" s="304">
        <v>440.1</v>
      </c>
      <c r="N48" s="319">
        <v>1857600</v>
      </c>
      <c r="O48" s="320">
        <v>1.29366106080207E-3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513.15</v>
      </c>
      <c r="E49" s="316">
        <v>509.3</v>
      </c>
      <c r="F49" s="317">
        <v>501.85</v>
      </c>
      <c r="G49" s="317">
        <v>490.55</v>
      </c>
      <c r="H49" s="317">
        <v>483.1</v>
      </c>
      <c r="I49" s="317">
        <v>520.6</v>
      </c>
      <c r="J49" s="317">
        <v>528.04999999999995</v>
      </c>
      <c r="K49" s="317">
        <v>539.35</v>
      </c>
      <c r="L49" s="304">
        <v>516.75</v>
      </c>
      <c r="M49" s="304">
        <v>498</v>
      </c>
      <c r="N49" s="319">
        <v>11081250</v>
      </c>
      <c r="O49" s="320">
        <v>8.5598824393828071E-2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3064.7</v>
      </c>
      <c r="E50" s="316">
        <v>3089.9</v>
      </c>
      <c r="F50" s="317">
        <v>3032.8</v>
      </c>
      <c r="G50" s="317">
        <v>3000.9</v>
      </c>
      <c r="H50" s="317">
        <v>2943.8</v>
      </c>
      <c r="I50" s="317">
        <v>3121.8</v>
      </c>
      <c r="J50" s="317">
        <v>3178.8999999999996</v>
      </c>
      <c r="K50" s="317">
        <v>3210.8</v>
      </c>
      <c r="L50" s="304">
        <v>3147</v>
      </c>
      <c r="M50" s="304">
        <v>3058</v>
      </c>
      <c r="N50" s="319">
        <v>3732400</v>
      </c>
      <c r="O50" s="320">
        <v>2.0450568678915135E-2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153.35</v>
      </c>
      <c r="E51" s="316">
        <v>154.51666666666668</v>
      </c>
      <c r="F51" s="317">
        <v>151.63333333333335</v>
      </c>
      <c r="G51" s="317">
        <v>149.91666666666669</v>
      </c>
      <c r="H51" s="317">
        <v>147.03333333333336</v>
      </c>
      <c r="I51" s="317">
        <v>156.23333333333335</v>
      </c>
      <c r="J51" s="317">
        <v>159.11666666666667</v>
      </c>
      <c r="K51" s="317">
        <v>160.83333333333334</v>
      </c>
      <c r="L51" s="304">
        <v>157.4</v>
      </c>
      <c r="M51" s="304">
        <v>152.80000000000001</v>
      </c>
      <c r="N51" s="319">
        <v>27066600</v>
      </c>
      <c r="O51" s="320">
        <v>-1.8254837531945967E-3</v>
      </c>
    </row>
    <row r="52" spans="1:15" ht="15">
      <c r="A52" s="277">
        <v>42</v>
      </c>
      <c r="B52" s="389" t="s">
        <v>52</v>
      </c>
      <c r="C52" s="277" t="s">
        <v>94</v>
      </c>
      <c r="D52" s="316">
        <v>5215.95</v>
      </c>
      <c r="E52" s="316">
        <v>5219.0666666666666</v>
      </c>
      <c r="F52" s="317">
        <v>5098.6333333333332</v>
      </c>
      <c r="G52" s="317">
        <v>4981.3166666666666</v>
      </c>
      <c r="H52" s="317">
        <v>4860.8833333333332</v>
      </c>
      <c r="I52" s="317">
        <v>5336.3833333333332</v>
      </c>
      <c r="J52" s="317">
        <v>5456.8166666666657</v>
      </c>
      <c r="K52" s="317">
        <v>5574.1333333333332</v>
      </c>
      <c r="L52" s="304">
        <v>5339.5</v>
      </c>
      <c r="M52" s="304">
        <v>5101.75</v>
      </c>
      <c r="N52" s="319">
        <v>2660000</v>
      </c>
      <c r="O52" s="320">
        <v>4.0688575899843503E-2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2202.5</v>
      </c>
      <c r="E53" s="316">
        <v>2205.25</v>
      </c>
      <c r="F53" s="317">
        <v>2183.5</v>
      </c>
      <c r="G53" s="317">
        <v>2164.5</v>
      </c>
      <c r="H53" s="317">
        <v>2142.75</v>
      </c>
      <c r="I53" s="317">
        <v>2224.25</v>
      </c>
      <c r="J53" s="317">
        <v>2246</v>
      </c>
      <c r="K53" s="317">
        <v>2265</v>
      </c>
      <c r="L53" s="304">
        <v>2227</v>
      </c>
      <c r="M53" s="304">
        <v>2186.25</v>
      </c>
      <c r="N53" s="319">
        <v>2189950</v>
      </c>
      <c r="O53" s="320">
        <v>2.6242414302115796E-2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1319.9</v>
      </c>
      <c r="E54" s="316">
        <v>1324.9166666666667</v>
      </c>
      <c r="F54" s="317">
        <v>1305.4333333333334</v>
      </c>
      <c r="G54" s="317">
        <v>1290.9666666666667</v>
      </c>
      <c r="H54" s="317">
        <v>1271.4833333333333</v>
      </c>
      <c r="I54" s="317">
        <v>1339.3833333333334</v>
      </c>
      <c r="J54" s="317">
        <v>1358.8666666666666</v>
      </c>
      <c r="K54" s="317">
        <v>1373.3333333333335</v>
      </c>
      <c r="L54" s="304">
        <v>1344.4</v>
      </c>
      <c r="M54" s="304">
        <v>1310.45</v>
      </c>
      <c r="N54" s="319">
        <v>2477200</v>
      </c>
      <c r="O54" s="320">
        <v>2.7841168416248289E-2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165.8</v>
      </c>
      <c r="E55" s="316">
        <v>165.86666666666667</v>
      </c>
      <c r="F55" s="317">
        <v>164.78333333333336</v>
      </c>
      <c r="G55" s="317">
        <v>163.76666666666668</v>
      </c>
      <c r="H55" s="317">
        <v>162.68333333333337</v>
      </c>
      <c r="I55" s="317">
        <v>166.88333333333335</v>
      </c>
      <c r="J55" s="317">
        <v>167.96666666666667</v>
      </c>
      <c r="K55" s="317">
        <v>168.98333333333335</v>
      </c>
      <c r="L55" s="304">
        <v>166.95</v>
      </c>
      <c r="M55" s="304">
        <v>164.85</v>
      </c>
      <c r="N55" s="319">
        <v>7149600</v>
      </c>
      <c r="O55" s="320">
        <v>-7.4962518740629685E-3</v>
      </c>
    </row>
    <row r="56" spans="1:15" ht="15">
      <c r="A56" s="277">
        <v>46</v>
      </c>
      <c r="B56" s="389" t="s">
        <v>54</v>
      </c>
      <c r="C56" s="277" t="s">
        <v>99</v>
      </c>
      <c r="D56" s="316">
        <v>48.7</v>
      </c>
      <c r="E56" s="316">
        <v>49</v>
      </c>
      <c r="F56" s="317">
        <v>48.25</v>
      </c>
      <c r="G56" s="317">
        <v>47.8</v>
      </c>
      <c r="H56" s="317">
        <v>47.05</v>
      </c>
      <c r="I56" s="317">
        <v>49.45</v>
      </c>
      <c r="J56" s="317">
        <v>50.2</v>
      </c>
      <c r="K56" s="317">
        <v>50.650000000000006</v>
      </c>
      <c r="L56" s="304">
        <v>49.75</v>
      </c>
      <c r="M56" s="304">
        <v>48.55</v>
      </c>
      <c r="N56" s="319">
        <v>74706500</v>
      </c>
      <c r="O56" s="320">
        <v>-2.235817575083426E-2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86.9</v>
      </c>
      <c r="E57" s="316">
        <v>87.033333333333346</v>
      </c>
      <c r="F57" s="317">
        <v>85.566666666666691</v>
      </c>
      <c r="G57" s="317">
        <v>84.233333333333348</v>
      </c>
      <c r="H57" s="317">
        <v>82.766666666666694</v>
      </c>
      <c r="I57" s="317">
        <v>88.366666666666688</v>
      </c>
      <c r="J57" s="317">
        <v>89.833333333333357</v>
      </c>
      <c r="K57" s="317">
        <v>91.166666666666686</v>
      </c>
      <c r="L57" s="304">
        <v>88.5</v>
      </c>
      <c r="M57" s="304">
        <v>85.7</v>
      </c>
      <c r="N57" s="319">
        <v>23802200</v>
      </c>
      <c r="O57" s="320">
        <v>-6.1116458132820017E-2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485.45</v>
      </c>
      <c r="E58" s="316">
        <v>490.66666666666669</v>
      </c>
      <c r="F58" s="317">
        <v>478.53333333333336</v>
      </c>
      <c r="G58" s="317">
        <v>471.61666666666667</v>
      </c>
      <c r="H58" s="317">
        <v>459.48333333333335</v>
      </c>
      <c r="I58" s="317">
        <v>497.58333333333337</v>
      </c>
      <c r="J58" s="317">
        <v>509.7166666666667</v>
      </c>
      <c r="K58" s="317">
        <v>516.63333333333344</v>
      </c>
      <c r="L58" s="304">
        <v>502.8</v>
      </c>
      <c r="M58" s="304">
        <v>483.75</v>
      </c>
      <c r="N58" s="319">
        <v>7235800</v>
      </c>
      <c r="O58" s="320">
        <v>6.0687795010114634E-2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23.15</v>
      </c>
      <c r="E59" s="316">
        <v>23.2</v>
      </c>
      <c r="F59" s="317">
        <v>22.65</v>
      </c>
      <c r="G59" s="317">
        <v>22.15</v>
      </c>
      <c r="H59" s="317">
        <v>21.599999999999998</v>
      </c>
      <c r="I59" s="317">
        <v>23.7</v>
      </c>
      <c r="J59" s="317">
        <v>24.250000000000004</v>
      </c>
      <c r="K59" s="317">
        <v>24.75</v>
      </c>
      <c r="L59" s="304">
        <v>23.75</v>
      </c>
      <c r="M59" s="304">
        <v>22.7</v>
      </c>
      <c r="N59" s="319">
        <v>64935000</v>
      </c>
      <c r="O59" s="320">
        <v>-3.2841823056300269E-2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728.15</v>
      </c>
      <c r="E60" s="316">
        <v>724.86666666666667</v>
      </c>
      <c r="F60" s="317">
        <v>711.2833333333333</v>
      </c>
      <c r="G60" s="317">
        <v>694.41666666666663</v>
      </c>
      <c r="H60" s="317">
        <v>680.83333333333326</v>
      </c>
      <c r="I60" s="317">
        <v>741.73333333333335</v>
      </c>
      <c r="J60" s="317">
        <v>755.31666666666661</v>
      </c>
      <c r="K60" s="317">
        <v>772.18333333333339</v>
      </c>
      <c r="L60" s="304">
        <v>738.45</v>
      </c>
      <c r="M60" s="304">
        <v>708</v>
      </c>
      <c r="N60" s="319">
        <v>4772000</v>
      </c>
      <c r="O60" s="320">
        <v>6.1142736664558297E-3</v>
      </c>
    </row>
    <row r="61" spans="1:15" ht="15">
      <c r="A61" s="277">
        <v>51</v>
      </c>
      <c r="B61" s="430" t="s">
        <v>39</v>
      </c>
      <c r="C61" s="277" t="s">
        <v>248</v>
      </c>
      <c r="D61" s="316">
        <v>862.7</v>
      </c>
      <c r="E61" s="316">
        <v>869.58333333333337</v>
      </c>
      <c r="F61" s="317">
        <v>852.26666666666677</v>
      </c>
      <c r="G61" s="317">
        <v>841.83333333333337</v>
      </c>
      <c r="H61" s="317">
        <v>824.51666666666677</v>
      </c>
      <c r="I61" s="317">
        <v>880.01666666666677</v>
      </c>
      <c r="J61" s="317">
        <v>897.33333333333337</v>
      </c>
      <c r="K61" s="317">
        <v>907.76666666666677</v>
      </c>
      <c r="L61" s="304">
        <v>886.9</v>
      </c>
      <c r="M61" s="304">
        <v>859.15</v>
      </c>
      <c r="N61" s="319">
        <v>619450</v>
      </c>
      <c r="O61" s="320">
        <v>3.4744842562432141E-2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745.95</v>
      </c>
      <c r="E62" s="316">
        <v>737.81666666666661</v>
      </c>
      <c r="F62" s="317">
        <v>728.13333333333321</v>
      </c>
      <c r="G62" s="317">
        <v>710.31666666666661</v>
      </c>
      <c r="H62" s="317">
        <v>700.63333333333321</v>
      </c>
      <c r="I62" s="317">
        <v>755.63333333333321</v>
      </c>
      <c r="J62" s="317">
        <v>765.31666666666661</v>
      </c>
      <c r="K62" s="317">
        <v>783.13333333333321</v>
      </c>
      <c r="L62" s="304">
        <v>747.5</v>
      </c>
      <c r="M62" s="304">
        <v>720</v>
      </c>
      <c r="N62" s="319">
        <v>17802050</v>
      </c>
      <c r="O62" s="320">
        <v>5.3650946939213474E-3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680.35</v>
      </c>
      <c r="E63" s="316">
        <v>676.16666666666663</v>
      </c>
      <c r="F63" s="317">
        <v>669.58333333333326</v>
      </c>
      <c r="G63" s="317">
        <v>658.81666666666661</v>
      </c>
      <c r="H63" s="317">
        <v>652.23333333333323</v>
      </c>
      <c r="I63" s="317">
        <v>686.93333333333328</v>
      </c>
      <c r="J63" s="317">
        <v>693.51666666666654</v>
      </c>
      <c r="K63" s="317">
        <v>704.2833333333333</v>
      </c>
      <c r="L63" s="304">
        <v>682.75</v>
      </c>
      <c r="M63" s="304">
        <v>665.4</v>
      </c>
      <c r="N63" s="319">
        <v>5267000</v>
      </c>
      <c r="O63" s="320">
        <v>-1.8982536066818528E-4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814.5</v>
      </c>
      <c r="E64" s="316">
        <v>815.71666666666658</v>
      </c>
      <c r="F64" s="317">
        <v>808.83333333333314</v>
      </c>
      <c r="G64" s="317">
        <v>803.16666666666652</v>
      </c>
      <c r="H64" s="317">
        <v>796.28333333333308</v>
      </c>
      <c r="I64" s="317">
        <v>821.38333333333321</v>
      </c>
      <c r="J64" s="317">
        <v>828.26666666666665</v>
      </c>
      <c r="K64" s="317">
        <v>833.93333333333328</v>
      </c>
      <c r="L64" s="304">
        <v>822.6</v>
      </c>
      <c r="M64" s="304">
        <v>810.05</v>
      </c>
      <c r="N64" s="319">
        <v>15584800</v>
      </c>
      <c r="O64" s="320">
        <v>5.4566123531640774E-2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1744.55</v>
      </c>
      <c r="E65" s="316">
        <v>1733.5166666666667</v>
      </c>
      <c r="F65" s="317">
        <v>1718.2333333333333</v>
      </c>
      <c r="G65" s="317">
        <v>1691.9166666666667</v>
      </c>
      <c r="H65" s="317">
        <v>1676.6333333333334</v>
      </c>
      <c r="I65" s="317">
        <v>1759.8333333333333</v>
      </c>
      <c r="J65" s="317">
        <v>1775.1166666666666</v>
      </c>
      <c r="K65" s="317">
        <v>1801.4333333333332</v>
      </c>
      <c r="L65" s="304">
        <v>1748.8</v>
      </c>
      <c r="M65" s="304">
        <v>1707.2</v>
      </c>
      <c r="N65" s="319">
        <v>26934900</v>
      </c>
      <c r="O65" s="320">
        <v>-1.3666274841530535E-2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1076.3</v>
      </c>
      <c r="E66" s="316">
        <v>1070.4166666666665</v>
      </c>
      <c r="F66" s="317">
        <v>1057.4833333333331</v>
      </c>
      <c r="G66" s="317">
        <v>1038.6666666666665</v>
      </c>
      <c r="H66" s="317">
        <v>1025.7333333333331</v>
      </c>
      <c r="I66" s="317">
        <v>1089.2333333333331</v>
      </c>
      <c r="J66" s="317">
        <v>1102.1666666666665</v>
      </c>
      <c r="K66" s="317">
        <v>1120.9833333333331</v>
      </c>
      <c r="L66" s="304">
        <v>1083.3499999999999</v>
      </c>
      <c r="M66" s="304">
        <v>1051.5999999999999</v>
      </c>
      <c r="N66" s="319">
        <v>41547550</v>
      </c>
      <c r="O66" s="320">
        <v>3.1780923500668724E-4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563.6</v>
      </c>
      <c r="E67" s="316">
        <v>565.83333333333337</v>
      </c>
      <c r="F67" s="317">
        <v>557.11666666666679</v>
      </c>
      <c r="G67" s="317">
        <v>550.63333333333344</v>
      </c>
      <c r="H67" s="317">
        <v>541.91666666666686</v>
      </c>
      <c r="I67" s="317">
        <v>572.31666666666672</v>
      </c>
      <c r="J67" s="317">
        <v>581.03333333333319</v>
      </c>
      <c r="K67" s="317">
        <v>587.51666666666665</v>
      </c>
      <c r="L67" s="304">
        <v>574.54999999999995</v>
      </c>
      <c r="M67" s="304">
        <v>559.35</v>
      </c>
      <c r="N67" s="319">
        <v>9969300</v>
      </c>
      <c r="O67" s="320">
        <v>4.6294158392980837E-2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3163.35</v>
      </c>
      <c r="E68" s="316">
        <v>3171.2000000000003</v>
      </c>
      <c r="F68" s="317">
        <v>3138.5500000000006</v>
      </c>
      <c r="G68" s="317">
        <v>3113.7500000000005</v>
      </c>
      <c r="H68" s="317">
        <v>3081.1000000000008</v>
      </c>
      <c r="I68" s="317">
        <v>3196.0000000000005</v>
      </c>
      <c r="J68" s="317">
        <v>3228.65</v>
      </c>
      <c r="K68" s="317">
        <v>3253.4500000000003</v>
      </c>
      <c r="L68" s="304">
        <v>3203.85</v>
      </c>
      <c r="M68" s="304">
        <v>3146.4</v>
      </c>
      <c r="N68" s="319">
        <v>2022900</v>
      </c>
      <c r="O68" s="320">
        <v>-2.9651593773165309E-4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175.55</v>
      </c>
      <c r="E69" s="316">
        <v>175.56666666666669</v>
      </c>
      <c r="F69" s="317">
        <v>172.98333333333338</v>
      </c>
      <c r="G69" s="317">
        <v>170.41666666666669</v>
      </c>
      <c r="H69" s="317">
        <v>167.83333333333337</v>
      </c>
      <c r="I69" s="317">
        <v>178.13333333333338</v>
      </c>
      <c r="J69" s="317">
        <v>180.7166666666667</v>
      </c>
      <c r="K69" s="317">
        <v>183.28333333333339</v>
      </c>
      <c r="L69" s="304">
        <v>178.15</v>
      </c>
      <c r="M69" s="304">
        <v>173</v>
      </c>
      <c r="N69" s="319">
        <v>28582100</v>
      </c>
      <c r="O69" s="320">
        <v>-4.7844148402807624E-2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180.95</v>
      </c>
      <c r="E70" s="316">
        <v>180.95000000000002</v>
      </c>
      <c r="F70" s="317">
        <v>175.50000000000003</v>
      </c>
      <c r="G70" s="317">
        <v>170.05</v>
      </c>
      <c r="H70" s="317">
        <v>164.60000000000002</v>
      </c>
      <c r="I70" s="317">
        <v>186.40000000000003</v>
      </c>
      <c r="J70" s="317">
        <v>191.85000000000002</v>
      </c>
      <c r="K70" s="317">
        <v>197.30000000000004</v>
      </c>
      <c r="L70" s="304">
        <v>186.4</v>
      </c>
      <c r="M70" s="304">
        <v>175.5</v>
      </c>
      <c r="N70" s="319">
        <v>30969000</v>
      </c>
      <c r="O70" s="320">
        <v>-3.4836755301245373E-2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2069</v>
      </c>
      <c r="E71" s="316">
        <v>2064.9833333333331</v>
      </c>
      <c r="F71" s="317">
        <v>2039.0666666666662</v>
      </c>
      <c r="G71" s="317">
        <v>2009.133333333333</v>
      </c>
      <c r="H71" s="317">
        <v>1983.216666666666</v>
      </c>
      <c r="I71" s="317">
        <v>2094.9166666666661</v>
      </c>
      <c r="J71" s="317">
        <v>2120.833333333333</v>
      </c>
      <c r="K71" s="317">
        <v>2150.7666666666664</v>
      </c>
      <c r="L71" s="304">
        <v>2090.9</v>
      </c>
      <c r="M71" s="304">
        <v>2035.05</v>
      </c>
      <c r="N71" s="319">
        <v>7293900</v>
      </c>
      <c r="O71" s="320">
        <v>-4.6669668809104677E-3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157.75</v>
      </c>
      <c r="E72" s="316">
        <v>156.83333333333334</v>
      </c>
      <c r="F72" s="317">
        <v>152.7166666666667</v>
      </c>
      <c r="G72" s="317">
        <v>147.68333333333337</v>
      </c>
      <c r="H72" s="317">
        <v>143.56666666666672</v>
      </c>
      <c r="I72" s="317">
        <v>161.86666666666667</v>
      </c>
      <c r="J72" s="317">
        <v>165.98333333333329</v>
      </c>
      <c r="K72" s="317">
        <v>171.01666666666665</v>
      </c>
      <c r="L72" s="304">
        <v>160.94999999999999</v>
      </c>
      <c r="M72" s="304">
        <v>151.80000000000001</v>
      </c>
      <c r="N72" s="319">
        <v>12685200</v>
      </c>
      <c r="O72" s="320">
        <v>1.3623978201634877E-2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355.6</v>
      </c>
      <c r="E73" s="316">
        <v>355.41666666666669</v>
      </c>
      <c r="F73" s="317">
        <v>351.28333333333336</v>
      </c>
      <c r="G73" s="317">
        <v>346.9666666666667</v>
      </c>
      <c r="H73" s="317">
        <v>342.83333333333337</v>
      </c>
      <c r="I73" s="317">
        <v>359.73333333333335</v>
      </c>
      <c r="J73" s="317">
        <v>363.86666666666667</v>
      </c>
      <c r="K73" s="317">
        <v>368.18333333333334</v>
      </c>
      <c r="L73" s="304">
        <v>359.55</v>
      </c>
      <c r="M73" s="304">
        <v>351.1</v>
      </c>
      <c r="N73" s="319">
        <v>120366125</v>
      </c>
      <c r="O73" s="320">
        <v>-2.7227779170179317E-3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422.5</v>
      </c>
      <c r="E74" s="316">
        <v>421.43333333333334</v>
      </c>
      <c r="F74" s="317">
        <v>415.06666666666666</v>
      </c>
      <c r="G74" s="317">
        <v>407.63333333333333</v>
      </c>
      <c r="H74" s="317">
        <v>401.26666666666665</v>
      </c>
      <c r="I74" s="317">
        <v>428.86666666666667</v>
      </c>
      <c r="J74" s="317">
        <v>435.23333333333335</v>
      </c>
      <c r="K74" s="317">
        <v>442.66666666666669</v>
      </c>
      <c r="L74" s="304">
        <v>427.8</v>
      </c>
      <c r="M74" s="304">
        <v>414</v>
      </c>
      <c r="N74" s="319">
        <v>6420000</v>
      </c>
      <c r="O74" s="320">
        <v>-2.3359028264424199E-4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9.65</v>
      </c>
      <c r="E75" s="316">
        <v>9.7000000000000011</v>
      </c>
      <c r="F75" s="317">
        <v>9.3000000000000025</v>
      </c>
      <c r="G75" s="317">
        <v>8.9500000000000011</v>
      </c>
      <c r="H75" s="317">
        <v>8.5500000000000025</v>
      </c>
      <c r="I75" s="317">
        <v>10.050000000000002</v>
      </c>
      <c r="J75" s="317">
        <v>10.450000000000001</v>
      </c>
      <c r="K75" s="317">
        <v>10.800000000000002</v>
      </c>
      <c r="L75" s="304">
        <v>10.1</v>
      </c>
      <c r="M75" s="304">
        <v>9.35</v>
      </c>
      <c r="N75" s="319">
        <v>367360000</v>
      </c>
      <c r="O75" s="320">
        <v>2.2918258212375861E-3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29.95</v>
      </c>
      <c r="E76" s="316">
        <v>29.916666666666668</v>
      </c>
      <c r="F76" s="317">
        <v>29.533333333333335</v>
      </c>
      <c r="G76" s="317">
        <v>29.116666666666667</v>
      </c>
      <c r="H76" s="317">
        <v>28.733333333333334</v>
      </c>
      <c r="I76" s="317">
        <v>30.333333333333336</v>
      </c>
      <c r="J76" s="317">
        <v>30.716666666666669</v>
      </c>
      <c r="K76" s="317">
        <v>31.133333333333336</v>
      </c>
      <c r="L76" s="304">
        <v>30.3</v>
      </c>
      <c r="M76" s="304">
        <v>29.5</v>
      </c>
      <c r="N76" s="319">
        <v>140980000</v>
      </c>
      <c r="O76" s="320">
        <v>8.4262027724925255E-3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389.05</v>
      </c>
      <c r="E77" s="316">
        <v>391.4666666666667</v>
      </c>
      <c r="F77" s="317">
        <v>384.98333333333341</v>
      </c>
      <c r="G77" s="317">
        <v>380.91666666666669</v>
      </c>
      <c r="H77" s="317">
        <v>374.43333333333339</v>
      </c>
      <c r="I77" s="317">
        <v>395.53333333333342</v>
      </c>
      <c r="J77" s="317">
        <v>402.01666666666677</v>
      </c>
      <c r="K77" s="317">
        <v>406.08333333333343</v>
      </c>
      <c r="L77" s="304">
        <v>397.95</v>
      </c>
      <c r="M77" s="304">
        <v>387.4</v>
      </c>
      <c r="N77" s="319">
        <v>7099125</v>
      </c>
      <c r="O77" s="320">
        <v>4.008863819500403E-2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1255</v>
      </c>
      <c r="E78" s="316">
        <v>1248.8333333333333</v>
      </c>
      <c r="F78" s="317">
        <v>1231.7666666666664</v>
      </c>
      <c r="G78" s="317">
        <v>1208.5333333333331</v>
      </c>
      <c r="H78" s="317">
        <v>1191.4666666666662</v>
      </c>
      <c r="I78" s="317">
        <v>1272.0666666666666</v>
      </c>
      <c r="J78" s="317">
        <v>1289.1333333333337</v>
      </c>
      <c r="K78" s="317">
        <v>1312.3666666666668</v>
      </c>
      <c r="L78" s="304">
        <v>1265.9000000000001</v>
      </c>
      <c r="M78" s="304">
        <v>1225.5999999999999</v>
      </c>
      <c r="N78" s="319">
        <v>2673500</v>
      </c>
      <c r="O78" s="320">
        <v>-4.0896860986547087E-2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529.79999999999995</v>
      </c>
      <c r="E79" s="316">
        <v>531.44999999999993</v>
      </c>
      <c r="F79" s="317">
        <v>521.14999999999986</v>
      </c>
      <c r="G79" s="317">
        <v>512.49999999999989</v>
      </c>
      <c r="H79" s="317">
        <v>502.19999999999982</v>
      </c>
      <c r="I79" s="317">
        <v>540.09999999999991</v>
      </c>
      <c r="J79" s="317">
        <v>550.39999999999986</v>
      </c>
      <c r="K79" s="317">
        <v>559.04999999999995</v>
      </c>
      <c r="L79" s="304">
        <v>541.75</v>
      </c>
      <c r="M79" s="304">
        <v>522.79999999999995</v>
      </c>
      <c r="N79" s="319">
        <v>30420800</v>
      </c>
      <c r="O79" s="320">
        <v>1.1168430569589959E-2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176.35</v>
      </c>
      <c r="E80" s="316">
        <v>177.18333333333331</v>
      </c>
      <c r="F80" s="317">
        <v>173.71666666666661</v>
      </c>
      <c r="G80" s="317">
        <v>171.08333333333331</v>
      </c>
      <c r="H80" s="317">
        <v>167.61666666666662</v>
      </c>
      <c r="I80" s="317">
        <v>179.81666666666661</v>
      </c>
      <c r="J80" s="317">
        <v>183.2833333333333</v>
      </c>
      <c r="K80" s="317">
        <v>185.9166666666666</v>
      </c>
      <c r="L80" s="304">
        <v>180.65</v>
      </c>
      <c r="M80" s="304">
        <v>174.55</v>
      </c>
      <c r="N80" s="319">
        <v>13745200</v>
      </c>
      <c r="O80" s="320">
        <v>-7.1496122564781536E-2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1003.85</v>
      </c>
      <c r="E81" s="316">
        <v>1004.3000000000001</v>
      </c>
      <c r="F81" s="317">
        <v>991.75000000000011</v>
      </c>
      <c r="G81" s="317">
        <v>979.65000000000009</v>
      </c>
      <c r="H81" s="317">
        <v>967.10000000000014</v>
      </c>
      <c r="I81" s="317">
        <v>1016.4000000000001</v>
      </c>
      <c r="J81" s="317">
        <v>1028.95</v>
      </c>
      <c r="K81" s="317">
        <v>1041.0500000000002</v>
      </c>
      <c r="L81" s="304">
        <v>1016.85</v>
      </c>
      <c r="M81" s="304">
        <v>992.2</v>
      </c>
      <c r="N81" s="319">
        <v>32020800</v>
      </c>
      <c r="O81" s="320">
        <v>2.069387598974869E-2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74.150000000000006</v>
      </c>
      <c r="E82" s="316">
        <v>74.316666666666677</v>
      </c>
      <c r="F82" s="317">
        <v>72.933333333333351</v>
      </c>
      <c r="G82" s="317">
        <v>71.716666666666669</v>
      </c>
      <c r="H82" s="317">
        <v>70.333333333333343</v>
      </c>
      <c r="I82" s="317">
        <v>75.53333333333336</v>
      </c>
      <c r="J82" s="317">
        <v>76.916666666666686</v>
      </c>
      <c r="K82" s="317">
        <v>78.133333333333368</v>
      </c>
      <c r="L82" s="304">
        <v>75.7</v>
      </c>
      <c r="M82" s="304">
        <v>73.099999999999994</v>
      </c>
      <c r="N82" s="319">
        <v>66182700</v>
      </c>
      <c r="O82" s="320">
        <v>1.1940038347568415E-2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172.45</v>
      </c>
      <c r="E83" s="316">
        <v>171.5</v>
      </c>
      <c r="F83" s="317">
        <v>170.15</v>
      </c>
      <c r="G83" s="317">
        <v>167.85</v>
      </c>
      <c r="H83" s="317">
        <v>166.5</v>
      </c>
      <c r="I83" s="317">
        <v>173.8</v>
      </c>
      <c r="J83" s="317">
        <v>175.15000000000003</v>
      </c>
      <c r="K83" s="317">
        <v>177.45000000000002</v>
      </c>
      <c r="L83" s="304">
        <v>172.85</v>
      </c>
      <c r="M83" s="304">
        <v>169.2</v>
      </c>
      <c r="N83" s="319">
        <v>134140800</v>
      </c>
      <c r="O83" s="320">
        <v>-4.9374510409001355E-3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187</v>
      </c>
      <c r="E84" s="316">
        <v>188.79999999999998</v>
      </c>
      <c r="F84" s="317">
        <v>182.79999999999995</v>
      </c>
      <c r="G84" s="317">
        <v>178.59999999999997</v>
      </c>
      <c r="H84" s="317">
        <v>172.59999999999994</v>
      </c>
      <c r="I84" s="317">
        <v>192.99999999999997</v>
      </c>
      <c r="J84" s="317">
        <v>199.00000000000003</v>
      </c>
      <c r="K84" s="317">
        <v>203.2</v>
      </c>
      <c r="L84" s="304">
        <v>194.8</v>
      </c>
      <c r="M84" s="304">
        <v>184.6</v>
      </c>
      <c r="N84" s="319">
        <v>23915000</v>
      </c>
      <c r="O84" s="320">
        <v>-4.1675015027048685E-2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278.2</v>
      </c>
      <c r="E85" s="316">
        <v>280.15000000000003</v>
      </c>
      <c r="F85" s="317">
        <v>274.05000000000007</v>
      </c>
      <c r="G85" s="317">
        <v>269.90000000000003</v>
      </c>
      <c r="H85" s="317">
        <v>263.80000000000007</v>
      </c>
      <c r="I85" s="317">
        <v>284.30000000000007</v>
      </c>
      <c r="J85" s="317">
        <v>290.40000000000009</v>
      </c>
      <c r="K85" s="317">
        <v>294.55000000000007</v>
      </c>
      <c r="L85" s="304">
        <v>286.25</v>
      </c>
      <c r="M85" s="304">
        <v>276</v>
      </c>
      <c r="N85" s="319">
        <v>42819300</v>
      </c>
      <c r="O85" s="320">
        <v>-1.7775300383996037E-2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2356.1</v>
      </c>
      <c r="E86" s="316">
        <v>2383.2333333333336</v>
      </c>
      <c r="F86" s="317">
        <v>2323.9666666666672</v>
      </c>
      <c r="G86" s="317">
        <v>2291.8333333333335</v>
      </c>
      <c r="H86" s="317">
        <v>2232.5666666666671</v>
      </c>
      <c r="I86" s="317">
        <v>2415.3666666666672</v>
      </c>
      <c r="J86" s="317">
        <v>2474.6333333333337</v>
      </c>
      <c r="K86" s="317">
        <v>2506.7666666666673</v>
      </c>
      <c r="L86" s="304">
        <v>2442.5</v>
      </c>
      <c r="M86" s="304">
        <v>2351.1</v>
      </c>
      <c r="N86" s="319">
        <v>1995000</v>
      </c>
      <c r="O86" s="320">
        <v>1.0035122930255895E-3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1270.4000000000001</v>
      </c>
      <c r="E87" s="316">
        <v>1268.3000000000002</v>
      </c>
      <c r="F87" s="317">
        <v>1257.4000000000003</v>
      </c>
      <c r="G87" s="317">
        <v>1244.4000000000001</v>
      </c>
      <c r="H87" s="317">
        <v>1233.5000000000002</v>
      </c>
      <c r="I87" s="317">
        <v>1281.3000000000004</v>
      </c>
      <c r="J87" s="317">
        <v>1292.2</v>
      </c>
      <c r="K87" s="317">
        <v>1305.2000000000005</v>
      </c>
      <c r="L87" s="304">
        <v>1279.2</v>
      </c>
      <c r="M87" s="304">
        <v>1255.3</v>
      </c>
      <c r="N87" s="319">
        <v>12160400</v>
      </c>
      <c r="O87" s="320">
        <v>1.9859773893790466E-2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62.4</v>
      </c>
      <c r="E88" s="316">
        <v>62.133333333333326</v>
      </c>
      <c r="F88" s="317">
        <v>61.316666666666649</v>
      </c>
      <c r="G88" s="317">
        <v>60.23333333333332</v>
      </c>
      <c r="H88" s="317">
        <v>59.416666666666643</v>
      </c>
      <c r="I88" s="317">
        <v>63.216666666666654</v>
      </c>
      <c r="J88" s="317">
        <v>64.033333333333331</v>
      </c>
      <c r="K88" s="317">
        <v>65.11666666666666</v>
      </c>
      <c r="L88" s="304">
        <v>62.95</v>
      </c>
      <c r="M88" s="304">
        <v>61.05</v>
      </c>
      <c r="N88" s="319">
        <v>24595600</v>
      </c>
      <c r="O88" s="320">
        <v>1.2881545785494259E-2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277.35000000000002</v>
      </c>
      <c r="E89" s="316">
        <v>278.28333333333336</v>
      </c>
      <c r="F89" s="317">
        <v>274.4666666666667</v>
      </c>
      <c r="G89" s="317">
        <v>271.58333333333331</v>
      </c>
      <c r="H89" s="317">
        <v>267.76666666666665</v>
      </c>
      <c r="I89" s="317">
        <v>281.16666666666674</v>
      </c>
      <c r="J89" s="317">
        <v>284.98333333333346</v>
      </c>
      <c r="K89" s="317">
        <v>287.86666666666679</v>
      </c>
      <c r="L89" s="304">
        <v>282.10000000000002</v>
      </c>
      <c r="M89" s="304">
        <v>275.39999999999998</v>
      </c>
      <c r="N89" s="319">
        <v>7346000</v>
      </c>
      <c r="O89" s="320">
        <v>6.2174667437825334E-2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903.85</v>
      </c>
      <c r="E90" s="316">
        <v>900.2833333333333</v>
      </c>
      <c r="F90" s="317">
        <v>892.66666666666663</v>
      </c>
      <c r="G90" s="317">
        <v>881.48333333333335</v>
      </c>
      <c r="H90" s="317">
        <v>873.86666666666667</v>
      </c>
      <c r="I90" s="317">
        <v>911.46666666666658</v>
      </c>
      <c r="J90" s="317">
        <v>919.08333333333337</v>
      </c>
      <c r="K90" s="317">
        <v>930.26666666666654</v>
      </c>
      <c r="L90" s="304">
        <v>907.9</v>
      </c>
      <c r="M90" s="304">
        <v>889.1</v>
      </c>
      <c r="N90" s="319">
        <v>12267750</v>
      </c>
      <c r="O90" s="320">
        <v>-1.4317910645631711E-2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1010.6</v>
      </c>
      <c r="E91" s="316">
        <v>1012.3166666666666</v>
      </c>
      <c r="F91" s="317">
        <v>995.2833333333333</v>
      </c>
      <c r="G91" s="317">
        <v>979.9666666666667</v>
      </c>
      <c r="H91" s="317">
        <v>962.93333333333339</v>
      </c>
      <c r="I91" s="317">
        <v>1027.6333333333332</v>
      </c>
      <c r="J91" s="317">
        <v>1044.6666666666665</v>
      </c>
      <c r="K91" s="317">
        <v>1059.9833333333331</v>
      </c>
      <c r="L91" s="304">
        <v>1029.3499999999999</v>
      </c>
      <c r="M91" s="304">
        <v>997</v>
      </c>
      <c r="N91" s="319">
        <v>8629200</v>
      </c>
      <c r="O91" s="320">
        <v>1.479408236705318E-2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610.95000000000005</v>
      </c>
      <c r="E92" s="316">
        <v>614.41666666666663</v>
      </c>
      <c r="F92" s="317">
        <v>604.68333333333328</v>
      </c>
      <c r="G92" s="317">
        <v>598.41666666666663</v>
      </c>
      <c r="H92" s="317">
        <v>588.68333333333328</v>
      </c>
      <c r="I92" s="317">
        <v>620.68333333333328</v>
      </c>
      <c r="J92" s="317">
        <v>630.41666666666663</v>
      </c>
      <c r="K92" s="317">
        <v>636.68333333333328</v>
      </c>
      <c r="L92" s="304">
        <v>624.15</v>
      </c>
      <c r="M92" s="304">
        <v>608.15</v>
      </c>
      <c r="N92" s="319">
        <v>16179800</v>
      </c>
      <c r="O92" s="320">
        <v>2.9485123819704258E-2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123.85</v>
      </c>
      <c r="E93" s="316">
        <v>124.25</v>
      </c>
      <c r="F93" s="317">
        <v>122.7</v>
      </c>
      <c r="G93" s="317">
        <v>121.55</v>
      </c>
      <c r="H93" s="317">
        <v>120</v>
      </c>
      <c r="I93" s="317">
        <v>125.4</v>
      </c>
      <c r="J93" s="317">
        <v>126.95000000000002</v>
      </c>
      <c r="K93" s="317">
        <v>128.10000000000002</v>
      </c>
      <c r="L93" s="304">
        <v>125.8</v>
      </c>
      <c r="M93" s="304">
        <v>123.1</v>
      </c>
      <c r="N93" s="319">
        <v>14778204</v>
      </c>
      <c r="O93" s="320">
        <v>3.9990305380513812E-2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158.05000000000001</v>
      </c>
      <c r="E94" s="316">
        <v>158.06666666666666</v>
      </c>
      <c r="F94" s="317">
        <v>155.53333333333333</v>
      </c>
      <c r="G94" s="317">
        <v>153.01666666666668</v>
      </c>
      <c r="H94" s="317">
        <v>150.48333333333335</v>
      </c>
      <c r="I94" s="317">
        <v>160.58333333333331</v>
      </c>
      <c r="J94" s="317">
        <v>163.11666666666662</v>
      </c>
      <c r="K94" s="317">
        <v>165.6333333333333</v>
      </c>
      <c r="L94" s="304">
        <v>160.6</v>
      </c>
      <c r="M94" s="304">
        <v>155.55000000000001</v>
      </c>
      <c r="N94" s="319">
        <v>14826000</v>
      </c>
      <c r="O94" s="320">
        <v>9.8079280751941153E-3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363.4</v>
      </c>
      <c r="E95" s="316">
        <v>361.95</v>
      </c>
      <c r="F95" s="317">
        <v>358</v>
      </c>
      <c r="G95" s="317">
        <v>352.6</v>
      </c>
      <c r="H95" s="317">
        <v>348.65000000000003</v>
      </c>
      <c r="I95" s="317">
        <v>367.34999999999997</v>
      </c>
      <c r="J95" s="317">
        <v>371.2999999999999</v>
      </c>
      <c r="K95" s="317">
        <v>376.69999999999993</v>
      </c>
      <c r="L95" s="304">
        <v>365.9</v>
      </c>
      <c r="M95" s="304">
        <v>356.55</v>
      </c>
      <c r="N95" s="319">
        <v>9290000</v>
      </c>
      <c r="O95" s="320">
        <v>-8.9609558352890979E-3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6779.6</v>
      </c>
      <c r="E96" s="316">
        <v>6764.8666666666659</v>
      </c>
      <c r="F96" s="317">
        <v>6720.7333333333318</v>
      </c>
      <c r="G96" s="317">
        <v>6661.8666666666659</v>
      </c>
      <c r="H96" s="317">
        <v>6617.7333333333318</v>
      </c>
      <c r="I96" s="317">
        <v>6823.7333333333318</v>
      </c>
      <c r="J96" s="317">
        <v>6867.866666666665</v>
      </c>
      <c r="K96" s="317">
        <v>6926.7333333333318</v>
      </c>
      <c r="L96" s="304">
        <v>6809</v>
      </c>
      <c r="M96" s="304">
        <v>6706</v>
      </c>
      <c r="N96" s="319">
        <v>2389700</v>
      </c>
      <c r="O96" s="320">
        <v>1.1256400490880622E-2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518.1</v>
      </c>
      <c r="E97" s="316">
        <v>517.08333333333337</v>
      </c>
      <c r="F97" s="317">
        <v>508.66666666666674</v>
      </c>
      <c r="G97" s="317">
        <v>499.23333333333335</v>
      </c>
      <c r="H97" s="317">
        <v>490.81666666666672</v>
      </c>
      <c r="I97" s="317">
        <v>526.51666666666677</v>
      </c>
      <c r="J97" s="317">
        <v>534.93333333333351</v>
      </c>
      <c r="K97" s="317">
        <v>544.36666666666679</v>
      </c>
      <c r="L97" s="304">
        <v>525.5</v>
      </c>
      <c r="M97" s="304">
        <v>507.65</v>
      </c>
      <c r="N97" s="319">
        <v>15270000</v>
      </c>
      <c r="O97" s="320">
        <v>-1.6662641873943493E-2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614.45000000000005</v>
      </c>
      <c r="E98" s="316">
        <v>611.7833333333333</v>
      </c>
      <c r="F98" s="317">
        <v>602.66666666666663</v>
      </c>
      <c r="G98" s="317">
        <v>590.88333333333333</v>
      </c>
      <c r="H98" s="317">
        <v>581.76666666666665</v>
      </c>
      <c r="I98" s="317">
        <v>623.56666666666661</v>
      </c>
      <c r="J98" s="317">
        <v>632.68333333333339</v>
      </c>
      <c r="K98" s="317">
        <v>644.46666666666658</v>
      </c>
      <c r="L98" s="304">
        <v>620.9</v>
      </c>
      <c r="M98" s="304">
        <v>600</v>
      </c>
      <c r="N98" s="319">
        <v>2186600</v>
      </c>
      <c r="O98" s="320">
        <v>-2.03843913803145E-2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833.65</v>
      </c>
      <c r="E99" s="316">
        <v>836.5333333333333</v>
      </c>
      <c r="F99" s="317">
        <v>825.21666666666658</v>
      </c>
      <c r="G99" s="317">
        <v>816.7833333333333</v>
      </c>
      <c r="H99" s="317">
        <v>805.46666666666658</v>
      </c>
      <c r="I99" s="317">
        <v>844.96666666666658</v>
      </c>
      <c r="J99" s="317">
        <v>856.28333333333319</v>
      </c>
      <c r="K99" s="317">
        <v>864.71666666666658</v>
      </c>
      <c r="L99" s="304">
        <v>847.85</v>
      </c>
      <c r="M99" s="304">
        <v>828.1</v>
      </c>
      <c r="N99" s="319">
        <v>1403400</v>
      </c>
      <c r="O99" s="320">
        <v>2.4529128339903637E-2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1336.6</v>
      </c>
      <c r="E100" s="316">
        <v>1331.7833333333335</v>
      </c>
      <c r="F100" s="317">
        <v>1320.366666666667</v>
      </c>
      <c r="G100" s="317">
        <v>1304.1333333333334</v>
      </c>
      <c r="H100" s="317">
        <v>1292.7166666666669</v>
      </c>
      <c r="I100" s="317">
        <v>1348.0166666666671</v>
      </c>
      <c r="J100" s="317">
        <v>1359.4333333333336</v>
      </c>
      <c r="K100" s="317">
        <v>1375.6666666666672</v>
      </c>
      <c r="L100" s="304">
        <v>1343.2</v>
      </c>
      <c r="M100" s="304">
        <v>1315.55</v>
      </c>
      <c r="N100" s="319">
        <v>1528000</v>
      </c>
      <c r="O100" s="320">
        <v>-3.4378159757330634E-2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115.2</v>
      </c>
      <c r="E101" s="316">
        <v>115.60000000000001</v>
      </c>
      <c r="F101" s="317">
        <v>113.75000000000001</v>
      </c>
      <c r="G101" s="317">
        <v>112.30000000000001</v>
      </c>
      <c r="H101" s="317">
        <v>110.45000000000002</v>
      </c>
      <c r="I101" s="317">
        <v>117.05000000000001</v>
      </c>
      <c r="J101" s="317">
        <v>118.9</v>
      </c>
      <c r="K101" s="317">
        <v>120.35000000000001</v>
      </c>
      <c r="L101" s="304">
        <v>117.45</v>
      </c>
      <c r="M101" s="304">
        <v>114.15</v>
      </c>
      <c r="N101" s="319">
        <v>21840000</v>
      </c>
      <c r="O101" s="320">
        <v>1.4304291287386216E-2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59727.1</v>
      </c>
      <c r="E102" s="316">
        <v>59562.416666666664</v>
      </c>
      <c r="F102" s="317">
        <v>59174.833333333328</v>
      </c>
      <c r="G102" s="317">
        <v>58622.566666666666</v>
      </c>
      <c r="H102" s="317">
        <v>58234.98333333333</v>
      </c>
      <c r="I102" s="317">
        <v>60114.683333333327</v>
      </c>
      <c r="J102" s="317">
        <v>60502.266666666656</v>
      </c>
      <c r="K102" s="317">
        <v>61054.533333333326</v>
      </c>
      <c r="L102" s="304">
        <v>59950</v>
      </c>
      <c r="M102" s="304">
        <v>59010.15</v>
      </c>
      <c r="N102" s="319">
        <v>38600</v>
      </c>
      <c r="O102" s="320">
        <v>-3.6204744069912607E-2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1134.2</v>
      </c>
      <c r="E103" s="316">
        <v>1137.9833333333333</v>
      </c>
      <c r="F103" s="317">
        <v>1120.6666666666667</v>
      </c>
      <c r="G103" s="317">
        <v>1107.1333333333334</v>
      </c>
      <c r="H103" s="317">
        <v>1089.8166666666668</v>
      </c>
      <c r="I103" s="317">
        <v>1151.5166666666667</v>
      </c>
      <c r="J103" s="317">
        <v>1168.8333333333333</v>
      </c>
      <c r="K103" s="317">
        <v>1182.3666666666666</v>
      </c>
      <c r="L103" s="304">
        <v>1155.3</v>
      </c>
      <c r="M103" s="304">
        <v>1124.45</v>
      </c>
      <c r="N103" s="319">
        <v>3648750</v>
      </c>
      <c r="O103" s="320">
        <v>-3.6061026352288486E-2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32.299999999999997</v>
      </c>
      <c r="E104" s="316">
        <v>32.550000000000004</v>
      </c>
      <c r="F104" s="317">
        <v>31.750000000000007</v>
      </c>
      <c r="G104" s="317">
        <v>31.200000000000003</v>
      </c>
      <c r="H104" s="317">
        <v>30.400000000000006</v>
      </c>
      <c r="I104" s="317">
        <v>33.100000000000009</v>
      </c>
      <c r="J104" s="317">
        <v>33.900000000000006</v>
      </c>
      <c r="K104" s="317">
        <v>34.45000000000001</v>
      </c>
      <c r="L104" s="304">
        <v>33.35</v>
      </c>
      <c r="M104" s="304">
        <v>32</v>
      </c>
      <c r="N104" s="319">
        <v>42330000</v>
      </c>
      <c r="O104" s="320">
        <v>3.5773710482529121E-2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3637.65</v>
      </c>
      <c r="E105" s="316">
        <v>3653.0166666666664</v>
      </c>
      <c r="F105" s="317">
        <v>3606.583333333333</v>
      </c>
      <c r="G105" s="317">
        <v>3575.5166666666664</v>
      </c>
      <c r="H105" s="317">
        <v>3529.083333333333</v>
      </c>
      <c r="I105" s="317">
        <v>3684.083333333333</v>
      </c>
      <c r="J105" s="317">
        <v>3730.5166666666664</v>
      </c>
      <c r="K105" s="317">
        <v>3761.583333333333</v>
      </c>
      <c r="L105" s="304">
        <v>3699.45</v>
      </c>
      <c r="M105" s="304">
        <v>3621.95</v>
      </c>
      <c r="N105" s="319">
        <v>646000</v>
      </c>
      <c r="O105" s="320">
        <v>-3.618052965311451E-2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16003.4</v>
      </c>
      <c r="E106" s="316">
        <v>15936.833333333334</v>
      </c>
      <c r="F106" s="317">
        <v>15753.916666666668</v>
      </c>
      <c r="G106" s="317">
        <v>15504.433333333334</v>
      </c>
      <c r="H106" s="317">
        <v>15321.516666666668</v>
      </c>
      <c r="I106" s="317">
        <v>16186.316666666668</v>
      </c>
      <c r="J106" s="317">
        <v>16369.233333333335</v>
      </c>
      <c r="K106" s="317">
        <v>16618.716666666667</v>
      </c>
      <c r="L106" s="304">
        <v>16119.75</v>
      </c>
      <c r="M106" s="304">
        <v>15687.35</v>
      </c>
      <c r="N106" s="319">
        <v>412300</v>
      </c>
      <c r="O106" s="320">
        <v>-7.582139848357203E-3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82.4</v>
      </c>
      <c r="E107" s="316">
        <v>82.100000000000009</v>
      </c>
      <c r="F107" s="317">
        <v>81.350000000000023</v>
      </c>
      <c r="G107" s="317">
        <v>80.300000000000011</v>
      </c>
      <c r="H107" s="317">
        <v>79.550000000000026</v>
      </c>
      <c r="I107" s="317">
        <v>83.15000000000002</v>
      </c>
      <c r="J107" s="317">
        <v>83.899999999999991</v>
      </c>
      <c r="K107" s="317">
        <v>84.950000000000017</v>
      </c>
      <c r="L107" s="304">
        <v>82.85</v>
      </c>
      <c r="M107" s="304">
        <v>81.05</v>
      </c>
      <c r="N107" s="319">
        <v>36521700</v>
      </c>
      <c r="O107" s="320">
        <v>-8.7288597926895792E-3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85.65</v>
      </c>
      <c r="E108" s="316">
        <v>85.250000000000014</v>
      </c>
      <c r="F108" s="317">
        <v>84.300000000000026</v>
      </c>
      <c r="G108" s="317">
        <v>82.950000000000017</v>
      </c>
      <c r="H108" s="317">
        <v>82.000000000000028</v>
      </c>
      <c r="I108" s="317">
        <v>86.600000000000023</v>
      </c>
      <c r="J108" s="317">
        <v>87.550000000000011</v>
      </c>
      <c r="K108" s="317">
        <v>88.90000000000002</v>
      </c>
      <c r="L108" s="304">
        <v>86.2</v>
      </c>
      <c r="M108" s="304">
        <v>83.9</v>
      </c>
      <c r="N108" s="319">
        <v>43907100</v>
      </c>
      <c r="O108" s="320">
        <v>1.7031951412727751E-2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69.599999999999994</v>
      </c>
      <c r="E109" s="316">
        <v>69.399999999999991</v>
      </c>
      <c r="F109" s="317">
        <v>68.049999999999983</v>
      </c>
      <c r="G109" s="317">
        <v>66.499999999999986</v>
      </c>
      <c r="H109" s="317">
        <v>65.149999999999977</v>
      </c>
      <c r="I109" s="317">
        <v>70.949999999999989</v>
      </c>
      <c r="J109" s="317">
        <v>72.299999999999983</v>
      </c>
      <c r="K109" s="317">
        <v>73.849999999999994</v>
      </c>
      <c r="L109" s="304">
        <v>70.75</v>
      </c>
      <c r="M109" s="304">
        <v>67.849999999999994</v>
      </c>
      <c r="N109" s="319">
        <v>54854800</v>
      </c>
      <c r="O109" s="320">
        <v>6.2146892655367235E-3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21499.5</v>
      </c>
      <c r="E110" s="316">
        <v>21708.400000000001</v>
      </c>
      <c r="F110" s="317">
        <v>21066.750000000004</v>
      </c>
      <c r="G110" s="317">
        <v>20634.000000000004</v>
      </c>
      <c r="H110" s="317">
        <v>19992.350000000006</v>
      </c>
      <c r="I110" s="317">
        <v>22141.15</v>
      </c>
      <c r="J110" s="317">
        <v>22782.799999999996</v>
      </c>
      <c r="K110" s="317">
        <v>23215.55</v>
      </c>
      <c r="L110" s="304">
        <v>22350.05</v>
      </c>
      <c r="M110" s="304">
        <v>21275.65</v>
      </c>
      <c r="N110" s="319">
        <v>108540</v>
      </c>
      <c r="O110" s="320">
        <v>-2.9246042393345856E-2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1258.1500000000001</v>
      </c>
      <c r="E111" s="316">
        <v>1265.8333333333333</v>
      </c>
      <c r="F111" s="317">
        <v>1244.9166666666665</v>
      </c>
      <c r="G111" s="317">
        <v>1231.6833333333332</v>
      </c>
      <c r="H111" s="317">
        <v>1210.7666666666664</v>
      </c>
      <c r="I111" s="317">
        <v>1279.0666666666666</v>
      </c>
      <c r="J111" s="317">
        <v>1299.9833333333331</v>
      </c>
      <c r="K111" s="317">
        <v>1313.2166666666667</v>
      </c>
      <c r="L111" s="304">
        <v>1286.75</v>
      </c>
      <c r="M111" s="304">
        <v>1252.5999999999999</v>
      </c>
      <c r="N111" s="319">
        <v>3185050</v>
      </c>
      <c r="O111" s="320">
        <v>9.9407045692361355E-3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221.35</v>
      </c>
      <c r="E112" s="316">
        <v>221.16666666666666</v>
      </c>
      <c r="F112" s="317">
        <v>219.18333333333331</v>
      </c>
      <c r="G112" s="317">
        <v>217.01666666666665</v>
      </c>
      <c r="H112" s="317">
        <v>215.0333333333333</v>
      </c>
      <c r="I112" s="317">
        <v>223.33333333333331</v>
      </c>
      <c r="J112" s="317">
        <v>225.31666666666666</v>
      </c>
      <c r="K112" s="317">
        <v>227.48333333333332</v>
      </c>
      <c r="L112" s="304">
        <v>223.15</v>
      </c>
      <c r="M112" s="304">
        <v>219</v>
      </c>
      <c r="N112" s="319">
        <v>11544000</v>
      </c>
      <c r="O112" s="320">
        <v>-1.1305241521068859E-2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86.6</v>
      </c>
      <c r="E113" s="316">
        <v>87.283333333333346</v>
      </c>
      <c r="F113" s="317">
        <v>85.616666666666688</v>
      </c>
      <c r="G113" s="317">
        <v>84.63333333333334</v>
      </c>
      <c r="H113" s="317">
        <v>82.966666666666683</v>
      </c>
      <c r="I113" s="317">
        <v>88.266666666666694</v>
      </c>
      <c r="J113" s="317">
        <v>89.933333333333351</v>
      </c>
      <c r="K113" s="317">
        <v>90.9166666666667</v>
      </c>
      <c r="L113" s="304">
        <v>88.95</v>
      </c>
      <c r="M113" s="304">
        <v>86.3</v>
      </c>
      <c r="N113" s="319">
        <v>45123600</v>
      </c>
      <c r="O113" s="320">
        <v>3.031973539140022E-3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1436.85</v>
      </c>
      <c r="E114" s="316">
        <v>1435.1166666666668</v>
      </c>
      <c r="F114" s="317">
        <v>1423.3333333333335</v>
      </c>
      <c r="G114" s="317">
        <v>1409.8166666666666</v>
      </c>
      <c r="H114" s="317">
        <v>1398.0333333333333</v>
      </c>
      <c r="I114" s="317">
        <v>1448.6333333333337</v>
      </c>
      <c r="J114" s="317">
        <v>1460.416666666667</v>
      </c>
      <c r="K114" s="317">
        <v>1473.9333333333338</v>
      </c>
      <c r="L114" s="304">
        <v>1446.9</v>
      </c>
      <c r="M114" s="304">
        <v>1421.6</v>
      </c>
      <c r="N114" s="319">
        <v>3055000</v>
      </c>
      <c r="O114" s="320">
        <v>2.9312668463611861E-2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28.75</v>
      </c>
      <c r="E115" s="316">
        <v>28.666666666666668</v>
      </c>
      <c r="F115" s="317">
        <v>28.433333333333337</v>
      </c>
      <c r="G115" s="317">
        <v>28.116666666666671</v>
      </c>
      <c r="H115" s="317">
        <v>27.88333333333334</v>
      </c>
      <c r="I115" s="317">
        <v>28.983333333333334</v>
      </c>
      <c r="J115" s="317">
        <v>29.216666666666661</v>
      </c>
      <c r="K115" s="317">
        <v>29.533333333333331</v>
      </c>
      <c r="L115" s="304">
        <v>28.9</v>
      </c>
      <c r="M115" s="304">
        <v>28.35</v>
      </c>
      <c r="N115" s="319">
        <v>60256000</v>
      </c>
      <c r="O115" s="320">
        <v>1.4854987031360529E-2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163.4</v>
      </c>
      <c r="E116" s="316">
        <v>162.79999999999998</v>
      </c>
      <c r="F116" s="317">
        <v>161.69999999999996</v>
      </c>
      <c r="G116" s="317">
        <v>159.99999999999997</v>
      </c>
      <c r="H116" s="317">
        <v>158.89999999999995</v>
      </c>
      <c r="I116" s="317">
        <v>164.49999999999997</v>
      </c>
      <c r="J116" s="317">
        <v>165.6</v>
      </c>
      <c r="K116" s="317">
        <v>167.29999999999998</v>
      </c>
      <c r="L116" s="304">
        <v>163.9</v>
      </c>
      <c r="M116" s="304">
        <v>161.1</v>
      </c>
      <c r="N116" s="319">
        <v>16496000</v>
      </c>
      <c r="O116" s="320">
        <v>3.4102306920762285E-2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1204.95</v>
      </c>
      <c r="E117" s="316">
        <v>1208.2333333333333</v>
      </c>
      <c r="F117" s="317">
        <v>1181.5666666666666</v>
      </c>
      <c r="G117" s="317">
        <v>1158.1833333333332</v>
      </c>
      <c r="H117" s="317">
        <v>1131.5166666666664</v>
      </c>
      <c r="I117" s="317">
        <v>1231.6166666666668</v>
      </c>
      <c r="J117" s="317">
        <v>1258.2833333333333</v>
      </c>
      <c r="K117" s="317">
        <v>1281.666666666667</v>
      </c>
      <c r="L117" s="304">
        <v>1234.9000000000001</v>
      </c>
      <c r="M117" s="304">
        <v>1184.8499999999999</v>
      </c>
      <c r="N117" s="319">
        <v>1516889</v>
      </c>
      <c r="O117" s="320">
        <v>-2.3834468308014667E-2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754.4</v>
      </c>
      <c r="E118" s="316">
        <v>749.91666666666663</v>
      </c>
      <c r="F118" s="317">
        <v>742.68333333333328</v>
      </c>
      <c r="G118" s="317">
        <v>730.9666666666667</v>
      </c>
      <c r="H118" s="317">
        <v>723.73333333333335</v>
      </c>
      <c r="I118" s="317">
        <v>761.63333333333321</v>
      </c>
      <c r="J118" s="317">
        <v>768.86666666666656</v>
      </c>
      <c r="K118" s="317">
        <v>780.58333333333314</v>
      </c>
      <c r="L118" s="304">
        <v>757.15</v>
      </c>
      <c r="M118" s="304">
        <v>738.2</v>
      </c>
      <c r="N118" s="319">
        <v>1336200</v>
      </c>
      <c r="O118" s="320">
        <v>5.1150895140664966E-3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169.9</v>
      </c>
      <c r="E119" s="316">
        <v>170.06666666666666</v>
      </c>
      <c r="F119" s="317">
        <v>167.63333333333333</v>
      </c>
      <c r="G119" s="317">
        <v>165.36666666666667</v>
      </c>
      <c r="H119" s="317">
        <v>162.93333333333334</v>
      </c>
      <c r="I119" s="317">
        <v>172.33333333333331</v>
      </c>
      <c r="J119" s="317">
        <v>174.76666666666665</v>
      </c>
      <c r="K119" s="317">
        <v>177.0333333333333</v>
      </c>
      <c r="L119" s="304">
        <v>172.5</v>
      </c>
      <c r="M119" s="304">
        <v>167.8</v>
      </c>
      <c r="N119" s="319">
        <v>17313400</v>
      </c>
      <c r="O119" s="320">
        <v>-1.260379596678529E-2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99.55</v>
      </c>
      <c r="E120" s="316">
        <v>99.633333333333326</v>
      </c>
      <c r="F120" s="317">
        <v>98.316666666666649</v>
      </c>
      <c r="G120" s="317">
        <v>97.083333333333329</v>
      </c>
      <c r="H120" s="317">
        <v>95.766666666666652</v>
      </c>
      <c r="I120" s="317">
        <v>100.86666666666665</v>
      </c>
      <c r="J120" s="317">
        <v>102.18333333333331</v>
      </c>
      <c r="K120" s="317">
        <v>103.41666666666664</v>
      </c>
      <c r="L120" s="304">
        <v>100.95</v>
      </c>
      <c r="M120" s="304">
        <v>98.4</v>
      </c>
      <c r="N120" s="319">
        <v>17940000</v>
      </c>
      <c r="O120" s="320">
        <v>2.2921655833048237E-2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2240.25</v>
      </c>
      <c r="E121" s="316">
        <v>2249.2833333333333</v>
      </c>
      <c r="F121" s="317">
        <v>2224.1166666666668</v>
      </c>
      <c r="G121" s="317">
        <v>2207.9833333333336</v>
      </c>
      <c r="H121" s="317">
        <v>2182.8166666666671</v>
      </c>
      <c r="I121" s="317">
        <v>2265.4166666666665</v>
      </c>
      <c r="J121" s="317">
        <v>2290.5833333333335</v>
      </c>
      <c r="K121" s="317">
        <v>2306.7166666666662</v>
      </c>
      <c r="L121" s="304">
        <v>2274.4499999999998</v>
      </c>
      <c r="M121" s="304">
        <v>2233.15</v>
      </c>
      <c r="N121" s="319">
        <v>32383125</v>
      </c>
      <c r="O121" s="320">
        <v>1.7026993251687077E-3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33.950000000000003</v>
      </c>
      <c r="E122" s="316">
        <v>34.5</v>
      </c>
      <c r="F122" s="317">
        <v>33.25</v>
      </c>
      <c r="G122" s="317">
        <v>32.549999999999997</v>
      </c>
      <c r="H122" s="317">
        <v>31.299999999999997</v>
      </c>
      <c r="I122" s="317">
        <v>35.200000000000003</v>
      </c>
      <c r="J122" s="317">
        <v>36.450000000000003</v>
      </c>
      <c r="K122" s="317">
        <v>37.150000000000006</v>
      </c>
      <c r="L122" s="304">
        <v>35.75</v>
      </c>
      <c r="M122" s="304">
        <v>33.799999999999997</v>
      </c>
      <c r="N122" s="319">
        <v>48260000</v>
      </c>
      <c r="O122" s="320">
        <v>9.1065292096219927E-2</v>
      </c>
    </row>
    <row r="123" spans="1:15" ht="15">
      <c r="A123" s="277">
        <v>113</v>
      </c>
      <c r="B123" s="430" t="s">
        <v>57</v>
      </c>
      <c r="C123" s="277" t="s">
        <v>280</v>
      </c>
      <c r="D123" s="316">
        <v>813.7</v>
      </c>
      <c r="E123" s="316">
        <v>811.76666666666677</v>
      </c>
      <c r="F123" s="317">
        <v>806.33333333333348</v>
      </c>
      <c r="G123" s="317">
        <v>798.9666666666667</v>
      </c>
      <c r="H123" s="317">
        <v>793.53333333333342</v>
      </c>
      <c r="I123" s="317">
        <v>819.13333333333355</v>
      </c>
      <c r="J123" s="317">
        <v>824.56666666666672</v>
      </c>
      <c r="K123" s="317">
        <v>831.93333333333362</v>
      </c>
      <c r="L123" s="304">
        <v>817.2</v>
      </c>
      <c r="M123" s="304">
        <v>804.4</v>
      </c>
      <c r="N123" s="319">
        <v>5970000</v>
      </c>
      <c r="O123" s="320">
        <v>1.7618927762396174E-3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185.85</v>
      </c>
      <c r="E124" s="316">
        <v>185.33333333333334</v>
      </c>
      <c r="F124" s="317">
        <v>183.31666666666669</v>
      </c>
      <c r="G124" s="317">
        <v>180.78333333333336</v>
      </c>
      <c r="H124" s="317">
        <v>178.76666666666671</v>
      </c>
      <c r="I124" s="317">
        <v>187.86666666666667</v>
      </c>
      <c r="J124" s="317">
        <v>189.88333333333333</v>
      </c>
      <c r="K124" s="317">
        <v>192.41666666666666</v>
      </c>
      <c r="L124" s="304">
        <v>187.35</v>
      </c>
      <c r="M124" s="304">
        <v>182.8</v>
      </c>
      <c r="N124" s="319">
        <v>109938000</v>
      </c>
      <c r="O124" s="320">
        <v>-6.0754000542446434E-3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20299.400000000001</v>
      </c>
      <c r="E125" s="316">
        <v>20211.650000000001</v>
      </c>
      <c r="F125" s="317">
        <v>19844.350000000002</v>
      </c>
      <c r="G125" s="317">
        <v>19389.3</v>
      </c>
      <c r="H125" s="317">
        <v>19022</v>
      </c>
      <c r="I125" s="317">
        <v>20666.700000000004</v>
      </c>
      <c r="J125" s="317">
        <v>21034.000000000007</v>
      </c>
      <c r="K125" s="317">
        <v>21489.050000000007</v>
      </c>
      <c r="L125" s="304">
        <v>20578.95</v>
      </c>
      <c r="M125" s="304">
        <v>19756.599999999999</v>
      </c>
      <c r="N125" s="319">
        <v>160200</v>
      </c>
      <c r="O125" s="320">
        <v>-6.6433566433566432E-2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1264.7</v>
      </c>
      <c r="E126" s="316">
        <v>1267.7166666666667</v>
      </c>
      <c r="F126" s="317">
        <v>1249.9833333333333</v>
      </c>
      <c r="G126" s="317">
        <v>1235.2666666666667</v>
      </c>
      <c r="H126" s="317">
        <v>1217.5333333333333</v>
      </c>
      <c r="I126" s="317">
        <v>1282.4333333333334</v>
      </c>
      <c r="J126" s="317">
        <v>1300.166666666667</v>
      </c>
      <c r="K126" s="317">
        <v>1314.8833333333334</v>
      </c>
      <c r="L126" s="304">
        <v>1285.45</v>
      </c>
      <c r="M126" s="304">
        <v>1253</v>
      </c>
      <c r="N126" s="319">
        <v>2005300</v>
      </c>
      <c r="O126" s="320">
        <v>4.5897877223178431E-2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4130.1000000000004</v>
      </c>
      <c r="E127" s="316">
        <v>4143.75</v>
      </c>
      <c r="F127" s="317">
        <v>4103.5</v>
      </c>
      <c r="G127" s="317">
        <v>4076.8999999999996</v>
      </c>
      <c r="H127" s="317">
        <v>4036.6499999999996</v>
      </c>
      <c r="I127" s="317">
        <v>4170.3500000000004</v>
      </c>
      <c r="J127" s="317">
        <v>4210.6000000000004</v>
      </c>
      <c r="K127" s="317">
        <v>4237.2000000000007</v>
      </c>
      <c r="L127" s="304">
        <v>4184</v>
      </c>
      <c r="M127" s="304">
        <v>4117.1499999999996</v>
      </c>
      <c r="N127" s="319">
        <v>600250</v>
      </c>
      <c r="O127" s="320">
        <v>-9.8969072164948445E-3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622.54999999999995</v>
      </c>
      <c r="E128" s="316">
        <v>622.16666666666663</v>
      </c>
      <c r="F128" s="317">
        <v>608.33333333333326</v>
      </c>
      <c r="G128" s="317">
        <v>594.11666666666667</v>
      </c>
      <c r="H128" s="317">
        <v>580.2833333333333</v>
      </c>
      <c r="I128" s="317">
        <v>636.38333333333321</v>
      </c>
      <c r="J128" s="317">
        <v>650.21666666666647</v>
      </c>
      <c r="K128" s="317">
        <v>664.43333333333317</v>
      </c>
      <c r="L128" s="304">
        <v>636</v>
      </c>
      <c r="M128" s="304">
        <v>607.95000000000005</v>
      </c>
      <c r="N128" s="319">
        <v>3971985</v>
      </c>
      <c r="O128" s="320">
        <v>-4.1988416988416988E-2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503.35</v>
      </c>
      <c r="E129" s="316">
        <v>507.7166666666667</v>
      </c>
      <c r="F129" s="317">
        <v>496.63333333333344</v>
      </c>
      <c r="G129" s="317">
        <v>489.91666666666674</v>
      </c>
      <c r="H129" s="317">
        <v>478.83333333333348</v>
      </c>
      <c r="I129" s="317">
        <v>514.43333333333339</v>
      </c>
      <c r="J129" s="317">
        <v>525.51666666666665</v>
      </c>
      <c r="K129" s="317">
        <v>532.23333333333335</v>
      </c>
      <c r="L129" s="304">
        <v>518.79999999999995</v>
      </c>
      <c r="M129" s="304">
        <v>501</v>
      </c>
      <c r="N129" s="319">
        <v>35533400</v>
      </c>
      <c r="O129" s="320">
        <v>1.4023172193367959E-2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468.05</v>
      </c>
      <c r="E130" s="316">
        <v>471.33333333333331</v>
      </c>
      <c r="F130" s="317">
        <v>463.31666666666661</v>
      </c>
      <c r="G130" s="317">
        <v>458.58333333333331</v>
      </c>
      <c r="H130" s="317">
        <v>450.56666666666661</v>
      </c>
      <c r="I130" s="317">
        <v>476.06666666666661</v>
      </c>
      <c r="J130" s="317">
        <v>484.08333333333337</v>
      </c>
      <c r="K130" s="317">
        <v>488.81666666666661</v>
      </c>
      <c r="L130" s="304">
        <v>479.35</v>
      </c>
      <c r="M130" s="304">
        <v>466.6</v>
      </c>
      <c r="N130" s="319">
        <v>4600500</v>
      </c>
      <c r="O130" s="320">
        <v>-2.4491094147582698E-2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301.05</v>
      </c>
      <c r="E131" s="316">
        <v>300.90000000000003</v>
      </c>
      <c r="F131" s="317">
        <v>297.95000000000005</v>
      </c>
      <c r="G131" s="317">
        <v>294.85000000000002</v>
      </c>
      <c r="H131" s="317">
        <v>291.90000000000003</v>
      </c>
      <c r="I131" s="317">
        <v>304.00000000000006</v>
      </c>
      <c r="J131" s="317">
        <v>306.95</v>
      </c>
      <c r="K131" s="317">
        <v>310.05000000000007</v>
      </c>
      <c r="L131" s="304">
        <v>303.85000000000002</v>
      </c>
      <c r="M131" s="304">
        <v>297.8</v>
      </c>
      <c r="N131" s="319">
        <v>6298000</v>
      </c>
      <c r="O131" s="320">
        <v>-1.1302982731554161E-2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503</v>
      </c>
      <c r="E132" s="316">
        <v>506.2833333333333</v>
      </c>
      <c r="F132" s="317">
        <v>495.11666666666656</v>
      </c>
      <c r="G132" s="317">
        <v>487.23333333333323</v>
      </c>
      <c r="H132" s="317">
        <v>476.06666666666649</v>
      </c>
      <c r="I132" s="317">
        <v>514.16666666666663</v>
      </c>
      <c r="J132" s="317">
        <v>525.33333333333337</v>
      </c>
      <c r="K132" s="317">
        <v>533.2166666666667</v>
      </c>
      <c r="L132" s="304">
        <v>517.45000000000005</v>
      </c>
      <c r="M132" s="304">
        <v>498.4</v>
      </c>
      <c r="N132" s="319">
        <v>18997200</v>
      </c>
      <c r="O132" s="320">
        <v>4.0366701168120654E-2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134.05000000000001</v>
      </c>
      <c r="E133" s="316">
        <v>133.35000000000002</v>
      </c>
      <c r="F133" s="317">
        <v>131.55000000000004</v>
      </c>
      <c r="G133" s="317">
        <v>129.05000000000001</v>
      </c>
      <c r="H133" s="317">
        <v>127.25000000000003</v>
      </c>
      <c r="I133" s="317">
        <v>135.85000000000005</v>
      </c>
      <c r="J133" s="317">
        <v>137.65</v>
      </c>
      <c r="K133" s="317">
        <v>140.15000000000006</v>
      </c>
      <c r="L133" s="304">
        <v>135.15</v>
      </c>
      <c r="M133" s="304">
        <v>130.85</v>
      </c>
      <c r="N133" s="319">
        <v>74419200</v>
      </c>
      <c r="O133" s="320">
        <v>1.2642519196463198E-2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53.5</v>
      </c>
      <c r="E134" s="316">
        <v>53.65</v>
      </c>
      <c r="F134" s="317">
        <v>53.099999999999994</v>
      </c>
      <c r="G134" s="317">
        <v>52.699999999999996</v>
      </c>
      <c r="H134" s="317">
        <v>52.149999999999991</v>
      </c>
      <c r="I134" s="317">
        <v>54.05</v>
      </c>
      <c r="J134" s="317">
        <v>54.599999999999994</v>
      </c>
      <c r="K134" s="317">
        <v>55</v>
      </c>
      <c r="L134" s="304">
        <v>54.2</v>
      </c>
      <c r="M134" s="304">
        <v>53.25</v>
      </c>
      <c r="N134" s="319">
        <v>67527000</v>
      </c>
      <c r="O134" s="320">
        <v>2.003205128205128E-3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360.75</v>
      </c>
      <c r="E135" s="316">
        <v>364.08333333333331</v>
      </c>
      <c r="F135" s="317">
        <v>355.91666666666663</v>
      </c>
      <c r="G135" s="317">
        <v>351.08333333333331</v>
      </c>
      <c r="H135" s="317">
        <v>342.91666666666663</v>
      </c>
      <c r="I135" s="317">
        <v>368.91666666666663</v>
      </c>
      <c r="J135" s="317">
        <v>377.08333333333326</v>
      </c>
      <c r="K135" s="317">
        <v>381.91666666666663</v>
      </c>
      <c r="L135" s="304">
        <v>372.25</v>
      </c>
      <c r="M135" s="304">
        <v>359.25</v>
      </c>
      <c r="N135" s="319">
        <v>26028700</v>
      </c>
      <c r="O135" s="320">
        <v>1.122779208770887E-2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2481.9499999999998</v>
      </c>
      <c r="E136" s="316">
        <v>2476.6833333333334</v>
      </c>
      <c r="F136" s="317">
        <v>2457.5666666666666</v>
      </c>
      <c r="G136" s="317">
        <v>2433.1833333333334</v>
      </c>
      <c r="H136" s="317">
        <v>2414.0666666666666</v>
      </c>
      <c r="I136" s="317">
        <v>2501.0666666666666</v>
      </c>
      <c r="J136" s="317">
        <v>2520.1833333333334</v>
      </c>
      <c r="K136" s="317">
        <v>2544.5666666666666</v>
      </c>
      <c r="L136" s="304">
        <v>2495.8000000000002</v>
      </c>
      <c r="M136" s="304">
        <v>2452.3000000000002</v>
      </c>
      <c r="N136" s="319">
        <v>5798100</v>
      </c>
      <c r="O136" s="320">
        <v>4.4872141428339729E-2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795.7</v>
      </c>
      <c r="E137" s="316">
        <v>787.56666666666661</v>
      </c>
      <c r="F137" s="317">
        <v>776.63333333333321</v>
      </c>
      <c r="G137" s="317">
        <v>757.56666666666661</v>
      </c>
      <c r="H137" s="317">
        <v>746.63333333333321</v>
      </c>
      <c r="I137" s="317">
        <v>806.63333333333321</v>
      </c>
      <c r="J137" s="317">
        <v>817.56666666666661</v>
      </c>
      <c r="K137" s="317">
        <v>836.63333333333321</v>
      </c>
      <c r="L137" s="304">
        <v>798.5</v>
      </c>
      <c r="M137" s="304">
        <v>768.5</v>
      </c>
      <c r="N137" s="319">
        <v>12760800</v>
      </c>
      <c r="O137" s="320">
        <v>2.7737508456557456E-2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1202.25</v>
      </c>
      <c r="E138" s="316">
        <v>1191.3999999999999</v>
      </c>
      <c r="F138" s="317">
        <v>1176.0999999999997</v>
      </c>
      <c r="G138" s="317">
        <v>1149.9499999999998</v>
      </c>
      <c r="H138" s="317">
        <v>1134.6499999999996</v>
      </c>
      <c r="I138" s="317">
        <v>1217.5499999999997</v>
      </c>
      <c r="J138" s="317">
        <v>1232.8499999999999</v>
      </c>
      <c r="K138" s="317">
        <v>1258.9999999999998</v>
      </c>
      <c r="L138" s="304">
        <v>1206.7</v>
      </c>
      <c r="M138" s="304">
        <v>1165.25</v>
      </c>
      <c r="N138" s="319">
        <v>5139750</v>
      </c>
      <c r="O138" s="320">
        <v>-2.3232611174458382E-2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2809.2</v>
      </c>
      <c r="E139" s="316">
        <v>2790.6666666666665</v>
      </c>
      <c r="F139" s="317">
        <v>2731.333333333333</v>
      </c>
      <c r="G139" s="317">
        <v>2653.4666666666667</v>
      </c>
      <c r="H139" s="317">
        <v>2594.1333333333332</v>
      </c>
      <c r="I139" s="317">
        <v>2868.5333333333328</v>
      </c>
      <c r="J139" s="317">
        <v>2927.8666666666659</v>
      </c>
      <c r="K139" s="317">
        <v>3005.7333333333327</v>
      </c>
      <c r="L139" s="304">
        <v>2850</v>
      </c>
      <c r="M139" s="304">
        <v>2712.8</v>
      </c>
      <c r="N139" s="319">
        <v>896000</v>
      </c>
      <c r="O139" s="320">
        <v>9.0090090090090089E-3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315.14999999999998</v>
      </c>
      <c r="E140" s="316">
        <v>315.84999999999997</v>
      </c>
      <c r="F140" s="317">
        <v>312.99999999999994</v>
      </c>
      <c r="G140" s="317">
        <v>310.84999999999997</v>
      </c>
      <c r="H140" s="317">
        <v>307.99999999999994</v>
      </c>
      <c r="I140" s="317">
        <v>317.99999999999994</v>
      </c>
      <c r="J140" s="317">
        <v>320.84999999999997</v>
      </c>
      <c r="K140" s="317">
        <v>322.99999999999994</v>
      </c>
      <c r="L140" s="304">
        <v>318.7</v>
      </c>
      <c r="M140" s="304">
        <v>313.7</v>
      </c>
      <c r="N140" s="319">
        <v>1941000</v>
      </c>
      <c r="O140" s="320">
        <v>1.7295597484276729E-2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470</v>
      </c>
      <c r="E141" s="316">
        <v>472.26666666666665</v>
      </c>
      <c r="F141" s="317">
        <v>464.73333333333329</v>
      </c>
      <c r="G141" s="317">
        <v>459.46666666666664</v>
      </c>
      <c r="H141" s="317">
        <v>451.93333333333328</v>
      </c>
      <c r="I141" s="317">
        <v>477.5333333333333</v>
      </c>
      <c r="J141" s="317">
        <v>485.06666666666661</v>
      </c>
      <c r="K141" s="317">
        <v>490.33333333333331</v>
      </c>
      <c r="L141" s="304">
        <v>479.8</v>
      </c>
      <c r="M141" s="304">
        <v>467</v>
      </c>
      <c r="N141" s="319">
        <v>4415600</v>
      </c>
      <c r="O141" s="320">
        <v>-3.9878234398782346E-2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958.15</v>
      </c>
      <c r="E142" s="316">
        <v>959.69999999999993</v>
      </c>
      <c r="F142" s="317">
        <v>946.44999999999982</v>
      </c>
      <c r="G142" s="317">
        <v>934.74999999999989</v>
      </c>
      <c r="H142" s="317">
        <v>921.49999999999977</v>
      </c>
      <c r="I142" s="317">
        <v>971.39999999999986</v>
      </c>
      <c r="J142" s="317">
        <v>984.65000000000009</v>
      </c>
      <c r="K142" s="317">
        <v>996.34999999999991</v>
      </c>
      <c r="L142" s="304">
        <v>972.95</v>
      </c>
      <c r="M142" s="304">
        <v>948</v>
      </c>
      <c r="N142" s="319">
        <v>1315300</v>
      </c>
      <c r="O142" s="320">
        <v>-1.0531858873091101E-2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4065.15</v>
      </c>
      <c r="E143" s="316">
        <v>4073.1</v>
      </c>
      <c r="F143" s="317">
        <v>4031.2</v>
      </c>
      <c r="G143" s="317">
        <v>3997.25</v>
      </c>
      <c r="H143" s="317">
        <v>3955.35</v>
      </c>
      <c r="I143" s="317">
        <v>4107.0499999999993</v>
      </c>
      <c r="J143" s="317">
        <v>4148.9500000000007</v>
      </c>
      <c r="K143" s="317">
        <v>4182.8999999999996</v>
      </c>
      <c r="L143" s="304">
        <v>4115</v>
      </c>
      <c r="M143" s="304">
        <v>4039.15</v>
      </c>
      <c r="N143" s="319">
        <v>1783000</v>
      </c>
      <c r="O143" s="320">
        <v>8.9816997866846299E-4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504.85</v>
      </c>
      <c r="E144" s="316">
        <v>501.61666666666662</v>
      </c>
      <c r="F144" s="317">
        <v>494.73333333333323</v>
      </c>
      <c r="G144" s="317">
        <v>484.61666666666662</v>
      </c>
      <c r="H144" s="317">
        <v>477.73333333333323</v>
      </c>
      <c r="I144" s="317">
        <v>511.73333333333323</v>
      </c>
      <c r="J144" s="317">
        <v>518.61666666666656</v>
      </c>
      <c r="K144" s="317">
        <v>528.73333333333323</v>
      </c>
      <c r="L144" s="304">
        <v>508.5</v>
      </c>
      <c r="M144" s="304">
        <v>491.5</v>
      </c>
      <c r="N144" s="319">
        <v>9259900</v>
      </c>
      <c r="O144" s="320">
        <v>-2.3809523809523812E-3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137.19999999999999</v>
      </c>
      <c r="E145" s="316">
        <v>137.73333333333332</v>
      </c>
      <c r="F145" s="317">
        <v>135.66666666666663</v>
      </c>
      <c r="G145" s="317">
        <v>134.1333333333333</v>
      </c>
      <c r="H145" s="317">
        <v>132.06666666666661</v>
      </c>
      <c r="I145" s="317">
        <v>139.26666666666665</v>
      </c>
      <c r="J145" s="317">
        <v>141.33333333333331</v>
      </c>
      <c r="K145" s="317">
        <v>142.86666666666667</v>
      </c>
      <c r="L145" s="304">
        <v>139.80000000000001</v>
      </c>
      <c r="M145" s="304">
        <v>136.19999999999999</v>
      </c>
      <c r="N145" s="319">
        <v>120658200</v>
      </c>
      <c r="O145" s="320">
        <v>-1.7071569271175313E-2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683</v>
      </c>
      <c r="E146" s="316">
        <v>682.5</v>
      </c>
      <c r="F146" s="317">
        <v>675.5</v>
      </c>
      <c r="G146" s="317">
        <v>668</v>
      </c>
      <c r="H146" s="317">
        <v>661</v>
      </c>
      <c r="I146" s="317">
        <v>690</v>
      </c>
      <c r="J146" s="317">
        <v>697</v>
      </c>
      <c r="K146" s="317">
        <v>704.5</v>
      </c>
      <c r="L146" s="304">
        <v>689.5</v>
      </c>
      <c r="M146" s="304">
        <v>675</v>
      </c>
      <c r="N146" s="319">
        <v>1688000</v>
      </c>
      <c r="O146" s="320">
        <v>-5.9206631142687976E-4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315.14999999999998</v>
      </c>
      <c r="E147" s="316">
        <v>314.39999999999998</v>
      </c>
      <c r="F147" s="317">
        <v>311.34999999999997</v>
      </c>
      <c r="G147" s="317">
        <v>307.55</v>
      </c>
      <c r="H147" s="317">
        <v>304.5</v>
      </c>
      <c r="I147" s="317">
        <v>318.19999999999993</v>
      </c>
      <c r="J147" s="317">
        <v>321.24999999999989</v>
      </c>
      <c r="K147" s="317">
        <v>325.0499999999999</v>
      </c>
      <c r="L147" s="304">
        <v>317.45</v>
      </c>
      <c r="M147" s="304">
        <v>310.60000000000002</v>
      </c>
      <c r="N147" s="319">
        <v>24518400</v>
      </c>
      <c r="O147" s="320">
        <v>2.0783373301358914E-2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210.35</v>
      </c>
      <c r="E148" s="316">
        <v>210.56666666666669</v>
      </c>
      <c r="F148" s="317">
        <v>207.23333333333338</v>
      </c>
      <c r="G148" s="317">
        <v>204.11666666666667</v>
      </c>
      <c r="H148" s="317">
        <v>200.78333333333336</v>
      </c>
      <c r="I148" s="317">
        <v>213.68333333333339</v>
      </c>
      <c r="J148" s="317">
        <v>217.01666666666671</v>
      </c>
      <c r="K148" s="317">
        <v>220.13333333333341</v>
      </c>
      <c r="L148" s="304">
        <v>213.9</v>
      </c>
      <c r="M148" s="304">
        <v>207.45</v>
      </c>
      <c r="N148" s="319">
        <v>34464000</v>
      </c>
      <c r="O148" s="320">
        <v>-1.2803987281945518E-2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6" sqref="E26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44105</v>
      </c>
    </row>
    <row r="7" spans="1:15">
      <c r="A7"/>
    </row>
    <row r="8" spans="1:15" ht="28.5" customHeight="1">
      <c r="A8" s="568" t="s">
        <v>16</v>
      </c>
      <c r="B8" s="569" t="s">
        <v>18</v>
      </c>
      <c r="C8" s="567" t="s">
        <v>19</v>
      </c>
      <c r="D8" s="567" t="s">
        <v>20</v>
      </c>
      <c r="E8" s="567" t="s">
        <v>21</v>
      </c>
      <c r="F8" s="567"/>
      <c r="G8" s="567"/>
      <c r="H8" s="567" t="s">
        <v>22</v>
      </c>
      <c r="I8" s="567"/>
      <c r="J8" s="567"/>
      <c r="K8" s="274"/>
      <c r="L8" s="282"/>
      <c r="M8" s="282"/>
    </row>
    <row r="9" spans="1:15" ht="36" customHeight="1">
      <c r="A9" s="563"/>
      <c r="B9" s="565"/>
      <c r="C9" s="570" t="s">
        <v>23</v>
      </c>
      <c r="D9" s="570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11247.55</v>
      </c>
      <c r="D10" s="303">
        <v>11242.5</v>
      </c>
      <c r="E10" s="303">
        <v>11189.6</v>
      </c>
      <c r="F10" s="303">
        <v>11131.65</v>
      </c>
      <c r="G10" s="303">
        <v>11078.75</v>
      </c>
      <c r="H10" s="303">
        <v>11300.45</v>
      </c>
      <c r="I10" s="303">
        <v>11353.350000000002</v>
      </c>
      <c r="J10" s="303">
        <v>11411.300000000001</v>
      </c>
      <c r="K10" s="302">
        <v>11295.4</v>
      </c>
      <c r="L10" s="302">
        <v>11184.55</v>
      </c>
      <c r="M10" s="307"/>
    </row>
    <row r="11" spans="1:15">
      <c r="A11" s="301">
        <v>2</v>
      </c>
      <c r="B11" s="277" t="s">
        <v>220</v>
      </c>
      <c r="C11" s="304">
        <v>21451.8</v>
      </c>
      <c r="D11" s="279">
        <v>21376.55</v>
      </c>
      <c r="E11" s="279">
        <v>21203.75</v>
      </c>
      <c r="F11" s="279">
        <v>20955.7</v>
      </c>
      <c r="G11" s="279">
        <v>20782.900000000001</v>
      </c>
      <c r="H11" s="279">
        <v>21624.6</v>
      </c>
      <c r="I11" s="279">
        <v>21797.399999999994</v>
      </c>
      <c r="J11" s="279">
        <v>22045.449999999997</v>
      </c>
      <c r="K11" s="304">
        <v>21549.35</v>
      </c>
      <c r="L11" s="304">
        <v>21128.5</v>
      </c>
      <c r="M11" s="307"/>
    </row>
    <row r="12" spans="1:15">
      <c r="A12" s="301">
        <v>3</v>
      </c>
      <c r="B12" s="285" t="s">
        <v>221</v>
      </c>
      <c r="C12" s="304">
        <v>1322.4</v>
      </c>
      <c r="D12" s="279">
        <v>1318.5333333333333</v>
      </c>
      <c r="E12" s="279">
        <v>1306.7166666666667</v>
      </c>
      <c r="F12" s="279">
        <v>1291.0333333333333</v>
      </c>
      <c r="G12" s="279">
        <v>1279.2166666666667</v>
      </c>
      <c r="H12" s="279">
        <v>1334.2166666666667</v>
      </c>
      <c r="I12" s="279">
        <v>1346.0333333333333</v>
      </c>
      <c r="J12" s="279">
        <v>1361.7166666666667</v>
      </c>
      <c r="K12" s="304">
        <v>1330.35</v>
      </c>
      <c r="L12" s="304">
        <v>1302.8499999999999</v>
      </c>
      <c r="M12" s="307"/>
    </row>
    <row r="13" spans="1:15">
      <c r="A13" s="301">
        <v>4</v>
      </c>
      <c r="B13" s="277" t="s">
        <v>222</v>
      </c>
      <c r="C13" s="304">
        <v>3080.95</v>
      </c>
      <c r="D13" s="279">
        <v>3088.25</v>
      </c>
      <c r="E13" s="279">
        <v>3062.05</v>
      </c>
      <c r="F13" s="279">
        <v>3043.15</v>
      </c>
      <c r="G13" s="279">
        <v>3016.9500000000003</v>
      </c>
      <c r="H13" s="279">
        <v>3107.15</v>
      </c>
      <c r="I13" s="279">
        <v>3133.35</v>
      </c>
      <c r="J13" s="279">
        <v>3152.25</v>
      </c>
      <c r="K13" s="304">
        <v>3114.45</v>
      </c>
      <c r="L13" s="304">
        <v>3069.35</v>
      </c>
      <c r="M13" s="307"/>
    </row>
    <row r="14" spans="1:15">
      <c r="A14" s="301">
        <v>5</v>
      </c>
      <c r="B14" s="277" t="s">
        <v>223</v>
      </c>
      <c r="C14" s="304">
        <v>19951.3</v>
      </c>
      <c r="D14" s="279">
        <v>19913.833333333332</v>
      </c>
      <c r="E14" s="279">
        <v>19779.116666666665</v>
      </c>
      <c r="F14" s="279">
        <v>19606.933333333334</v>
      </c>
      <c r="G14" s="279">
        <v>19472.216666666667</v>
      </c>
      <c r="H14" s="279">
        <v>20086.016666666663</v>
      </c>
      <c r="I14" s="279">
        <v>20220.73333333333</v>
      </c>
      <c r="J14" s="279">
        <v>20392.916666666661</v>
      </c>
      <c r="K14" s="304">
        <v>20048.55</v>
      </c>
      <c r="L14" s="304">
        <v>19741.650000000001</v>
      </c>
      <c r="M14" s="307"/>
    </row>
    <row r="15" spans="1:15">
      <c r="A15" s="301">
        <v>6</v>
      </c>
      <c r="B15" s="277" t="s">
        <v>224</v>
      </c>
      <c r="C15" s="304">
        <v>2260.4499999999998</v>
      </c>
      <c r="D15" s="279">
        <v>2269.3833333333332</v>
      </c>
      <c r="E15" s="279">
        <v>2229.2166666666662</v>
      </c>
      <c r="F15" s="279">
        <v>2197.9833333333331</v>
      </c>
      <c r="G15" s="279">
        <v>2157.8166666666662</v>
      </c>
      <c r="H15" s="279">
        <v>2300.6166666666663</v>
      </c>
      <c r="I15" s="279">
        <v>2340.7833333333333</v>
      </c>
      <c r="J15" s="279">
        <v>2372.0166666666664</v>
      </c>
      <c r="K15" s="304">
        <v>2309.5500000000002</v>
      </c>
      <c r="L15" s="304">
        <v>2238.15</v>
      </c>
      <c r="M15" s="307"/>
    </row>
    <row r="16" spans="1:15">
      <c r="A16" s="301">
        <v>7</v>
      </c>
      <c r="B16" s="277" t="s">
        <v>225</v>
      </c>
      <c r="C16" s="304">
        <v>4666.55</v>
      </c>
      <c r="D16" s="279">
        <v>4677.3</v>
      </c>
      <c r="E16" s="279">
        <v>4645.8</v>
      </c>
      <c r="F16" s="279">
        <v>4625.05</v>
      </c>
      <c r="G16" s="279">
        <v>4593.55</v>
      </c>
      <c r="H16" s="279">
        <v>4698.05</v>
      </c>
      <c r="I16" s="279">
        <v>4729.55</v>
      </c>
      <c r="J16" s="279">
        <v>4750.3</v>
      </c>
      <c r="K16" s="304">
        <v>4708.8</v>
      </c>
      <c r="L16" s="304">
        <v>4656.55</v>
      </c>
      <c r="M16" s="307"/>
    </row>
    <row r="17" spans="1:13">
      <c r="A17" s="301">
        <v>8</v>
      </c>
      <c r="B17" s="277" t="s">
        <v>802</v>
      </c>
      <c r="C17" s="277">
        <v>1014.95</v>
      </c>
      <c r="D17" s="279">
        <v>1015.65</v>
      </c>
      <c r="E17" s="279">
        <v>1007.3</v>
      </c>
      <c r="F17" s="279">
        <v>999.65</v>
      </c>
      <c r="G17" s="279">
        <v>991.3</v>
      </c>
      <c r="H17" s="279">
        <v>1023.3</v>
      </c>
      <c r="I17" s="279">
        <v>1031.6500000000001</v>
      </c>
      <c r="J17" s="279">
        <v>1039.3</v>
      </c>
      <c r="K17" s="277">
        <v>1024</v>
      </c>
      <c r="L17" s="277">
        <v>1008</v>
      </c>
      <c r="M17" s="277">
        <v>1.31989</v>
      </c>
    </row>
    <row r="18" spans="1:13">
      <c r="A18" s="301">
        <v>9</v>
      </c>
      <c r="B18" s="277" t="s">
        <v>295</v>
      </c>
      <c r="C18" s="277">
        <v>16486.95</v>
      </c>
      <c r="D18" s="279">
        <v>16407.433333333331</v>
      </c>
      <c r="E18" s="279">
        <v>16314.866666666661</v>
      </c>
      <c r="F18" s="279">
        <v>16142.783333333331</v>
      </c>
      <c r="G18" s="279">
        <v>16050.216666666662</v>
      </c>
      <c r="H18" s="279">
        <v>16579.516666666663</v>
      </c>
      <c r="I18" s="279">
        <v>16672.083333333336</v>
      </c>
      <c r="J18" s="279">
        <v>16844.166666666661</v>
      </c>
      <c r="K18" s="277">
        <v>16500</v>
      </c>
      <c r="L18" s="277">
        <v>16235.35</v>
      </c>
      <c r="M18" s="277">
        <v>6.3710000000000003E-2</v>
      </c>
    </row>
    <row r="19" spans="1:13">
      <c r="A19" s="301">
        <v>10</v>
      </c>
      <c r="B19" s="277" t="s">
        <v>227</v>
      </c>
      <c r="C19" s="277">
        <v>62.2</v>
      </c>
      <c r="D19" s="279">
        <v>62.550000000000004</v>
      </c>
      <c r="E19" s="279">
        <v>61.650000000000006</v>
      </c>
      <c r="F19" s="279">
        <v>61.1</v>
      </c>
      <c r="G19" s="279">
        <v>60.2</v>
      </c>
      <c r="H19" s="279">
        <v>63.100000000000009</v>
      </c>
      <c r="I19" s="279">
        <v>64</v>
      </c>
      <c r="J19" s="279">
        <v>64.550000000000011</v>
      </c>
      <c r="K19" s="277">
        <v>63.45</v>
      </c>
      <c r="L19" s="277">
        <v>62</v>
      </c>
      <c r="M19" s="277">
        <v>11.138479999999999</v>
      </c>
    </row>
    <row r="20" spans="1:13">
      <c r="A20" s="301">
        <v>11</v>
      </c>
      <c r="B20" s="277" t="s">
        <v>228</v>
      </c>
      <c r="C20" s="277">
        <v>133.6</v>
      </c>
      <c r="D20" s="279">
        <v>134.16666666666666</v>
      </c>
      <c r="E20" s="279">
        <v>131.48333333333332</v>
      </c>
      <c r="F20" s="279">
        <v>129.36666666666667</v>
      </c>
      <c r="G20" s="279">
        <v>126.68333333333334</v>
      </c>
      <c r="H20" s="279">
        <v>136.2833333333333</v>
      </c>
      <c r="I20" s="279">
        <v>138.96666666666664</v>
      </c>
      <c r="J20" s="279">
        <v>141.08333333333329</v>
      </c>
      <c r="K20" s="277">
        <v>136.85</v>
      </c>
      <c r="L20" s="277">
        <v>132.05000000000001</v>
      </c>
      <c r="M20" s="277">
        <v>15.491989999999999</v>
      </c>
    </row>
    <row r="21" spans="1:13">
      <c r="A21" s="301">
        <v>12</v>
      </c>
      <c r="B21" s="277" t="s">
        <v>38</v>
      </c>
      <c r="C21" s="277">
        <v>1393.45</v>
      </c>
      <c r="D21" s="279">
        <v>1389.45</v>
      </c>
      <c r="E21" s="279">
        <v>1376.9</v>
      </c>
      <c r="F21" s="279">
        <v>1360.3500000000001</v>
      </c>
      <c r="G21" s="279">
        <v>1347.8000000000002</v>
      </c>
      <c r="H21" s="279">
        <v>1406</v>
      </c>
      <c r="I21" s="279">
        <v>1418.5499999999997</v>
      </c>
      <c r="J21" s="279">
        <v>1435.1</v>
      </c>
      <c r="K21" s="277">
        <v>1402</v>
      </c>
      <c r="L21" s="277">
        <v>1372.9</v>
      </c>
      <c r="M21" s="277">
        <v>6.08847</v>
      </c>
    </row>
    <row r="22" spans="1:13">
      <c r="A22" s="301">
        <v>13</v>
      </c>
      <c r="B22" s="277" t="s">
        <v>296</v>
      </c>
      <c r="C22" s="277">
        <v>189.2</v>
      </c>
      <c r="D22" s="279">
        <v>190.16666666666666</v>
      </c>
      <c r="E22" s="279">
        <v>186.88333333333333</v>
      </c>
      <c r="F22" s="279">
        <v>184.56666666666666</v>
      </c>
      <c r="G22" s="279">
        <v>181.28333333333333</v>
      </c>
      <c r="H22" s="279">
        <v>192.48333333333332</v>
      </c>
      <c r="I22" s="279">
        <v>195.76666666666668</v>
      </c>
      <c r="J22" s="279">
        <v>198.08333333333331</v>
      </c>
      <c r="K22" s="277">
        <v>193.45</v>
      </c>
      <c r="L22" s="277">
        <v>187.85</v>
      </c>
      <c r="M22" s="277">
        <v>7.9646499999999998</v>
      </c>
    </row>
    <row r="23" spans="1:13">
      <c r="A23" s="301">
        <v>14</v>
      </c>
      <c r="B23" s="277" t="s">
        <v>41</v>
      </c>
      <c r="C23" s="277">
        <v>341.75</v>
      </c>
      <c r="D23" s="279">
        <v>339.43333333333334</v>
      </c>
      <c r="E23" s="279">
        <v>332.31666666666666</v>
      </c>
      <c r="F23" s="279">
        <v>322.88333333333333</v>
      </c>
      <c r="G23" s="279">
        <v>315.76666666666665</v>
      </c>
      <c r="H23" s="279">
        <v>348.86666666666667</v>
      </c>
      <c r="I23" s="279">
        <v>355.98333333333335</v>
      </c>
      <c r="J23" s="279">
        <v>365.41666666666669</v>
      </c>
      <c r="K23" s="277">
        <v>346.55</v>
      </c>
      <c r="L23" s="277">
        <v>330</v>
      </c>
      <c r="M23" s="277">
        <v>27.571750000000002</v>
      </c>
    </row>
    <row r="24" spans="1:13">
      <c r="A24" s="301">
        <v>15</v>
      </c>
      <c r="B24" s="277" t="s">
        <v>43</v>
      </c>
      <c r="C24" s="277">
        <v>36.9</v>
      </c>
      <c r="D24" s="279">
        <v>36.999999999999993</v>
      </c>
      <c r="E24" s="279">
        <v>36.699999999999989</v>
      </c>
      <c r="F24" s="279">
        <v>36.499999999999993</v>
      </c>
      <c r="G24" s="279">
        <v>36.199999999999989</v>
      </c>
      <c r="H24" s="279">
        <v>37.199999999999989</v>
      </c>
      <c r="I24" s="279">
        <v>37.499999999999986</v>
      </c>
      <c r="J24" s="279">
        <v>37.699999999999989</v>
      </c>
      <c r="K24" s="277">
        <v>37.299999999999997</v>
      </c>
      <c r="L24" s="277">
        <v>36.799999999999997</v>
      </c>
      <c r="M24" s="277">
        <v>7.4948699999999997</v>
      </c>
    </row>
    <row r="25" spans="1:13">
      <c r="A25" s="301">
        <v>16</v>
      </c>
      <c r="B25" s="277" t="s">
        <v>298</v>
      </c>
      <c r="C25" s="277">
        <v>241.8</v>
      </c>
      <c r="D25" s="279">
        <v>244.20000000000002</v>
      </c>
      <c r="E25" s="279">
        <v>237.60000000000002</v>
      </c>
      <c r="F25" s="279">
        <v>233.4</v>
      </c>
      <c r="G25" s="279">
        <v>226.8</v>
      </c>
      <c r="H25" s="279">
        <v>248.40000000000003</v>
      </c>
      <c r="I25" s="279">
        <v>255</v>
      </c>
      <c r="J25" s="279">
        <v>259.20000000000005</v>
      </c>
      <c r="K25" s="277">
        <v>250.8</v>
      </c>
      <c r="L25" s="277">
        <v>240</v>
      </c>
      <c r="M25" s="277">
        <v>2.4022100000000002</v>
      </c>
    </row>
    <row r="26" spans="1:13">
      <c r="A26" s="301">
        <v>17</v>
      </c>
      <c r="B26" s="277" t="s">
        <v>229</v>
      </c>
      <c r="C26" s="277">
        <v>1613.6</v>
      </c>
      <c r="D26" s="279">
        <v>1600.55</v>
      </c>
      <c r="E26" s="279">
        <v>1578.1499999999999</v>
      </c>
      <c r="F26" s="279">
        <v>1542.6999999999998</v>
      </c>
      <c r="G26" s="279">
        <v>1520.2999999999997</v>
      </c>
      <c r="H26" s="279">
        <v>1636</v>
      </c>
      <c r="I26" s="279">
        <v>1658.4</v>
      </c>
      <c r="J26" s="279">
        <v>1693.8500000000001</v>
      </c>
      <c r="K26" s="277">
        <v>1622.95</v>
      </c>
      <c r="L26" s="277">
        <v>1565.1</v>
      </c>
      <c r="M26" s="277">
        <v>1.4627600000000001</v>
      </c>
    </row>
    <row r="27" spans="1:13">
      <c r="A27" s="301">
        <v>18</v>
      </c>
      <c r="B27" s="277" t="s">
        <v>230</v>
      </c>
      <c r="C27" s="277">
        <v>2777.95</v>
      </c>
      <c r="D27" s="279">
        <v>2786.1</v>
      </c>
      <c r="E27" s="279">
        <v>2757.85</v>
      </c>
      <c r="F27" s="279">
        <v>2737.75</v>
      </c>
      <c r="G27" s="279">
        <v>2709.5</v>
      </c>
      <c r="H27" s="279">
        <v>2806.2</v>
      </c>
      <c r="I27" s="279">
        <v>2834.45</v>
      </c>
      <c r="J27" s="279">
        <v>2854.5499999999997</v>
      </c>
      <c r="K27" s="277">
        <v>2814.35</v>
      </c>
      <c r="L27" s="277">
        <v>2766</v>
      </c>
      <c r="M27" s="277">
        <v>1.6607799999999999</v>
      </c>
    </row>
    <row r="28" spans="1:13">
      <c r="A28" s="301">
        <v>19</v>
      </c>
      <c r="B28" s="277" t="s">
        <v>45</v>
      </c>
      <c r="C28" s="277">
        <v>764.15</v>
      </c>
      <c r="D28" s="279">
        <v>760.18333333333339</v>
      </c>
      <c r="E28" s="279">
        <v>754.46666666666681</v>
      </c>
      <c r="F28" s="279">
        <v>744.78333333333342</v>
      </c>
      <c r="G28" s="279">
        <v>739.06666666666683</v>
      </c>
      <c r="H28" s="279">
        <v>769.86666666666679</v>
      </c>
      <c r="I28" s="279">
        <v>775.58333333333348</v>
      </c>
      <c r="J28" s="279">
        <v>785.26666666666677</v>
      </c>
      <c r="K28" s="277">
        <v>765.9</v>
      </c>
      <c r="L28" s="277">
        <v>750.5</v>
      </c>
      <c r="M28" s="277">
        <v>4.0457799999999997</v>
      </c>
    </row>
    <row r="29" spans="1:13">
      <c r="A29" s="301">
        <v>20</v>
      </c>
      <c r="B29" s="277" t="s">
        <v>46</v>
      </c>
      <c r="C29" s="277">
        <v>217</v>
      </c>
      <c r="D29" s="279">
        <v>216.38333333333333</v>
      </c>
      <c r="E29" s="279">
        <v>214.51666666666665</v>
      </c>
      <c r="F29" s="279">
        <v>212.03333333333333</v>
      </c>
      <c r="G29" s="279">
        <v>210.16666666666666</v>
      </c>
      <c r="H29" s="279">
        <v>218.86666666666665</v>
      </c>
      <c r="I29" s="279">
        <v>220.73333333333332</v>
      </c>
      <c r="J29" s="279">
        <v>223.21666666666664</v>
      </c>
      <c r="K29" s="277">
        <v>218.25</v>
      </c>
      <c r="L29" s="277">
        <v>213.9</v>
      </c>
      <c r="M29" s="277">
        <v>36.457000000000001</v>
      </c>
    </row>
    <row r="30" spans="1:13">
      <c r="A30" s="301">
        <v>21</v>
      </c>
      <c r="B30" s="277" t="s">
        <v>47</v>
      </c>
      <c r="C30" s="277">
        <v>2148.0500000000002</v>
      </c>
      <c r="D30" s="279">
        <v>2134.0499999999997</v>
      </c>
      <c r="E30" s="279">
        <v>2100.0999999999995</v>
      </c>
      <c r="F30" s="279">
        <v>2052.1499999999996</v>
      </c>
      <c r="G30" s="279">
        <v>2018.1999999999994</v>
      </c>
      <c r="H30" s="279">
        <v>2181.9999999999995</v>
      </c>
      <c r="I30" s="279">
        <v>2215.9499999999994</v>
      </c>
      <c r="J30" s="279">
        <v>2263.8999999999996</v>
      </c>
      <c r="K30" s="277">
        <v>2168</v>
      </c>
      <c r="L30" s="277">
        <v>2086.1</v>
      </c>
      <c r="M30" s="277">
        <v>20.256350000000001</v>
      </c>
    </row>
    <row r="31" spans="1:13">
      <c r="A31" s="301">
        <v>22</v>
      </c>
      <c r="B31" s="277" t="s">
        <v>48</v>
      </c>
      <c r="C31" s="277">
        <v>130.85</v>
      </c>
      <c r="D31" s="279">
        <v>130.64999999999998</v>
      </c>
      <c r="E31" s="279">
        <v>129.34999999999997</v>
      </c>
      <c r="F31" s="279">
        <v>127.85</v>
      </c>
      <c r="G31" s="279">
        <v>126.54999999999998</v>
      </c>
      <c r="H31" s="279">
        <v>132.14999999999995</v>
      </c>
      <c r="I31" s="279">
        <v>133.44999999999996</v>
      </c>
      <c r="J31" s="279">
        <v>134.94999999999993</v>
      </c>
      <c r="K31" s="277">
        <v>131.94999999999999</v>
      </c>
      <c r="L31" s="277">
        <v>129.15</v>
      </c>
      <c r="M31" s="277">
        <v>53.592469999999999</v>
      </c>
    </row>
    <row r="32" spans="1:13">
      <c r="A32" s="301">
        <v>23</v>
      </c>
      <c r="B32" s="277" t="s">
        <v>49</v>
      </c>
      <c r="C32" s="277">
        <v>74.400000000000006</v>
      </c>
      <c r="D32" s="279">
        <v>74.416666666666671</v>
      </c>
      <c r="E32" s="279">
        <v>73.183333333333337</v>
      </c>
      <c r="F32" s="279">
        <v>71.966666666666669</v>
      </c>
      <c r="G32" s="279">
        <v>70.733333333333334</v>
      </c>
      <c r="H32" s="279">
        <v>75.63333333333334</v>
      </c>
      <c r="I32" s="279">
        <v>76.86666666666666</v>
      </c>
      <c r="J32" s="279">
        <v>78.083333333333343</v>
      </c>
      <c r="K32" s="277">
        <v>75.650000000000006</v>
      </c>
      <c r="L32" s="277">
        <v>73.2</v>
      </c>
      <c r="M32" s="277">
        <v>319.84231</v>
      </c>
    </row>
    <row r="33" spans="1:13">
      <c r="A33" s="301">
        <v>24</v>
      </c>
      <c r="B33" s="277" t="s">
        <v>51</v>
      </c>
      <c r="C33" s="277">
        <v>1986.4</v>
      </c>
      <c r="D33" s="279">
        <v>1982.8500000000001</v>
      </c>
      <c r="E33" s="279">
        <v>1961.7000000000003</v>
      </c>
      <c r="F33" s="279">
        <v>1937.0000000000002</v>
      </c>
      <c r="G33" s="279">
        <v>1915.8500000000004</v>
      </c>
      <c r="H33" s="279">
        <v>2007.5500000000002</v>
      </c>
      <c r="I33" s="279">
        <v>2028.7000000000003</v>
      </c>
      <c r="J33" s="279">
        <v>2053.4</v>
      </c>
      <c r="K33" s="277">
        <v>2004</v>
      </c>
      <c r="L33" s="277">
        <v>1958.15</v>
      </c>
      <c r="M33" s="277">
        <v>25.189830000000001</v>
      </c>
    </row>
    <row r="34" spans="1:13">
      <c r="A34" s="301">
        <v>25</v>
      </c>
      <c r="B34" s="277" t="s">
        <v>226</v>
      </c>
      <c r="C34" s="277">
        <v>654.35</v>
      </c>
      <c r="D34" s="279">
        <v>656.5333333333333</v>
      </c>
      <c r="E34" s="279">
        <v>645.41666666666663</v>
      </c>
      <c r="F34" s="279">
        <v>636.48333333333335</v>
      </c>
      <c r="G34" s="279">
        <v>625.36666666666667</v>
      </c>
      <c r="H34" s="279">
        <v>665.46666666666658</v>
      </c>
      <c r="I34" s="279">
        <v>676.58333333333337</v>
      </c>
      <c r="J34" s="279">
        <v>685.51666666666654</v>
      </c>
      <c r="K34" s="277">
        <v>667.65</v>
      </c>
      <c r="L34" s="277">
        <v>647.6</v>
      </c>
      <c r="M34" s="277">
        <v>2.9083999999999999</v>
      </c>
    </row>
    <row r="35" spans="1:13">
      <c r="A35" s="301">
        <v>26</v>
      </c>
      <c r="B35" s="277" t="s">
        <v>53</v>
      </c>
      <c r="C35" s="277">
        <v>796.5</v>
      </c>
      <c r="D35" s="279">
        <v>802.58333333333337</v>
      </c>
      <c r="E35" s="279">
        <v>785.16666666666674</v>
      </c>
      <c r="F35" s="279">
        <v>773.83333333333337</v>
      </c>
      <c r="G35" s="279">
        <v>756.41666666666674</v>
      </c>
      <c r="H35" s="279">
        <v>813.91666666666674</v>
      </c>
      <c r="I35" s="279">
        <v>831.33333333333348</v>
      </c>
      <c r="J35" s="279">
        <v>842.66666666666674</v>
      </c>
      <c r="K35" s="277">
        <v>820</v>
      </c>
      <c r="L35" s="277">
        <v>791.25</v>
      </c>
      <c r="M35" s="277">
        <v>42.246659999999999</v>
      </c>
    </row>
    <row r="36" spans="1:13">
      <c r="A36" s="301">
        <v>27</v>
      </c>
      <c r="B36" s="277" t="s">
        <v>55</v>
      </c>
      <c r="C36" s="277">
        <v>424.65</v>
      </c>
      <c r="D36" s="279">
        <v>423.83333333333331</v>
      </c>
      <c r="E36" s="279">
        <v>419.56666666666661</v>
      </c>
      <c r="F36" s="279">
        <v>414.48333333333329</v>
      </c>
      <c r="G36" s="279">
        <v>410.21666666666658</v>
      </c>
      <c r="H36" s="279">
        <v>428.91666666666663</v>
      </c>
      <c r="I36" s="279">
        <v>433.18333333333339</v>
      </c>
      <c r="J36" s="279">
        <v>438.26666666666665</v>
      </c>
      <c r="K36" s="277">
        <v>428.1</v>
      </c>
      <c r="L36" s="277">
        <v>418.75</v>
      </c>
      <c r="M36" s="277">
        <v>184.85382999999999</v>
      </c>
    </row>
    <row r="37" spans="1:13">
      <c r="A37" s="301">
        <v>28</v>
      </c>
      <c r="B37" s="277" t="s">
        <v>56</v>
      </c>
      <c r="C37" s="277">
        <v>2881.1</v>
      </c>
      <c r="D37" s="279">
        <v>2896.7000000000003</v>
      </c>
      <c r="E37" s="279">
        <v>2854.4000000000005</v>
      </c>
      <c r="F37" s="279">
        <v>2827.7000000000003</v>
      </c>
      <c r="G37" s="279">
        <v>2785.4000000000005</v>
      </c>
      <c r="H37" s="279">
        <v>2923.4000000000005</v>
      </c>
      <c r="I37" s="279">
        <v>2965.7000000000007</v>
      </c>
      <c r="J37" s="279">
        <v>2992.4000000000005</v>
      </c>
      <c r="K37" s="277">
        <v>2939</v>
      </c>
      <c r="L37" s="277">
        <v>2870</v>
      </c>
      <c r="M37" s="277">
        <v>10.95715</v>
      </c>
    </row>
    <row r="38" spans="1:13">
      <c r="A38" s="301">
        <v>29</v>
      </c>
      <c r="B38" s="277" t="s">
        <v>58</v>
      </c>
      <c r="C38" s="277">
        <v>5852.35</v>
      </c>
      <c r="D38" s="279">
        <v>5867.1166666666659</v>
      </c>
      <c r="E38" s="279">
        <v>5805.2333333333318</v>
      </c>
      <c r="F38" s="279">
        <v>5758.1166666666659</v>
      </c>
      <c r="G38" s="279">
        <v>5696.2333333333318</v>
      </c>
      <c r="H38" s="279">
        <v>5914.2333333333318</v>
      </c>
      <c r="I38" s="279">
        <v>5976.116666666665</v>
      </c>
      <c r="J38" s="279">
        <v>6023.2333333333318</v>
      </c>
      <c r="K38" s="277">
        <v>5929</v>
      </c>
      <c r="L38" s="277">
        <v>5820</v>
      </c>
      <c r="M38" s="277">
        <v>3.7559999999999998</v>
      </c>
    </row>
    <row r="39" spans="1:13">
      <c r="A39" s="301">
        <v>30</v>
      </c>
      <c r="B39" s="277" t="s">
        <v>232</v>
      </c>
      <c r="C39" s="277">
        <v>2413.9499999999998</v>
      </c>
      <c r="D39" s="279">
        <v>2420.4666666666667</v>
      </c>
      <c r="E39" s="279">
        <v>2394.4833333333336</v>
      </c>
      <c r="F39" s="279">
        <v>2375.0166666666669</v>
      </c>
      <c r="G39" s="279">
        <v>2349.0333333333338</v>
      </c>
      <c r="H39" s="279">
        <v>2439.9333333333334</v>
      </c>
      <c r="I39" s="279">
        <v>2465.9166666666661</v>
      </c>
      <c r="J39" s="279">
        <v>2485.3833333333332</v>
      </c>
      <c r="K39" s="277">
        <v>2446.4499999999998</v>
      </c>
      <c r="L39" s="277">
        <v>2401</v>
      </c>
      <c r="M39" s="277">
        <v>0.15995999999999999</v>
      </c>
    </row>
    <row r="40" spans="1:13">
      <c r="A40" s="301">
        <v>31</v>
      </c>
      <c r="B40" s="277" t="s">
        <v>59</v>
      </c>
      <c r="C40" s="277">
        <v>3278.6</v>
      </c>
      <c r="D40" s="279">
        <v>3294.15</v>
      </c>
      <c r="E40" s="279">
        <v>3244.4500000000003</v>
      </c>
      <c r="F40" s="279">
        <v>3210.3</v>
      </c>
      <c r="G40" s="279">
        <v>3160.6000000000004</v>
      </c>
      <c r="H40" s="279">
        <v>3328.3</v>
      </c>
      <c r="I40" s="279">
        <v>3378</v>
      </c>
      <c r="J40" s="279">
        <v>3412.15</v>
      </c>
      <c r="K40" s="277">
        <v>3343.85</v>
      </c>
      <c r="L40" s="277">
        <v>3260</v>
      </c>
      <c r="M40" s="277">
        <v>36.035530000000001</v>
      </c>
    </row>
    <row r="41" spans="1:13">
      <c r="A41" s="301">
        <v>32</v>
      </c>
      <c r="B41" s="277" t="s">
        <v>60</v>
      </c>
      <c r="C41" s="277">
        <v>1477</v>
      </c>
      <c r="D41" s="279">
        <v>1487.5833333333333</v>
      </c>
      <c r="E41" s="279">
        <v>1460.4666666666665</v>
      </c>
      <c r="F41" s="279">
        <v>1443.9333333333332</v>
      </c>
      <c r="G41" s="279">
        <v>1416.8166666666664</v>
      </c>
      <c r="H41" s="279">
        <v>1504.1166666666666</v>
      </c>
      <c r="I41" s="279">
        <v>1531.2333333333333</v>
      </c>
      <c r="J41" s="279">
        <v>1547.7666666666667</v>
      </c>
      <c r="K41" s="277">
        <v>1514.7</v>
      </c>
      <c r="L41" s="277">
        <v>1471.05</v>
      </c>
      <c r="M41" s="277">
        <v>15.01918</v>
      </c>
    </row>
    <row r="42" spans="1:13">
      <c r="A42" s="301">
        <v>33</v>
      </c>
      <c r="B42" s="277" t="s">
        <v>233</v>
      </c>
      <c r="C42" s="277">
        <v>273</v>
      </c>
      <c r="D42" s="279">
        <v>272.66666666666669</v>
      </c>
      <c r="E42" s="279">
        <v>268.83333333333337</v>
      </c>
      <c r="F42" s="279">
        <v>264.66666666666669</v>
      </c>
      <c r="G42" s="279">
        <v>260.83333333333337</v>
      </c>
      <c r="H42" s="279">
        <v>276.83333333333337</v>
      </c>
      <c r="I42" s="279">
        <v>280.66666666666674</v>
      </c>
      <c r="J42" s="279">
        <v>284.83333333333337</v>
      </c>
      <c r="K42" s="277">
        <v>276.5</v>
      </c>
      <c r="L42" s="277">
        <v>268.5</v>
      </c>
      <c r="M42" s="277">
        <v>60.08916</v>
      </c>
    </row>
    <row r="43" spans="1:13">
      <c r="A43" s="301">
        <v>34</v>
      </c>
      <c r="B43" s="277" t="s">
        <v>61</v>
      </c>
      <c r="C43" s="277">
        <v>41.05</v>
      </c>
      <c r="D43" s="279">
        <v>40.999999999999993</v>
      </c>
      <c r="E43" s="279">
        <v>40.349999999999987</v>
      </c>
      <c r="F43" s="279">
        <v>39.649999999999991</v>
      </c>
      <c r="G43" s="279">
        <v>38.999999999999986</v>
      </c>
      <c r="H43" s="279">
        <v>41.699999999999989</v>
      </c>
      <c r="I43" s="279">
        <v>42.349999999999994</v>
      </c>
      <c r="J43" s="279">
        <v>43.04999999999999</v>
      </c>
      <c r="K43" s="277">
        <v>41.65</v>
      </c>
      <c r="L43" s="277">
        <v>40.299999999999997</v>
      </c>
      <c r="M43" s="277">
        <v>321.31398000000002</v>
      </c>
    </row>
    <row r="44" spans="1:13">
      <c r="A44" s="301">
        <v>35</v>
      </c>
      <c r="B44" s="277" t="s">
        <v>62</v>
      </c>
      <c r="C44" s="277">
        <v>40.65</v>
      </c>
      <c r="D44" s="279">
        <v>40.85</v>
      </c>
      <c r="E44" s="279">
        <v>40.300000000000004</v>
      </c>
      <c r="F44" s="279">
        <v>39.950000000000003</v>
      </c>
      <c r="G44" s="279">
        <v>39.400000000000006</v>
      </c>
      <c r="H44" s="279">
        <v>41.2</v>
      </c>
      <c r="I44" s="279">
        <v>41.75</v>
      </c>
      <c r="J44" s="279">
        <v>42.1</v>
      </c>
      <c r="K44" s="277">
        <v>41.4</v>
      </c>
      <c r="L44" s="277">
        <v>40.5</v>
      </c>
      <c r="M44" s="277">
        <v>10.962429999999999</v>
      </c>
    </row>
    <row r="45" spans="1:13">
      <c r="A45" s="301">
        <v>36</v>
      </c>
      <c r="B45" s="277" t="s">
        <v>63</v>
      </c>
      <c r="C45" s="277">
        <v>1318.35</v>
      </c>
      <c r="D45" s="279">
        <v>1325.7166666666665</v>
      </c>
      <c r="E45" s="279">
        <v>1301.4333333333329</v>
      </c>
      <c r="F45" s="279">
        <v>1284.5166666666664</v>
      </c>
      <c r="G45" s="279">
        <v>1260.2333333333329</v>
      </c>
      <c r="H45" s="279">
        <v>1342.633333333333</v>
      </c>
      <c r="I45" s="279">
        <v>1366.9166666666663</v>
      </c>
      <c r="J45" s="279">
        <v>1383.833333333333</v>
      </c>
      <c r="K45" s="277">
        <v>1350</v>
      </c>
      <c r="L45" s="277">
        <v>1308.8</v>
      </c>
      <c r="M45" s="277">
        <v>9.1110900000000008</v>
      </c>
    </row>
    <row r="46" spans="1:13">
      <c r="A46" s="301">
        <v>37</v>
      </c>
      <c r="B46" s="277" t="s">
        <v>234</v>
      </c>
      <c r="C46" s="277">
        <v>1304</v>
      </c>
      <c r="D46" s="279">
        <v>1304.6833333333334</v>
      </c>
      <c r="E46" s="279">
        <v>1289.3666666666668</v>
      </c>
      <c r="F46" s="279">
        <v>1274.7333333333333</v>
      </c>
      <c r="G46" s="279">
        <v>1259.4166666666667</v>
      </c>
      <c r="H46" s="279">
        <v>1319.3166666666668</v>
      </c>
      <c r="I46" s="279">
        <v>1334.6333333333334</v>
      </c>
      <c r="J46" s="279">
        <v>1349.2666666666669</v>
      </c>
      <c r="K46" s="277">
        <v>1320</v>
      </c>
      <c r="L46" s="277">
        <v>1290.05</v>
      </c>
      <c r="M46" s="277">
        <v>0.73519999999999996</v>
      </c>
    </row>
    <row r="47" spans="1:13">
      <c r="A47" s="301">
        <v>38</v>
      </c>
      <c r="B47" s="277" t="s">
        <v>65</v>
      </c>
      <c r="C47" s="277">
        <v>95.75</v>
      </c>
      <c r="D47" s="279">
        <v>95.366666666666674</v>
      </c>
      <c r="E47" s="279">
        <v>94.283333333333346</v>
      </c>
      <c r="F47" s="279">
        <v>92.816666666666677</v>
      </c>
      <c r="G47" s="279">
        <v>91.733333333333348</v>
      </c>
      <c r="H47" s="279">
        <v>96.833333333333343</v>
      </c>
      <c r="I47" s="279">
        <v>97.916666666666657</v>
      </c>
      <c r="J47" s="279">
        <v>99.38333333333334</v>
      </c>
      <c r="K47" s="277">
        <v>96.45</v>
      </c>
      <c r="L47" s="277">
        <v>93.9</v>
      </c>
      <c r="M47" s="277">
        <v>47.299039999999998</v>
      </c>
    </row>
    <row r="48" spans="1:13">
      <c r="A48" s="301">
        <v>39</v>
      </c>
      <c r="B48" s="277" t="s">
        <v>66</v>
      </c>
      <c r="C48" s="277">
        <v>583.70000000000005</v>
      </c>
      <c r="D48" s="279">
        <v>581.56666666666672</v>
      </c>
      <c r="E48" s="279">
        <v>575.13333333333344</v>
      </c>
      <c r="F48" s="279">
        <v>566.56666666666672</v>
      </c>
      <c r="G48" s="279">
        <v>560.13333333333344</v>
      </c>
      <c r="H48" s="279">
        <v>590.13333333333344</v>
      </c>
      <c r="I48" s="279">
        <v>596.56666666666661</v>
      </c>
      <c r="J48" s="279">
        <v>605.13333333333344</v>
      </c>
      <c r="K48" s="277">
        <v>588</v>
      </c>
      <c r="L48" s="277">
        <v>573</v>
      </c>
      <c r="M48" s="277">
        <v>14.376440000000001</v>
      </c>
    </row>
    <row r="49" spans="1:13">
      <c r="A49" s="301">
        <v>40</v>
      </c>
      <c r="B49" s="277" t="s">
        <v>67</v>
      </c>
      <c r="C49" s="277">
        <v>447.55</v>
      </c>
      <c r="D49" s="279">
        <v>447.7</v>
      </c>
      <c r="E49" s="279">
        <v>443.95</v>
      </c>
      <c r="F49" s="279">
        <v>440.35</v>
      </c>
      <c r="G49" s="279">
        <v>436.6</v>
      </c>
      <c r="H49" s="279">
        <v>451.29999999999995</v>
      </c>
      <c r="I49" s="279">
        <v>455.04999999999995</v>
      </c>
      <c r="J49" s="279">
        <v>458.64999999999992</v>
      </c>
      <c r="K49" s="277">
        <v>451.45</v>
      </c>
      <c r="L49" s="277">
        <v>444.1</v>
      </c>
      <c r="M49" s="277">
        <v>6.2663099999999998</v>
      </c>
    </row>
    <row r="50" spans="1:13">
      <c r="A50" s="301">
        <v>41</v>
      </c>
      <c r="B50" s="277" t="s">
        <v>69</v>
      </c>
      <c r="C50" s="277">
        <v>420.95</v>
      </c>
      <c r="D50" s="279">
        <v>426.5</v>
      </c>
      <c r="E50" s="279">
        <v>412.6</v>
      </c>
      <c r="F50" s="279">
        <v>404.25</v>
      </c>
      <c r="G50" s="279">
        <v>390.35</v>
      </c>
      <c r="H50" s="279">
        <v>434.85</v>
      </c>
      <c r="I50" s="279">
        <v>448.75</v>
      </c>
      <c r="J50" s="279">
        <v>457.1</v>
      </c>
      <c r="K50" s="277">
        <v>440.4</v>
      </c>
      <c r="L50" s="277">
        <v>418.15</v>
      </c>
      <c r="M50" s="277">
        <v>271.76497999999998</v>
      </c>
    </row>
    <row r="51" spans="1:13">
      <c r="A51" s="301">
        <v>42</v>
      </c>
      <c r="B51" s="277" t="s">
        <v>70</v>
      </c>
      <c r="C51" s="277">
        <v>29.25</v>
      </c>
      <c r="D51" s="279">
        <v>29.633333333333336</v>
      </c>
      <c r="E51" s="279">
        <v>28.816666666666674</v>
      </c>
      <c r="F51" s="279">
        <v>28.383333333333336</v>
      </c>
      <c r="G51" s="279">
        <v>27.566666666666674</v>
      </c>
      <c r="H51" s="279">
        <v>30.066666666666674</v>
      </c>
      <c r="I51" s="279">
        <v>30.883333333333336</v>
      </c>
      <c r="J51" s="279">
        <v>31.316666666666674</v>
      </c>
      <c r="K51" s="277">
        <v>30.45</v>
      </c>
      <c r="L51" s="277">
        <v>29.2</v>
      </c>
      <c r="M51" s="277">
        <v>362.72660000000002</v>
      </c>
    </row>
    <row r="52" spans="1:13">
      <c r="A52" s="301">
        <v>43</v>
      </c>
      <c r="B52" s="277" t="s">
        <v>71</v>
      </c>
      <c r="C52" s="277">
        <v>447.7</v>
      </c>
      <c r="D52" s="279">
        <v>451.93333333333339</v>
      </c>
      <c r="E52" s="279">
        <v>440.36666666666679</v>
      </c>
      <c r="F52" s="279">
        <v>433.03333333333342</v>
      </c>
      <c r="G52" s="279">
        <v>421.46666666666681</v>
      </c>
      <c r="H52" s="279">
        <v>459.26666666666677</v>
      </c>
      <c r="I52" s="279">
        <v>470.83333333333337</v>
      </c>
      <c r="J52" s="279">
        <v>478.16666666666674</v>
      </c>
      <c r="K52" s="277">
        <v>463.5</v>
      </c>
      <c r="L52" s="277">
        <v>444.6</v>
      </c>
      <c r="M52" s="277">
        <v>47.673070000000003</v>
      </c>
    </row>
    <row r="53" spans="1:13">
      <c r="A53" s="301">
        <v>44</v>
      </c>
      <c r="B53" s="277" t="s">
        <v>72</v>
      </c>
      <c r="C53" s="277">
        <v>13730.05</v>
      </c>
      <c r="D53" s="279">
        <v>13708.016666666668</v>
      </c>
      <c r="E53" s="279">
        <v>13535.533333333336</v>
      </c>
      <c r="F53" s="279">
        <v>13341.016666666668</v>
      </c>
      <c r="G53" s="279">
        <v>13168.533333333336</v>
      </c>
      <c r="H53" s="279">
        <v>13902.533333333336</v>
      </c>
      <c r="I53" s="279">
        <v>14075.01666666667</v>
      </c>
      <c r="J53" s="279">
        <v>14269.533333333336</v>
      </c>
      <c r="K53" s="277">
        <v>13880.5</v>
      </c>
      <c r="L53" s="277">
        <v>13513.5</v>
      </c>
      <c r="M53" s="277">
        <v>0.73855000000000004</v>
      </c>
    </row>
    <row r="54" spans="1:13">
      <c r="A54" s="301">
        <v>45</v>
      </c>
      <c r="B54" s="277" t="s">
        <v>74</v>
      </c>
      <c r="C54" s="277">
        <v>353.05</v>
      </c>
      <c r="D54" s="279">
        <v>365.45</v>
      </c>
      <c r="E54" s="279">
        <v>336.4</v>
      </c>
      <c r="F54" s="279">
        <v>319.75</v>
      </c>
      <c r="G54" s="279">
        <v>290.7</v>
      </c>
      <c r="H54" s="279">
        <v>382.09999999999997</v>
      </c>
      <c r="I54" s="279">
        <v>411.15000000000003</v>
      </c>
      <c r="J54" s="279">
        <v>427.79999999999995</v>
      </c>
      <c r="K54" s="277">
        <v>394.5</v>
      </c>
      <c r="L54" s="277">
        <v>348.8</v>
      </c>
      <c r="M54" s="277">
        <v>435.96665000000002</v>
      </c>
    </row>
    <row r="55" spans="1:13">
      <c r="A55" s="301">
        <v>46</v>
      </c>
      <c r="B55" s="277" t="s">
        <v>75</v>
      </c>
      <c r="C55" s="277">
        <v>3798.15</v>
      </c>
      <c r="D55" s="279">
        <v>3779.0666666666671</v>
      </c>
      <c r="E55" s="279">
        <v>3733.1333333333341</v>
      </c>
      <c r="F55" s="279">
        <v>3668.1166666666672</v>
      </c>
      <c r="G55" s="279">
        <v>3622.1833333333343</v>
      </c>
      <c r="H55" s="279">
        <v>3844.0833333333339</v>
      </c>
      <c r="I55" s="279">
        <v>3890.0166666666673</v>
      </c>
      <c r="J55" s="279">
        <v>3955.0333333333338</v>
      </c>
      <c r="K55" s="277">
        <v>3825</v>
      </c>
      <c r="L55" s="277">
        <v>3714.05</v>
      </c>
      <c r="M55" s="277">
        <v>5.35771</v>
      </c>
    </row>
    <row r="56" spans="1:13">
      <c r="A56" s="301">
        <v>47</v>
      </c>
      <c r="B56" s="277" t="s">
        <v>76</v>
      </c>
      <c r="C56" s="277">
        <v>395.05</v>
      </c>
      <c r="D56" s="279">
        <v>395.84999999999997</v>
      </c>
      <c r="E56" s="279">
        <v>385.19999999999993</v>
      </c>
      <c r="F56" s="279">
        <v>375.34999999999997</v>
      </c>
      <c r="G56" s="279">
        <v>364.69999999999993</v>
      </c>
      <c r="H56" s="279">
        <v>405.69999999999993</v>
      </c>
      <c r="I56" s="279">
        <v>416.34999999999991</v>
      </c>
      <c r="J56" s="279">
        <v>426.19999999999993</v>
      </c>
      <c r="K56" s="277">
        <v>406.5</v>
      </c>
      <c r="L56" s="277">
        <v>386</v>
      </c>
      <c r="M56" s="277">
        <v>75.871700000000004</v>
      </c>
    </row>
    <row r="57" spans="1:13">
      <c r="A57" s="301">
        <v>48</v>
      </c>
      <c r="B57" s="277" t="s">
        <v>77</v>
      </c>
      <c r="C57" s="277">
        <v>88.85</v>
      </c>
      <c r="D57" s="279">
        <v>88.733333333333334</v>
      </c>
      <c r="E57" s="279">
        <v>87.816666666666663</v>
      </c>
      <c r="F57" s="279">
        <v>86.783333333333331</v>
      </c>
      <c r="G57" s="279">
        <v>85.86666666666666</v>
      </c>
      <c r="H57" s="279">
        <v>89.766666666666666</v>
      </c>
      <c r="I57" s="279">
        <v>90.683333333333323</v>
      </c>
      <c r="J57" s="279">
        <v>91.716666666666669</v>
      </c>
      <c r="K57" s="277">
        <v>89.65</v>
      </c>
      <c r="L57" s="277">
        <v>87.7</v>
      </c>
      <c r="M57" s="277">
        <v>51.37762</v>
      </c>
    </row>
    <row r="58" spans="1:13">
      <c r="A58" s="301">
        <v>49</v>
      </c>
      <c r="B58" s="277" t="s">
        <v>78</v>
      </c>
      <c r="C58" s="277">
        <v>109.35</v>
      </c>
      <c r="D58" s="279">
        <v>109.64999999999999</v>
      </c>
      <c r="E58" s="279">
        <v>108.79999999999998</v>
      </c>
      <c r="F58" s="279">
        <v>108.24999999999999</v>
      </c>
      <c r="G58" s="279">
        <v>107.39999999999998</v>
      </c>
      <c r="H58" s="279">
        <v>110.19999999999999</v>
      </c>
      <c r="I58" s="279">
        <v>111.04999999999998</v>
      </c>
      <c r="J58" s="279">
        <v>111.6</v>
      </c>
      <c r="K58" s="277">
        <v>110.5</v>
      </c>
      <c r="L58" s="277">
        <v>109.1</v>
      </c>
      <c r="M58" s="277">
        <v>4.24329</v>
      </c>
    </row>
    <row r="59" spans="1:13">
      <c r="A59" s="301">
        <v>50</v>
      </c>
      <c r="B59" s="277" t="s">
        <v>81</v>
      </c>
      <c r="C59" s="277">
        <v>614</v>
      </c>
      <c r="D59" s="279">
        <v>615.5</v>
      </c>
      <c r="E59" s="279">
        <v>609.5</v>
      </c>
      <c r="F59" s="279">
        <v>605</v>
      </c>
      <c r="G59" s="279">
        <v>599</v>
      </c>
      <c r="H59" s="279">
        <v>620</v>
      </c>
      <c r="I59" s="279">
        <v>626</v>
      </c>
      <c r="J59" s="279">
        <v>630.5</v>
      </c>
      <c r="K59" s="277">
        <v>621.5</v>
      </c>
      <c r="L59" s="277">
        <v>611</v>
      </c>
      <c r="M59" s="277">
        <v>1.3894899999999999</v>
      </c>
    </row>
    <row r="60" spans="1:13">
      <c r="A60" s="301">
        <v>51</v>
      </c>
      <c r="B60" s="277" t="s">
        <v>82</v>
      </c>
      <c r="C60" s="277">
        <v>249.15</v>
      </c>
      <c r="D60" s="279">
        <v>251.13333333333335</v>
      </c>
      <c r="E60" s="279">
        <v>245.7166666666667</v>
      </c>
      <c r="F60" s="279">
        <v>242.28333333333333</v>
      </c>
      <c r="G60" s="279">
        <v>236.86666666666667</v>
      </c>
      <c r="H60" s="279">
        <v>254.56666666666672</v>
      </c>
      <c r="I60" s="279">
        <v>259.98333333333341</v>
      </c>
      <c r="J60" s="279">
        <v>263.41666666666674</v>
      </c>
      <c r="K60" s="277">
        <v>256.55</v>
      </c>
      <c r="L60" s="277">
        <v>247.7</v>
      </c>
      <c r="M60" s="277">
        <v>49.777639999999998</v>
      </c>
    </row>
    <row r="61" spans="1:13">
      <c r="A61" s="301">
        <v>52</v>
      </c>
      <c r="B61" s="277" t="s">
        <v>83</v>
      </c>
      <c r="C61" s="277">
        <v>774.7</v>
      </c>
      <c r="D61" s="279">
        <v>776.88333333333321</v>
      </c>
      <c r="E61" s="279">
        <v>758.86666666666645</v>
      </c>
      <c r="F61" s="279">
        <v>743.03333333333319</v>
      </c>
      <c r="G61" s="279">
        <v>725.01666666666642</v>
      </c>
      <c r="H61" s="279">
        <v>792.71666666666647</v>
      </c>
      <c r="I61" s="279">
        <v>810.73333333333335</v>
      </c>
      <c r="J61" s="279">
        <v>826.56666666666649</v>
      </c>
      <c r="K61" s="277">
        <v>794.9</v>
      </c>
      <c r="L61" s="277">
        <v>761.05</v>
      </c>
      <c r="M61" s="277">
        <v>143.33238</v>
      </c>
    </row>
    <row r="62" spans="1:13">
      <c r="A62" s="301">
        <v>53</v>
      </c>
      <c r="B62" s="277" t="s">
        <v>84</v>
      </c>
      <c r="C62" s="277">
        <v>116</v>
      </c>
      <c r="D62" s="279">
        <v>115.91666666666667</v>
      </c>
      <c r="E62" s="279">
        <v>114.73333333333335</v>
      </c>
      <c r="F62" s="279">
        <v>113.46666666666668</v>
      </c>
      <c r="G62" s="279">
        <v>112.28333333333336</v>
      </c>
      <c r="H62" s="279">
        <v>117.18333333333334</v>
      </c>
      <c r="I62" s="279">
        <v>118.36666666666665</v>
      </c>
      <c r="J62" s="279">
        <v>119.63333333333333</v>
      </c>
      <c r="K62" s="277">
        <v>117.1</v>
      </c>
      <c r="L62" s="277">
        <v>114.65</v>
      </c>
      <c r="M62" s="277">
        <v>140.36726999999999</v>
      </c>
    </row>
    <row r="63" spans="1:13">
      <c r="A63" s="301">
        <v>54</v>
      </c>
      <c r="B63" s="277" t="s">
        <v>3641</v>
      </c>
      <c r="C63" s="277">
        <v>2322.1999999999998</v>
      </c>
      <c r="D63" s="279">
        <v>2316.7166666666667</v>
      </c>
      <c r="E63" s="279">
        <v>2285.4833333333336</v>
      </c>
      <c r="F63" s="279">
        <v>2248.7666666666669</v>
      </c>
      <c r="G63" s="279">
        <v>2217.5333333333338</v>
      </c>
      <c r="H63" s="279">
        <v>2353.4333333333334</v>
      </c>
      <c r="I63" s="279">
        <v>2384.6666666666661</v>
      </c>
      <c r="J63" s="279">
        <v>2421.3833333333332</v>
      </c>
      <c r="K63" s="277">
        <v>2347.9499999999998</v>
      </c>
      <c r="L63" s="277">
        <v>2280</v>
      </c>
      <c r="M63" s="277">
        <v>3.3136299999999999</v>
      </c>
    </row>
    <row r="64" spans="1:13">
      <c r="A64" s="301">
        <v>55</v>
      </c>
      <c r="B64" s="277" t="s">
        <v>85</v>
      </c>
      <c r="C64" s="277">
        <v>1433.5</v>
      </c>
      <c r="D64" s="279">
        <v>1431.9833333333333</v>
      </c>
      <c r="E64" s="279">
        <v>1414.0166666666667</v>
      </c>
      <c r="F64" s="279">
        <v>1394.5333333333333</v>
      </c>
      <c r="G64" s="279">
        <v>1376.5666666666666</v>
      </c>
      <c r="H64" s="279">
        <v>1451.4666666666667</v>
      </c>
      <c r="I64" s="279">
        <v>1469.4333333333334</v>
      </c>
      <c r="J64" s="279">
        <v>1488.9166666666667</v>
      </c>
      <c r="K64" s="277">
        <v>1449.95</v>
      </c>
      <c r="L64" s="277">
        <v>1412.5</v>
      </c>
      <c r="M64" s="277">
        <v>5.6148100000000003</v>
      </c>
    </row>
    <row r="65" spans="1:13">
      <c r="A65" s="301">
        <v>56</v>
      </c>
      <c r="B65" s="277" t="s">
        <v>86</v>
      </c>
      <c r="C65" s="277">
        <v>364.95</v>
      </c>
      <c r="D65" s="279">
        <v>367.36666666666662</v>
      </c>
      <c r="E65" s="279">
        <v>359.58333333333326</v>
      </c>
      <c r="F65" s="279">
        <v>354.21666666666664</v>
      </c>
      <c r="G65" s="279">
        <v>346.43333333333328</v>
      </c>
      <c r="H65" s="279">
        <v>372.73333333333323</v>
      </c>
      <c r="I65" s="279">
        <v>380.51666666666665</v>
      </c>
      <c r="J65" s="279">
        <v>385.88333333333321</v>
      </c>
      <c r="K65" s="277">
        <v>375.15</v>
      </c>
      <c r="L65" s="277">
        <v>362</v>
      </c>
      <c r="M65" s="277">
        <v>21.70459</v>
      </c>
    </row>
    <row r="66" spans="1:13">
      <c r="A66" s="301">
        <v>57</v>
      </c>
      <c r="B66" s="277" t="s">
        <v>236</v>
      </c>
      <c r="C66" s="277">
        <v>772.85</v>
      </c>
      <c r="D66" s="279">
        <v>779.69999999999993</v>
      </c>
      <c r="E66" s="279">
        <v>759.39999999999986</v>
      </c>
      <c r="F66" s="279">
        <v>745.94999999999993</v>
      </c>
      <c r="G66" s="279">
        <v>725.64999999999986</v>
      </c>
      <c r="H66" s="279">
        <v>793.14999999999986</v>
      </c>
      <c r="I66" s="279">
        <v>813.44999999999982</v>
      </c>
      <c r="J66" s="279">
        <v>826.89999999999986</v>
      </c>
      <c r="K66" s="277">
        <v>800</v>
      </c>
      <c r="L66" s="277">
        <v>766.25</v>
      </c>
      <c r="M66" s="277">
        <v>2.6398100000000002</v>
      </c>
    </row>
    <row r="67" spans="1:13">
      <c r="A67" s="301">
        <v>58</v>
      </c>
      <c r="B67" s="277" t="s">
        <v>237</v>
      </c>
      <c r="C67" s="277">
        <v>292.35000000000002</v>
      </c>
      <c r="D67" s="279">
        <v>286.58333333333331</v>
      </c>
      <c r="E67" s="279">
        <v>278.16666666666663</v>
      </c>
      <c r="F67" s="279">
        <v>263.98333333333329</v>
      </c>
      <c r="G67" s="279">
        <v>255.56666666666661</v>
      </c>
      <c r="H67" s="279">
        <v>300.76666666666665</v>
      </c>
      <c r="I67" s="279">
        <v>309.18333333333328</v>
      </c>
      <c r="J67" s="279">
        <v>323.36666666666667</v>
      </c>
      <c r="K67" s="277">
        <v>295</v>
      </c>
      <c r="L67" s="277">
        <v>272.39999999999998</v>
      </c>
      <c r="M67" s="277">
        <v>8.7662800000000001</v>
      </c>
    </row>
    <row r="68" spans="1:13">
      <c r="A68" s="301">
        <v>59</v>
      </c>
      <c r="B68" s="277" t="s">
        <v>235</v>
      </c>
      <c r="C68" s="277">
        <v>139.75</v>
      </c>
      <c r="D68" s="279">
        <v>138.61666666666667</v>
      </c>
      <c r="E68" s="279">
        <v>136.23333333333335</v>
      </c>
      <c r="F68" s="279">
        <v>132.71666666666667</v>
      </c>
      <c r="G68" s="279">
        <v>130.33333333333334</v>
      </c>
      <c r="H68" s="279">
        <v>142.13333333333335</v>
      </c>
      <c r="I68" s="279">
        <v>144.51666666666668</v>
      </c>
      <c r="J68" s="279">
        <v>148.03333333333336</v>
      </c>
      <c r="K68" s="277">
        <v>141</v>
      </c>
      <c r="L68" s="277">
        <v>135.1</v>
      </c>
      <c r="M68" s="277">
        <v>28.01369</v>
      </c>
    </row>
    <row r="69" spans="1:13">
      <c r="A69" s="301">
        <v>60</v>
      </c>
      <c r="B69" s="277" t="s">
        <v>87</v>
      </c>
      <c r="C69" s="277">
        <v>445.2</v>
      </c>
      <c r="D69" s="279">
        <v>444.9666666666667</v>
      </c>
      <c r="E69" s="279">
        <v>440.43333333333339</v>
      </c>
      <c r="F69" s="279">
        <v>435.66666666666669</v>
      </c>
      <c r="G69" s="279">
        <v>431.13333333333338</v>
      </c>
      <c r="H69" s="279">
        <v>449.73333333333341</v>
      </c>
      <c r="I69" s="279">
        <v>454.26666666666671</v>
      </c>
      <c r="J69" s="279">
        <v>459.03333333333342</v>
      </c>
      <c r="K69" s="277">
        <v>449.5</v>
      </c>
      <c r="L69" s="277">
        <v>440.2</v>
      </c>
      <c r="M69" s="277">
        <v>6.3955000000000002</v>
      </c>
    </row>
    <row r="70" spans="1:13">
      <c r="A70" s="301">
        <v>61</v>
      </c>
      <c r="B70" s="277" t="s">
        <v>88</v>
      </c>
      <c r="C70" s="277">
        <v>510.55</v>
      </c>
      <c r="D70" s="279">
        <v>506.95</v>
      </c>
      <c r="E70" s="279">
        <v>499.9</v>
      </c>
      <c r="F70" s="279">
        <v>489.25</v>
      </c>
      <c r="G70" s="279">
        <v>482.2</v>
      </c>
      <c r="H70" s="279">
        <v>517.59999999999991</v>
      </c>
      <c r="I70" s="279">
        <v>524.65000000000009</v>
      </c>
      <c r="J70" s="279">
        <v>535.29999999999995</v>
      </c>
      <c r="K70" s="277">
        <v>514</v>
      </c>
      <c r="L70" s="277">
        <v>496.3</v>
      </c>
      <c r="M70" s="277">
        <v>40.191670000000002</v>
      </c>
    </row>
    <row r="71" spans="1:13">
      <c r="A71" s="301">
        <v>62</v>
      </c>
      <c r="B71" s="277" t="s">
        <v>238</v>
      </c>
      <c r="C71" s="277">
        <v>781.45</v>
      </c>
      <c r="D71" s="279">
        <v>776.44999999999993</v>
      </c>
      <c r="E71" s="279">
        <v>764.99999999999989</v>
      </c>
      <c r="F71" s="279">
        <v>748.55</v>
      </c>
      <c r="G71" s="279">
        <v>737.09999999999991</v>
      </c>
      <c r="H71" s="279">
        <v>792.89999999999986</v>
      </c>
      <c r="I71" s="279">
        <v>804.34999999999991</v>
      </c>
      <c r="J71" s="279">
        <v>820.79999999999984</v>
      </c>
      <c r="K71" s="277">
        <v>787.9</v>
      </c>
      <c r="L71" s="277">
        <v>760</v>
      </c>
      <c r="M71" s="277">
        <v>1.2620899999999999</v>
      </c>
    </row>
    <row r="72" spans="1:13">
      <c r="A72" s="301">
        <v>63</v>
      </c>
      <c r="B72" s="277" t="s">
        <v>91</v>
      </c>
      <c r="C72" s="277">
        <v>3047.95</v>
      </c>
      <c r="D72" s="279">
        <v>3074.3166666666671</v>
      </c>
      <c r="E72" s="279">
        <v>3013.6333333333341</v>
      </c>
      <c r="F72" s="279">
        <v>2979.3166666666671</v>
      </c>
      <c r="G72" s="279">
        <v>2918.6333333333341</v>
      </c>
      <c r="H72" s="279">
        <v>3108.6333333333341</v>
      </c>
      <c r="I72" s="279">
        <v>3169.3166666666675</v>
      </c>
      <c r="J72" s="279">
        <v>3203.6333333333341</v>
      </c>
      <c r="K72" s="277">
        <v>3135</v>
      </c>
      <c r="L72" s="277">
        <v>3040</v>
      </c>
      <c r="M72" s="277">
        <v>14.16089</v>
      </c>
    </row>
    <row r="73" spans="1:13">
      <c r="A73" s="301">
        <v>64</v>
      </c>
      <c r="B73" s="277" t="s">
        <v>93</v>
      </c>
      <c r="C73" s="277">
        <v>152.65</v>
      </c>
      <c r="D73" s="279">
        <v>153.70000000000002</v>
      </c>
      <c r="E73" s="279">
        <v>150.80000000000004</v>
      </c>
      <c r="F73" s="279">
        <v>148.95000000000002</v>
      </c>
      <c r="G73" s="279">
        <v>146.05000000000004</v>
      </c>
      <c r="H73" s="279">
        <v>155.55000000000004</v>
      </c>
      <c r="I73" s="279">
        <v>158.45000000000002</v>
      </c>
      <c r="J73" s="279">
        <v>160.30000000000004</v>
      </c>
      <c r="K73" s="277">
        <v>156.6</v>
      </c>
      <c r="L73" s="277">
        <v>151.85</v>
      </c>
      <c r="M73" s="277">
        <v>97.389290000000003</v>
      </c>
    </row>
    <row r="74" spans="1:13">
      <c r="A74" s="301">
        <v>65</v>
      </c>
      <c r="B74" s="277" t="s">
        <v>231</v>
      </c>
      <c r="C74" s="277">
        <v>2203.15</v>
      </c>
      <c r="D74" s="279">
        <v>2179.3166666666671</v>
      </c>
      <c r="E74" s="279">
        <v>2138.8333333333339</v>
      </c>
      <c r="F74" s="279">
        <v>2074.5166666666669</v>
      </c>
      <c r="G74" s="279">
        <v>2034.0333333333338</v>
      </c>
      <c r="H74" s="279">
        <v>2243.6333333333341</v>
      </c>
      <c r="I74" s="279">
        <v>2284.1166666666668</v>
      </c>
      <c r="J74" s="279">
        <v>2348.4333333333343</v>
      </c>
      <c r="K74" s="277">
        <v>2219.8000000000002</v>
      </c>
      <c r="L74" s="277">
        <v>2115</v>
      </c>
      <c r="M74" s="277">
        <v>6.7729100000000004</v>
      </c>
    </row>
    <row r="75" spans="1:13">
      <c r="A75" s="301">
        <v>66</v>
      </c>
      <c r="B75" s="277" t="s">
        <v>94</v>
      </c>
      <c r="C75" s="277">
        <v>5187.8</v>
      </c>
      <c r="D75" s="279">
        <v>5196.9333333333334</v>
      </c>
      <c r="E75" s="279">
        <v>5075.8666666666668</v>
      </c>
      <c r="F75" s="279">
        <v>4963.9333333333334</v>
      </c>
      <c r="G75" s="279">
        <v>4842.8666666666668</v>
      </c>
      <c r="H75" s="279">
        <v>5308.8666666666668</v>
      </c>
      <c r="I75" s="279">
        <v>5429.9333333333343</v>
      </c>
      <c r="J75" s="279">
        <v>5541.8666666666668</v>
      </c>
      <c r="K75" s="277">
        <v>5318</v>
      </c>
      <c r="L75" s="277">
        <v>5085</v>
      </c>
      <c r="M75" s="277">
        <v>53.956220000000002</v>
      </c>
    </row>
    <row r="76" spans="1:13">
      <c r="A76" s="301">
        <v>67</v>
      </c>
      <c r="B76" s="277" t="s">
        <v>239</v>
      </c>
      <c r="C76" s="277">
        <v>58.9</v>
      </c>
      <c r="D76" s="279">
        <v>58.883333333333333</v>
      </c>
      <c r="E76" s="279">
        <v>57.666666666666664</v>
      </c>
      <c r="F76" s="279">
        <v>56.43333333333333</v>
      </c>
      <c r="G76" s="279">
        <v>55.216666666666661</v>
      </c>
      <c r="H76" s="279">
        <v>60.116666666666667</v>
      </c>
      <c r="I76" s="279">
        <v>61.333333333333336</v>
      </c>
      <c r="J76" s="279">
        <v>62.56666666666667</v>
      </c>
      <c r="K76" s="277">
        <v>60.1</v>
      </c>
      <c r="L76" s="277">
        <v>57.65</v>
      </c>
      <c r="M76" s="277">
        <v>5.7106000000000003</v>
      </c>
    </row>
    <row r="77" spans="1:13">
      <c r="A77" s="301">
        <v>68</v>
      </c>
      <c r="B77" s="277" t="s">
        <v>95</v>
      </c>
      <c r="C77" s="277">
        <v>2202.8000000000002</v>
      </c>
      <c r="D77" s="279">
        <v>2203.15</v>
      </c>
      <c r="E77" s="279">
        <v>2185.3000000000002</v>
      </c>
      <c r="F77" s="279">
        <v>2167.8000000000002</v>
      </c>
      <c r="G77" s="279">
        <v>2149.9500000000003</v>
      </c>
      <c r="H77" s="279">
        <v>2220.65</v>
      </c>
      <c r="I77" s="279">
        <v>2238.4999999999995</v>
      </c>
      <c r="J77" s="279">
        <v>2256</v>
      </c>
      <c r="K77" s="277">
        <v>2221</v>
      </c>
      <c r="L77" s="277">
        <v>2185.65</v>
      </c>
      <c r="M77" s="277">
        <v>9.2593800000000002</v>
      </c>
    </row>
    <row r="78" spans="1:13">
      <c r="A78" s="301">
        <v>69</v>
      </c>
      <c r="B78" s="277" t="s">
        <v>240</v>
      </c>
      <c r="C78" s="277">
        <v>351.3</v>
      </c>
      <c r="D78" s="279">
        <v>352.75</v>
      </c>
      <c r="E78" s="279">
        <v>347.85</v>
      </c>
      <c r="F78" s="279">
        <v>344.40000000000003</v>
      </c>
      <c r="G78" s="279">
        <v>339.50000000000006</v>
      </c>
      <c r="H78" s="279">
        <v>356.2</v>
      </c>
      <c r="I78" s="279">
        <v>361.09999999999997</v>
      </c>
      <c r="J78" s="279">
        <v>364.54999999999995</v>
      </c>
      <c r="K78" s="277">
        <v>357.65</v>
      </c>
      <c r="L78" s="277">
        <v>349.3</v>
      </c>
      <c r="M78" s="277">
        <v>4.0395000000000003</v>
      </c>
    </row>
    <row r="79" spans="1:13">
      <c r="A79" s="301">
        <v>70</v>
      </c>
      <c r="B79" s="277" t="s">
        <v>241</v>
      </c>
      <c r="C79" s="277">
        <v>1152.3</v>
      </c>
      <c r="D79" s="279">
        <v>1142.2833333333333</v>
      </c>
      <c r="E79" s="279">
        <v>1117.6666666666665</v>
      </c>
      <c r="F79" s="279">
        <v>1083.0333333333333</v>
      </c>
      <c r="G79" s="279">
        <v>1058.4166666666665</v>
      </c>
      <c r="H79" s="279">
        <v>1176.9166666666665</v>
      </c>
      <c r="I79" s="279">
        <v>1201.5333333333333</v>
      </c>
      <c r="J79" s="279">
        <v>1236.1666666666665</v>
      </c>
      <c r="K79" s="277">
        <v>1166.9000000000001</v>
      </c>
      <c r="L79" s="277">
        <v>1107.6500000000001</v>
      </c>
      <c r="M79" s="277">
        <v>0.93240000000000001</v>
      </c>
    </row>
    <row r="80" spans="1:13">
      <c r="A80" s="301">
        <v>71</v>
      </c>
      <c r="B80" s="277" t="s">
        <v>97</v>
      </c>
      <c r="C80" s="277">
        <v>1318.45</v>
      </c>
      <c r="D80" s="279">
        <v>1322.6833333333332</v>
      </c>
      <c r="E80" s="279">
        <v>1302.6166666666663</v>
      </c>
      <c r="F80" s="279">
        <v>1286.7833333333331</v>
      </c>
      <c r="G80" s="279">
        <v>1266.7166666666662</v>
      </c>
      <c r="H80" s="279">
        <v>1338.5166666666664</v>
      </c>
      <c r="I80" s="279">
        <v>1358.5833333333335</v>
      </c>
      <c r="J80" s="279">
        <v>1374.4166666666665</v>
      </c>
      <c r="K80" s="277">
        <v>1342.75</v>
      </c>
      <c r="L80" s="277">
        <v>1306.8499999999999</v>
      </c>
      <c r="M80" s="277">
        <v>24.76004</v>
      </c>
    </row>
    <row r="81" spans="1:13">
      <c r="A81" s="301">
        <v>72</v>
      </c>
      <c r="B81" s="277" t="s">
        <v>98</v>
      </c>
      <c r="C81" s="277">
        <v>164.9</v>
      </c>
      <c r="D81" s="279">
        <v>165.13333333333335</v>
      </c>
      <c r="E81" s="279">
        <v>163.9666666666667</v>
      </c>
      <c r="F81" s="279">
        <v>163.03333333333333</v>
      </c>
      <c r="G81" s="279">
        <v>161.86666666666667</v>
      </c>
      <c r="H81" s="279">
        <v>166.06666666666672</v>
      </c>
      <c r="I81" s="279">
        <v>167.23333333333341</v>
      </c>
      <c r="J81" s="279">
        <v>168.16666666666674</v>
      </c>
      <c r="K81" s="277">
        <v>166.3</v>
      </c>
      <c r="L81" s="277">
        <v>164.2</v>
      </c>
      <c r="M81" s="277">
        <v>27.768999999999998</v>
      </c>
    </row>
    <row r="82" spans="1:13">
      <c r="A82" s="301">
        <v>73</v>
      </c>
      <c r="B82" s="277" t="s">
        <v>99</v>
      </c>
      <c r="C82" s="277">
        <v>48.6</v>
      </c>
      <c r="D82" s="279">
        <v>48.9</v>
      </c>
      <c r="E82" s="279">
        <v>48.199999999999996</v>
      </c>
      <c r="F82" s="279">
        <v>47.8</v>
      </c>
      <c r="G82" s="279">
        <v>47.099999999999994</v>
      </c>
      <c r="H82" s="279">
        <v>49.3</v>
      </c>
      <c r="I82" s="279">
        <v>50</v>
      </c>
      <c r="J82" s="279">
        <v>50.4</v>
      </c>
      <c r="K82" s="277">
        <v>49.6</v>
      </c>
      <c r="L82" s="277">
        <v>48.5</v>
      </c>
      <c r="M82" s="277">
        <v>210.59469999999999</v>
      </c>
    </row>
    <row r="83" spans="1:13">
      <c r="A83" s="301">
        <v>74</v>
      </c>
      <c r="B83" s="277" t="s">
        <v>370</v>
      </c>
      <c r="C83" s="277">
        <v>135.30000000000001</v>
      </c>
      <c r="D83" s="279">
        <v>135.43333333333337</v>
      </c>
      <c r="E83" s="279">
        <v>133.96666666666673</v>
      </c>
      <c r="F83" s="279">
        <v>132.63333333333335</v>
      </c>
      <c r="G83" s="279">
        <v>131.16666666666671</v>
      </c>
      <c r="H83" s="279">
        <v>136.76666666666674</v>
      </c>
      <c r="I83" s="279">
        <v>138.23333333333338</v>
      </c>
      <c r="J83" s="279">
        <v>139.56666666666675</v>
      </c>
      <c r="K83" s="277">
        <v>136.9</v>
      </c>
      <c r="L83" s="277">
        <v>134.1</v>
      </c>
      <c r="M83" s="277">
        <v>6.7771400000000002</v>
      </c>
    </row>
    <row r="84" spans="1:13">
      <c r="A84" s="301">
        <v>75</v>
      </c>
      <c r="B84" s="277" t="s">
        <v>244</v>
      </c>
      <c r="C84" s="277">
        <v>90.1</v>
      </c>
      <c r="D84" s="279">
        <v>91.333333333333329</v>
      </c>
      <c r="E84" s="279">
        <v>88.86666666666666</v>
      </c>
      <c r="F84" s="279">
        <v>87.633333333333326</v>
      </c>
      <c r="G84" s="279">
        <v>85.166666666666657</v>
      </c>
      <c r="H84" s="279">
        <v>92.566666666666663</v>
      </c>
      <c r="I84" s="279">
        <v>95.033333333333331</v>
      </c>
      <c r="J84" s="279">
        <v>96.266666666666666</v>
      </c>
      <c r="K84" s="277">
        <v>93.8</v>
      </c>
      <c r="L84" s="277">
        <v>90.1</v>
      </c>
      <c r="M84" s="277">
        <v>25.426439999999999</v>
      </c>
    </row>
    <row r="85" spans="1:13">
      <c r="A85" s="301">
        <v>76</v>
      </c>
      <c r="B85" s="277" t="s">
        <v>100</v>
      </c>
      <c r="C85" s="277">
        <v>86.8</v>
      </c>
      <c r="D85" s="279">
        <v>86.816666666666663</v>
      </c>
      <c r="E85" s="279">
        <v>85.48333333333332</v>
      </c>
      <c r="F85" s="279">
        <v>84.166666666666657</v>
      </c>
      <c r="G85" s="279">
        <v>82.833333333333314</v>
      </c>
      <c r="H85" s="279">
        <v>88.133333333333326</v>
      </c>
      <c r="I85" s="279">
        <v>89.466666666666669</v>
      </c>
      <c r="J85" s="279">
        <v>90.783333333333331</v>
      </c>
      <c r="K85" s="277">
        <v>88.15</v>
      </c>
      <c r="L85" s="277">
        <v>85.5</v>
      </c>
      <c r="M85" s="277">
        <v>99.236649999999997</v>
      </c>
    </row>
    <row r="86" spans="1:13">
      <c r="A86" s="301">
        <v>77</v>
      </c>
      <c r="B86" s="277" t="s">
        <v>245</v>
      </c>
      <c r="C86" s="277">
        <v>120.9</v>
      </c>
      <c r="D86" s="279">
        <v>121.98333333333333</v>
      </c>
      <c r="E86" s="279">
        <v>119.36666666666667</v>
      </c>
      <c r="F86" s="279">
        <v>117.83333333333334</v>
      </c>
      <c r="G86" s="279">
        <v>115.21666666666668</v>
      </c>
      <c r="H86" s="279">
        <v>123.51666666666667</v>
      </c>
      <c r="I86" s="279">
        <v>126.13333333333331</v>
      </c>
      <c r="J86" s="279">
        <v>127.66666666666666</v>
      </c>
      <c r="K86" s="277">
        <v>124.6</v>
      </c>
      <c r="L86" s="277">
        <v>120.45</v>
      </c>
      <c r="M86" s="277">
        <v>1.18964</v>
      </c>
    </row>
    <row r="87" spans="1:13">
      <c r="A87" s="301">
        <v>78</v>
      </c>
      <c r="B87" s="277" t="s">
        <v>101</v>
      </c>
      <c r="C87" s="277">
        <v>482.65</v>
      </c>
      <c r="D87" s="279">
        <v>487.56666666666666</v>
      </c>
      <c r="E87" s="279">
        <v>475.63333333333333</v>
      </c>
      <c r="F87" s="279">
        <v>468.61666666666667</v>
      </c>
      <c r="G87" s="279">
        <v>456.68333333333334</v>
      </c>
      <c r="H87" s="279">
        <v>494.58333333333331</v>
      </c>
      <c r="I87" s="279">
        <v>506.51666666666659</v>
      </c>
      <c r="J87" s="279">
        <v>513.5333333333333</v>
      </c>
      <c r="K87" s="277">
        <v>499.5</v>
      </c>
      <c r="L87" s="277">
        <v>480.55</v>
      </c>
      <c r="M87" s="277">
        <v>28.7074</v>
      </c>
    </row>
    <row r="88" spans="1:13">
      <c r="A88" s="301">
        <v>79</v>
      </c>
      <c r="B88" s="277" t="s">
        <v>103</v>
      </c>
      <c r="C88" s="277">
        <v>23.05</v>
      </c>
      <c r="D88" s="279">
        <v>23.149999999999995</v>
      </c>
      <c r="E88" s="279">
        <v>22.54999999999999</v>
      </c>
      <c r="F88" s="279">
        <v>22.049999999999994</v>
      </c>
      <c r="G88" s="279">
        <v>21.449999999999989</v>
      </c>
      <c r="H88" s="279">
        <v>23.649999999999991</v>
      </c>
      <c r="I88" s="279">
        <v>24.249999999999993</v>
      </c>
      <c r="J88" s="279">
        <v>24.749999999999993</v>
      </c>
      <c r="K88" s="277">
        <v>23.75</v>
      </c>
      <c r="L88" s="277">
        <v>22.65</v>
      </c>
      <c r="M88" s="277">
        <v>264.34807999999998</v>
      </c>
    </row>
    <row r="89" spans="1:13">
      <c r="A89" s="301">
        <v>80</v>
      </c>
      <c r="B89" s="277" t="s">
        <v>246</v>
      </c>
      <c r="C89" s="277">
        <v>509.45</v>
      </c>
      <c r="D89" s="279">
        <v>509.90000000000003</v>
      </c>
      <c r="E89" s="279">
        <v>502.1</v>
      </c>
      <c r="F89" s="279">
        <v>494.75</v>
      </c>
      <c r="G89" s="279">
        <v>486.95</v>
      </c>
      <c r="H89" s="279">
        <v>517.25</v>
      </c>
      <c r="I89" s="279">
        <v>525.05000000000018</v>
      </c>
      <c r="J89" s="279">
        <v>532.40000000000009</v>
      </c>
      <c r="K89" s="277">
        <v>517.70000000000005</v>
      </c>
      <c r="L89" s="277">
        <v>502.55</v>
      </c>
      <c r="M89" s="277">
        <v>0.78605000000000003</v>
      </c>
    </row>
    <row r="90" spans="1:13">
      <c r="A90" s="301">
        <v>81</v>
      </c>
      <c r="B90" s="277" t="s">
        <v>104</v>
      </c>
      <c r="C90" s="277">
        <v>724.95</v>
      </c>
      <c r="D90" s="279">
        <v>722.53333333333342</v>
      </c>
      <c r="E90" s="279">
        <v>708.11666666666679</v>
      </c>
      <c r="F90" s="279">
        <v>691.28333333333342</v>
      </c>
      <c r="G90" s="279">
        <v>676.86666666666679</v>
      </c>
      <c r="H90" s="279">
        <v>739.36666666666679</v>
      </c>
      <c r="I90" s="279">
        <v>753.78333333333353</v>
      </c>
      <c r="J90" s="279">
        <v>770.61666666666679</v>
      </c>
      <c r="K90" s="277">
        <v>736.95</v>
      </c>
      <c r="L90" s="277">
        <v>705.7</v>
      </c>
      <c r="M90" s="277">
        <v>29.194179999999999</v>
      </c>
    </row>
    <row r="91" spans="1:13">
      <c r="A91" s="301">
        <v>82</v>
      </c>
      <c r="B91" s="277" t="s">
        <v>247</v>
      </c>
      <c r="C91" s="277">
        <v>411.45</v>
      </c>
      <c r="D91" s="279">
        <v>409.7833333333333</v>
      </c>
      <c r="E91" s="279">
        <v>403.66666666666663</v>
      </c>
      <c r="F91" s="279">
        <v>395.88333333333333</v>
      </c>
      <c r="G91" s="279">
        <v>389.76666666666665</v>
      </c>
      <c r="H91" s="279">
        <v>417.56666666666661</v>
      </c>
      <c r="I91" s="279">
        <v>423.68333333333328</v>
      </c>
      <c r="J91" s="279">
        <v>431.46666666666658</v>
      </c>
      <c r="K91" s="277">
        <v>415.9</v>
      </c>
      <c r="L91" s="277">
        <v>402</v>
      </c>
      <c r="M91" s="277">
        <v>0.65227000000000002</v>
      </c>
    </row>
    <row r="92" spans="1:13">
      <c r="A92" s="301">
        <v>83</v>
      </c>
      <c r="B92" s="277" t="s">
        <v>248</v>
      </c>
      <c r="C92" s="277">
        <v>860.45</v>
      </c>
      <c r="D92" s="279">
        <v>866.88333333333333</v>
      </c>
      <c r="E92" s="279">
        <v>850.56666666666661</v>
      </c>
      <c r="F92" s="279">
        <v>840.68333333333328</v>
      </c>
      <c r="G92" s="279">
        <v>824.36666666666656</v>
      </c>
      <c r="H92" s="279">
        <v>876.76666666666665</v>
      </c>
      <c r="I92" s="279">
        <v>893.08333333333348</v>
      </c>
      <c r="J92" s="279">
        <v>902.9666666666667</v>
      </c>
      <c r="K92" s="277">
        <v>883.2</v>
      </c>
      <c r="L92" s="277">
        <v>857</v>
      </c>
      <c r="M92" s="277">
        <v>2.4601099999999998</v>
      </c>
    </row>
    <row r="93" spans="1:13">
      <c r="A93" s="301">
        <v>84</v>
      </c>
      <c r="B93" s="277" t="s">
        <v>105</v>
      </c>
      <c r="C93" s="277">
        <v>744.2</v>
      </c>
      <c r="D93" s="279">
        <v>735.21666666666658</v>
      </c>
      <c r="E93" s="279">
        <v>724.03333333333319</v>
      </c>
      <c r="F93" s="279">
        <v>703.86666666666656</v>
      </c>
      <c r="G93" s="279">
        <v>692.68333333333317</v>
      </c>
      <c r="H93" s="279">
        <v>755.38333333333321</v>
      </c>
      <c r="I93" s="279">
        <v>766.56666666666661</v>
      </c>
      <c r="J93" s="279">
        <v>786.73333333333323</v>
      </c>
      <c r="K93" s="277">
        <v>746.4</v>
      </c>
      <c r="L93" s="277">
        <v>715.05</v>
      </c>
      <c r="M93" s="277">
        <v>23.778079999999999</v>
      </c>
    </row>
    <row r="94" spans="1:13">
      <c r="A94" s="301">
        <v>85</v>
      </c>
      <c r="B94" s="277" t="s">
        <v>250</v>
      </c>
      <c r="C94" s="277">
        <v>208.55</v>
      </c>
      <c r="D94" s="279">
        <v>206.75</v>
      </c>
      <c r="E94" s="279">
        <v>204.5</v>
      </c>
      <c r="F94" s="279">
        <v>200.45</v>
      </c>
      <c r="G94" s="279">
        <v>198.2</v>
      </c>
      <c r="H94" s="279">
        <v>210.8</v>
      </c>
      <c r="I94" s="279">
        <v>213.05</v>
      </c>
      <c r="J94" s="279">
        <v>217.10000000000002</v>
      </c>
      <c r="K94" s="277">
        <v>209</v>
      </c>
      <c r="L94" s="277">
        <v>202.7</v>
      </c>
      <c r="M94" s="277">
        <v>4.8261900000000004</v>
      </c>
    </row>
    <row r="95" spans="1:13">
      <c r="A95" s="301">
        <v>86</v>
      </c>
      <c r="B95" s="277" t="s">
        <v>386</v>
      </c>
      <c r="C95" s="277">
        <v>308.39999999999998</v>
      </c>
      <c r="D95" s="279">
        <v>309</v>
      </c>
      <c r="E95" s="279">
        <v>304.5</v>
      </c>
      <c r="F95" s="279">
        <v>300.60000000000002</v>
      </c>
      <c r="G95" s="279">
        <v>296.10000000000002</v>
      </c>
      <c r="H95" s="279">
        <v>312.89999999999998</v>
      </c>
      <c r="I95" s="279">
        <v>317.39999999999998</v>
      </c>
      <c r="J95" s="279">
        <v>321.29999999999995</v>
      </c>
      <c r="K95" s="277">
        <v>313.5</v>
      </c>
      <c r="L95" s="277">
        <v>305.10000000000002</v>
      </c>
      <c r="M95" s="277">
        <v>6.2808799999999998</v>
      </c>
    </row>
    <row r="96" spans="1:13">
      <c r="A96" s="301">
        <v>87</v>
      </c>
      <c r="B96" s="277" t="s">
        <v>106</v>
      </c>
      <c r="C96" s="277">
        <v>677.85</v>
      </c>
      <c r="D96" s="279">
        <v>674.23333333333335</v>
      </c>
      <c r="E96" s="279">
        <v>667.61666666666667</v>
      </c>
      <c r="F96" s="279">
        <v>657.38333333333333</v>
      </c>
      <c r="G96" s="279">
        <v>650.76666666666665</v>
      </c>
      <c r="H96" s="279">
        <v>684.4666666666667</v>
      </c>
      <c r="I96" s="279">
        <v>691.08333333333348</v>
      </c>
      <c r="J96" s="279">
        <v>701.31666666666672</v>
      </c>
      <c r="K96" s="277">
        <v>680.85</v>
      </c>
      <c r="L96" s="277">
        <v>664</v>
      </c>
      <c r="M96" s="277">
        <v>10.5304</v>
      </c>
    </row>
    <row r="97" spans="1:13">
      <c r="A97" s="301">
        <v>88</v>
      </c>
      <c r="B97" s="277" t="s">
        <v>108</v>
      </c>
      <c r="C97" s="277">
        <v>811.6</v>
      </c>
      <c r="D97" s="279">
        <v>813.06666666666661</v>
      </c>
      <c r="E97" s="279">
        <v>805.63333333333321</v>
      </c>
      <c r="F97" s="279">
        <v>799.66666666666663</v>
      </c>
      <c r="G97" s="279">
        <v>792.23333333333323</v>
      </c>
      <c r="H97" s="279">
        <v>819.03333333333319</v>
      </c>
      <c r="I97" s="279">
        <v>826.46666666666658</v>
      </c>
      <c r="J97" s="279">
        <v>832.43333333333317</v>
      </c>
      <c r="K97" s="277">
        <v>820.5</v>
      </c>
      <c r="L97" s="277">
        <v>807.1</v>
      </c>
      <c r="M97" s="277">
        <v>94.702770000000001</v>
      </c>
    </row>
    <row r="98" spans="1:13">
      <c r="A98" s="301">
        <v>89</v>
      </c>
      <c r="B98" s="277" t="s">
        <v>109</v>
      </c>
      <c r="C98" s="277">
        <v>1740.05</v>
      </c>
      <c r="D98" s="279">
        <v>1729.1666666666667</v>
      </c>
      <c r="E98" s="279">
        <v>1714.0833333333335</v>
      </c>
      <c r="F98" s="279">
        <v>1688.1166666666668</v>
      </c>
      <c r="G98" s="279">
        <v>1673.0333333333335</v>
      </c>
      <c r="H98" s="279">
        <v>1755.1333333333334</v>
      </c>
      <c r="I98" s="279">
        <v>1770.2166666666669</v>
      </c>
      <c r="J98" s="279">
        <v>1796.1833333333334</v>
      </c>
      <c r="K98" s="277">
        <v>1744.25</v>
      </c>
      <c r="L98" s="277">
        <v>1703.2</v>
      </c>
      <c r="M98" s="277">
        <v>35.947150000000001</v>
      </c>
    </row>
    <row r="99" spans="1:13">
      <c r="A99" s="301">
        <v>90</v>
      </c>
      <c r="B99" s="277" t="s">
        <v>252</v>
      </c>
      <c r="C99" s="277">
        <v>2269.85</v>
      </c>
      <c r="D99" s="279">
        <v>2261.0166666666664</v>
      </c>
      <c r="E99" s="279">
        <v>2229.833333333333</v>
      </c>
      <c r="F99" s="279">
        <v>2189.8166666666666</v>
      </c>
      <c r="G99" s="279">
        <v>2158.6333333333332</v>
      </c>
      <c r="H99" s="279">
        <v>2301.0333333333328</v>
      </c>
      <c r="I99" s="279">
        <v>2332.2166666666662</v>
      </c>
      <c r="J99" s="279">
        <v>2372.2333333333327</v>
      </c>
      <c r="K99" s="277">
        <v>2292.1999999999998</v>
      </c>
      <c r="L99" s="277">
        <v>2221</v>
      </c>
      <c r="M99" s="277">
        <v>2.9127999999999998</v>
      </c>
    </row>
    <row r="100" spans="1:13">
      <c r="A100" s="301">
        <v>91</v>
      </c>
      <c r="B100" s="277" t="s">
        <v>110</v>
      </c>
      <c r="C100" s="277">
        <v>1078.5999999999999</v>
      </c>
      <c r="D100" s="279">
        <v>1072.5</v>
      </c>
      <c r="E100" s="279">
        <v>1058.0999999999999</v>
      </c>
      <c r="F100" s="279">
        <v>1037.5999999999999</v>
      </c>
      <c r="G100" s="279">
        <v>1023.1999999999998</v>
      </c>
      <c r="H100" s="279">
        <v>1093</v>
      </c>
      <c r="I100" s="279">
        <v>1107.4000000000001</v>
      </c>
      <c r="J100" s="279">
        <v>1127.9000000000001</v>
      </c>
      <c r="K100" s="277">
        <v>1086.9000000000001</v>
      </c>
      <c r="L100" s="277">
        <v>1052</v>
      </c>
      <c r="M100" s="277">
        <v>94.07038</v>
      </c>
    </row>
    <row r="101" spans="1:13">
      <c r="A101" s="301">
        <v>92</v>
      </c>
      <c r="B101" s="277" t="s">
        <v>253</v>
      </c>
      <c r="C101" s="277">
        <v>559.4</v>
      </c>
      <c r="D101" s="279">
        <v>562.43333333333328</v>
      </c>
      <c r="E101" s="279">
        <v>552.91666666666652</v>
      </c>
      <c r="F101" s="279">
        <v>546.43333333333328</v>
      </c>
      <c r="G101" s="279">
        <v>536.91666666666652</v>
      </c>
      <c r="H101" s="279">
        <v>568.91666666666652</v>
      </c>
      <c r="I101" s="279">
        <v>578.43333333333317</v>
      </c>
      <c r="J101" s="279">
        <v>584.91666666666652</v>
      </c>
      <c r="K101" s="277">
        <v>571.95000000000005</v>
      </c>
      <c r="L101" s="277">
        <v>555.95000000000005</v>
      </c>
      <c r="M101" s="277">
        <v>49.068559999999998</v>
      </c>
    </row>
    <row r="102" spans="1:13">
      <c r="A102" s="301">
        <v>93</v>
      </c>
      <c r="B102" s="277" t="s">
        <v>111</v>
      </c>
      <c r="C102" s="277">
        <v>3147.3</v>
      </c>
      <c r="D102" s="279">
        <v>3160.1</v>
      </c>
      <c r="E102" s="279">
        <v>3122.2</v>
      </c>
      <c r="F102" s="279">
        <v>3097.1</v>
      </c>
      <c r="G102" s="279">
        <v>3059.2</v>
      </c>
      <c r="H102" s="279">
        <v>3185.2</v>
      </c>
      <c r="I102" s="279">
        <v>3223.1000000000004</v>
      </c>
      <c r="J102" s="279">
        <v>3248.2</v>
      </c>
      <c r="K102" s="277">
        <v>3198</v>
      </c>
      <c r="L102" s="277">
        <v>3135</v>
      </c>
      <c r="M102" s="277">
        <v>11.753740000000001</v>
      </c>
    </row>
    <row r="103" spans="1:13">
      <c r="A103" s="301">
        <v>94</v>
      </c>
      <c r="B103" s="277" t="s">
        <v>112</v>
      </c>
      <c r="C103" s="277">
        <v>466.45</v>
      </c>
      <c r="D103" s="279">
        <v>466.5333333333333</v>
      </c>
      <c r="E103" s="279">
        <v>465.16666666666663</v>
      </c>
      <c r="F103" s="279">
        <v>463.88333333333333</v>
      </c>
      <c r="G103" s="279">
        <v>462.51666666666665</v>
      </c>
      <c r="H103" s="279">
        <v>467.81666666666661</v>
      </c>
      <c r="I103" s="279">
        <v>469.18333333333328</v>
      </c>
      <c r="J103" s="279">
        <v>470.46666666666658</v>
      </c>
      <c r="K103" s="277">
        <v>467.9</v>
      </c>
      <c r="L103" s="277">
        <v>465.25</v>
      </c>
      <c r="M103" s="277">
        <v>3.0103599999999999</v>
      </c>
    </row>
    <row r="104" spans="1:13">
      <c r="A104" s="301">
        <v>95</v>
      </c>
      <c r="B104" s="277" t="s">
        <v>114</v>
      </c>
      <c r="C104" s="277">
        <v>175.25</v>
      </c>
      <c r="D104" s="279">
        <v>175.21666666666667</v>
      </c>
      <c r="E104" s="279">
        <v>172.73333333333335</v>
      </c>
      <c r="F104" s="279">
        <v>170.21666666666667</v>
      </c>
      <c r="G104" s="279">
        <v>167.73333333333335</v>
      </c>
      <c r="H104" s="279">
        <v>177.73333333333335</v>
      </c>
      <c r="I104" s="279">
        <v>180.21666666666664</v>
      </c>
      <c r="J104" s="279">
        <v>182.73333333333335</v>
      </c>
      <c r="K104" s="277">
        <v>177.7</v>
      </c>
      <c r="L104" s="277">
        <v>172.7</v>
      </c>
      <c r="M104" s="277">
        <v>156.28518</v>
      </c>
    </row>
    <row r="105" spans="1:13">
      <c r="A105" s="301">
        <v>96</v>
      </c>
      <c r="B105" s="277" t="s">
        <v>115</v>
      </c>
      <c r="C105" s="277">
        <v>180.65</v>
      </c>
      <c r="D105" s="279">
        <v>180.6</v>
      </c>
      <c r="E105" s="279">
        <v>175.35</v>
      </c>
      <c r="F105" s="279">
        <v>170.05</v>
      </c>
      <c r="G105" s="279">
        <v>164.8</v>
      </c>
      <c r="H105" s="279">
        <v>185.89999999999998</v>
      </c>
      <c r="I105" s="279">
        <v>191.14999999999998</v>
      </c>
      <c r="J105" s="279">
        <v>196.44999999999996</v>
      </c>
      <c r="K105" s="277">
        <v>185.85</v>
      </c>
      <c r="L105" s="277">
        <v>175.3</v>
      </c>
      <c r="M105" s="277">
        <v>137.59263999999999</v>
      </c>
    </row>
    <row r="106" spans="1:13">
      <c r="A106" s="301">
        <v>97</v>
      </c>
      <c r="B106" s="277" t="s">
        <v>116</v>
      </c>
      <c r="C106" s="277">
        <v>2068.25</v>
      </c>
      <c r="D106" s="279">
        <v>2066.4166666666665</v>
      </c>
      <c r="E106" s="279">
        <v>2035.833333333333</v>
      </c>
      <c r="F106" s="279">
        <v>2003.4166666666665</v>
      </c>
      <c r="G106" s="279">
        <v>1972.833333333333</v>
      </c>
      <c r="H106" s="279">
        <v>2098.833333333333</v>
      </c>
      <c r="I106" s="279">
        <v>2129.4166666666661</v>
      </c>
      <c r="J106" s="279">
        <v>2161.833333333333</v>
      </c>
      <c r="K106" s="277">
        <v>2097</v>
      </c>
      <c r="L106" s="277">
        <v>2034</v>
      </c>
      <c r="M106" s="277">
        <v>24.173999999999999</v>
      </c>
    </row>
    <row r="107" spans="1:13">
      <c r="A107" s="301">
        <v>98</v>
      </c>
      <c r="B107" s="277" t="s">
        <v>254</v>
      </c>
      <c r="C107" s="277">
        <v>209.95</v>
      </c>
      <c r="D107" s="279">
        <v>211.31666666666669</v>
      </c>
      <c r="E107" s="279">
        <v>207.73333333333338</v>
      </c>
      <c r="F107" s="279">
        <v>205.51666666666668</v>
      </c>
      <c r="G107" s="279">
        <v>201.93333333333337</v>
      </c>
      <c r="H107" s="279">
        <v>213.53333333333339</v>
      </c>
      <c r="I107" s="279">
        <v>217.1166666666667</v>
      </c>
      <c r="J107" s="279">
        <v>219.3333333333334</v>
      </c>
      <c r="K107" s="277">
        <v>214.9</v>
      </c>
      <c r="L107" s="277">
        <v>209.1</v>
      </c>
      <c r="M107" s="277">
        <v>3.6982200000000001</v>
      </c>
    </row>
    <row r="108" spans="1:13">
      <c r="A108" s="301">
        <v>99</v>
      </c>
      <c r="B108" s="277" t="s">
        <v>255</v>
      </c>
      <c r="C108" s="277">
        <v>32.4</v>
      </c>
      <c r="D108" s="279">
        <v>32.550000000000004</v>
      </c>
      <c r="E108" s="279">
        <v>31.95000000000001</v>
      </c>
      <c r="F108" s="279">
        <v>31.500000000000007</v>
      </c>
      <c r="G108" s="279">
        <v>30.900000000000013</v>
      </c>
      <c r="H108" s="279">
        <v>33.000000000000007</v>
      </c>
      <c r="I108" s="279">
        <v>33.6</v>
      </c>
      <c r="J108" s="279">
        <v>34.050000000000004</v>
      </c>
      <c r="K108" s="277">
        <v>33.15</v>
      </c>
      <c r="L108" s="277">
        <v>32.1</v>
      </c>
      <c r="M108" s="277">
        <v>8.3061799999999995</v>
      </c>
    </row>
    <row r="109" spans="1:13">
      <c r="A109" s="301">
        <v>100</v>
      </c>
      <c r="B109" s="277" t="s">
        <v>117</v>
      </c>
      <c r="C109" s="277">
        <v>157.15</v>
      </c>
      <c r="D109" s="279">
        <v>156.1</v>
      </c>
      <c r="E109" s="279">
        <v>152.19999999999999</v>
      </c>
      <c r="F109" s="279">
        <v>147.25</v>
      </c>
      <c r="G109" s="279">
        <v>143.35</v>
      </c>
      <c r="H109" s="279">
        <v>161.04999999999998</v>
      </c>
      <c r="I109" s="279">
        <v>164.95000000000002</v>
      </c>
      <c r="J109" s="279">
        <v>169.89999999999998</v>
      </c>
      <c r="K109" s="277">
        <v>160</v>
      </c>
      <c r="L109" s="277">
        <v>151.15</v>
      </c>
      <c r="M109" s="277">
        <v>303.17167000000001</v>
      </c>
    </row>
    <row r="110" spans="1:13">
      <c r="A110" s="301">
        <v>101</v>
      </c>
      <c r="B110" s="277" t="s">
        <v>258</v>
      </c>
      <c r="C110" s="277">
        <v>249.95</v>
      </c>
      <c r="D110" s="279">
        <v>247.81666666666669</v>
      </c>
      <c r="E110" s="279">
        <v>242.13333333333338</v>
      </c>
      <c r="F110" s="279">
        <v>234.31666666666669</v>
      </c>
      <c r="G110" s="279">
        <v>228.63333333333338</v>
      </c>
      <c r="H110" s="279">
        <v>255.63333333333338</v>
      </c>
      <c r="I110" s="279">
        <v>261.31666666666672</v>
      </c>
      <c r="J110" s="279">
        <v>269.13333333333338</v>
      </c>
      <c r="K110" s="277">
        <v>253.5</v>
      </c>
      <c r="L110" s="277">
        <v>240</v>
      </c>
      <c r="M110" s="277">
        <v>17.580539999999999</v>
      </c>
    </row>
    <row r="111" spans="1:13">
      <c r="A111" s="301">
        <v>102</v>
      </c>
      <c r="B111" s="277" t="s">
        <v>118</v>
      </c>
      <c r="C111" s="277">
        <v>354.75</v>
      </c>
      <c r="D111" s="279">
        <v>353.86666666666662</v>
      </c>
      <c r="E111" s="279">
        <v>350.23333333333323</v>
      </c>
      <c r="F111" s="279">
        <v>345.71666666666664</v>
      </c>
      <c r="G111" s="279">
        <v>342.08333333333326</v>
      </c>
      <c r="H111" s="279">
        <v>358.38333333333321</v>
      </c>
      <c r="I111" s="279">
        <v>362.01666666666654</v>
      </c>
      <c r="J111" s="279">
        <v>366.53333333333319</v>
      </c>
      <c r="K111" s="277">
        <v>357.5</v>
      </c>
      <c r="L111" s="277">
        <v>349.35</v>
      </c>
      <c r="M111" s="277">
        <v>195.65088</v>
      </c>
    </row>
    <row r="112" spans="1:13">
      <c r="A112" s="301">
        <v>103</v>
      </c>
      <c r="B112" s="277" t="s">
        <v>256</v>
      </c>
      <c r="C112" s="277">
        <v>1299.5</v>
      </c>
      <c r="D112" s="279">
        <v>1286.3500000000001</v>
      </c>
      <c r="E112" s="279">
        <v>1258.9500000000003</v>
      </c>
      <c r="F112" s="279">
        <v>1218.4000000000001</v>
      </c>
      <c r="G112" s="279">
        <v>1191.0000000000002</v>
      </c>
      <c r="H112" s="279">
        <v>1326.9000000000003</v>
      </c>
      <c r="I112" s="279">
        <v>1354.3000000000004</v>
      </c>
      <c r="J112" s="279">
        <v>1394.8500000000004</v>
      </c>
      <c r="K112" s="277">
        <v>1313.75</v>
      </c>
      <c r="L112" s="277">
        <v>1245.8</v>
      </c>
      <c r="M112" s="277">
        <v>6.0246500000000003</v>
      </c>
    </row>
    <row r="113" spans="1:13">
      <c r="A113" s="301">
        <v>104</v>
      </c>
      <c r="B113" s="277" t="s">
        <v>119</v>
      </c>
      <c r="C113" s="277">
        <v>420.9</v>
      </c>
      <c r="D113" s="279">
        <v>419.73333333333329</v>
      </c>
      <c r="E113" s="279">
        <v>412.76666666666659</v>
      </c>
      <c r="F113" s="279">
        <v>404.63333333333333</v>
      </c>
      <c r="G113" s="279">
        <v>397.66666666666663</v>
      </c>
      <c r="H113" s="279">
        <v>427.86666666666656</v>
      </c>
      <c r="I113" s="279">
        <v>434.83333333333326</v>
      </c>
      <c r="J113" s="279">
        <v>442.96666666666653</v>
      </c>
      <c r="K113" s="277">
        <v>426.7</v>
      </c>
      <c r="L113" s="277">
        <v>411.6</v>
      </c>
      <c r="M113" s="277">
        <v>13.117290000000001</v>
      </c>
    </row>
    <row r="114" spans="1:13">
      <c r="A114" s="301">
        <v>105</v>
      </c>
      <c r="B114" s="277" t="s">
        <v>257</v>
      </c>
      <c r="C114" s="277">
        <v>34.75</v>
      </c>
      <c r="D114" s="279">
        <v>35.1</v>
      </c>
      <c r="E114" s="279">
        <v>34.300000000000004</v>
      </c>
      <c r="F114" s="279">
        <v>33.85</v>
      </c>
      <c r="G114" s="279">
        <v>33.050000000000004</v>
      </c>
      <c r="H114" s="279">
        <v>35.550000000000004</v>
      </c>
      <c r="I114" s="279">
        <v>36.35</v>
      </c>
      <c r="J114" s="279">
        <v>36.800000000000004</v>
      </c>
      <c r="K114" s="277">
        <v>35.9</v>
      </c>
      <c r="L114" s="277">
        <v>34.65</v>
      </c>
      <c r="M114" s="277">
        <v>3.9700700000000002</v>
      </c>
    </row>
    <row r="115" spans="1:13">
      <c r="A115" s="301">
        <v>106</v>
      </c>
      <c r="B115" s="277" t="s">
        <v>120</v>
      </c>
      <c r="C115" s="277">
        <v>9.5500000000000007</v>
      </c>
      <c r="D115" s="279">
        <v>9.65</v>
      </c>
      <c r="E115" s="279">
        <v>9.2000000000000011</v>
      </c>
      <c r="F115" s="279">
        <v>8.8500000000000014</v>
      </c>
      <c r="G115" s="279">
        <v>8.4000000000000021</v>
      </c>
      <c r="H115" s="279">
        <v>10</v>
      </c>
      <c r="I115" s="279">
        <v>10.45</v>
      </c>
      <c r="J115" s="279">
        <v>10.799999999999999</v>
      </c>
      <c r="K115" s="277">
        <v>10.1</v>
      </c>
      <c r="L115" s="277">
        <v>9.3000000000000007</v>
      </c>
      <c r="M115" s="277">
        <v>3405.8161700000001</v>
      </c>
    </row>
    <row r="116" spans="1:13">
      <c r="A116" s="301">
        <v>107</v>
      </c>
      <c r="B116" s="277" t="s">
        <v>121</v>
      </c>
      <c r="C116" s="277">
        <v>29.95</v>
      </c>
      <c r="D116" s="279">
        <v>29.983333333333331</v>
      </c>
      <c r="E116" s="279">
        <v>29.61666666666666</v>
      </c>
      <c r="F116" s="279">
        <v>29.283333333333328</v>
      </c>
      <c r="G116" s="279">
        <v>28.916666666666657</v>
      </c>
      <c r="H116" s="279">
        <v>30.316666666666663</v>
      </c>
      <c r="I116" s="279">
        <v>30.68333333333333</v>
      </c>
      <c r="J116" s="279">
        <v>31.016666666666666</v>
      </c>
      <c r="K116" s="277">
        <v>30.35</v>
      </c>
      <c r="L116" s="277">
        <v>29.65</v>
      </c>
      <c r="M116" s="277">
        <v>365.72003000000001</v>
      </c>
    </row>
    <row r="117" spans="1:13">
      <c r="A117" s="301">
        <v>108</v>
      </c>
      <c r="B117" s="277" t="s">
        <v>122</v>
      </c>
      <c r="C117" s="277">
        <v>386.8</v>
      </c>
      <c r="D117" s="279">
        <v>389.59999999999997</v>
      </c>
      <c r="E117" s="279">
        <v>382.19999999999993</v>
      </c>
      <c r="F117" s="279">
        <v>377.59999999999997</v>
      </c>
      <c r="G117" s="279">
        <v>370.19999999999993</v>
      </c>
      <c r="H117" s="279">
        <v>394.19999999999993</v>
      </c>
      <c r="I117" s="279">
        <v>401.59999999999991</v>
      </c>
      <c r="J117" s="279">
        <v>406.19999999999993</v>
      </c>
      <c r="K117" s="277">
        <v>397</v>
      </c>
      <c r="L117" s="277">
        <v>385</v>
      </c>
      <c r="M117" s="277">
        <v>34.193620000000003</v>
      </c>
    </row>
    <row r="118" spans="1:13">
      <c r="A118" s="301">
        <v>109</v>
      </c>
      <c r="B118" s="277" t="s">
        <v>260</v>
      </c>
      <c r="C118" s="277">
        <v>95</v>
      </c>
      <c r="D118" s="279">
        <v>95.166666666666671</v>
      </c>
      <c r="E118" s="279">
        <v>93.88333333333334</v>
      </c>
      <c r="F118" s="279">
        <v>92.766666666666666</v>
      </c>
      <c r="G118" s="279">
        <v>91.483333333333334</v>
      </c>
      <c r="H118" s="279">
        <v>96.283333333333346</v>
      </c>
      <c r="I118" s="279">
        <v>97.566666666666677</v>
      </c>
      <c r="J118" s="279">
        <v>98.683333333333351</v>
      </c>
      <c r="K118" s="277">
        <v>96.45</v>
      </c>
      <c r="L118" s="277">
        <v>94.05</v>
      </c>
      <c r="M118" s="277">
        <v>14.698309999999999</v>
      </c>
    </row>
    <row r="119" spans="1:13">
      <c r="A119" s="301">
        <v>110</v>
      </c>
      <c r="B119" s="277" t="s">
        <v>123</v>
      </c>
      <c r="C119" s="277">
        <v>1249.0999999999999</v>
      </c>
      <c r="D119" s="279">
        <v>1243.4000000000001</v>
      </c>
      <c r="E119" s="279">
        <v>1225.8500000000001</v>
      </c>
      <c r="F119" s="279">
        <v>1202.6000000000001</v>
      </c>
      <c r="G119" s="279">
        <v>1185.0500000000002</v>
      </c>
      <c r="H119" s="279">
        <v>1266.6500000000001</v>
      </c>
      <c r="I119" s="279">
        <v>1284.2000000000003</v>
      </c>
      <c r="J119" s="279">
        <v>1307.45</v>
      </c>
      <c r="K119" s="277">
        <v>1260.95</v>
      </c>
      <c r="L119" s="277">
        <v>1220.1500000000001</v>
      </c>
      <c r="M119" s="277">
        <v>14.063840000000001</v>
      </c>
    </row>
    <row r="120" spans="1:13">
      <c r="A120" s="301">
        <v>111</v>
      </c>
      <c r="B120" s="277" t="s">
        <v>124</v>
      </c>
      <c r="C120" s="277">
        <v>527.4</v>
      </c>
      <c r="D120" s="279">
        <v>529.11666666666667</v>
      </c>
      <c r="E120" s="279">
        <v>518.5333333333333</v>
      </c>
      <c r="F120" s="279">
        <v>509.66666666666663</v>
      </c>
      <c r="G120" s="279">
        <v>499.08333333333326</v>
      </c>
      <c r="H120" s="279">
        <v>537.98333333333335</v>
      </c>
      <c r="I120" s="279">
        <v>548.56666666666661</v>
      </c>
      <c r="J120" s="279">
        <v>557.43333333333339</v>
      </c>
      <c r="K120" s="277">
        <v>539.70000000000005</v>
      </c>
      <c r="L120" s="277">
        <v>520.25</v>
      </c>
      <c r="M120" s="277">
        <v>187.84990999999999</v>
      </c>
    </row>
    <row r="121" spans="1:13">
      <c r="A121" s="301">
        <v>112</v>
      </c>
      <c r="B121" s="277" t="s">
        <v>125</v>
      </c>
      <c r="C121" s="277">
        <v>175.3</v>
      </c>
      <c r="D121" s="279">
        <v>176.31666666666669</v>
      </c>
      <c r="E121" s="279">
        <v>172.63333333333338</v>
      </c>
      <c r="F121" s="279">
        <v>169.9666666666667</v>
      </c>
      <c r="G121" s="279">
        <v>166.28333333333339</v>
      </c>
      <c r="H121" s="279">
        <v>178.98333333333338</v>
      </c>
      <c r="I121" s="279">
        <v>182.66666666666671</v>
      </c>
      <c r="J121" s="279">
        <v>185.33333333333337</v>
      </c>
      <c r="K121" s="277">
        <v>180</v>
      </c>
      <c r="L121" s="277">
        <v>173.65</v>
      </c>
      <c r="M121" s="277">
        <v>130.29531</v>
      </c>
    </row>
    <row r="122" spans="1:13">
      <c r="A122" s="301">
        <v>113</v>
      </c>
      <c r="B122" s="277" t="s">
        <v>126</v>
      </c>
      <c r="C122" s="277">
        <v>1008.25</v>
      </c>
      <c r="D122" s="279">
        <v>1012.4</v>
      </c>
      <c r="E122" s="279">
        <v>1000.8499999999999</v>
      </c>
      <c r="F122" s="279">
        <v>993.44999999999993</v>
      </c>
      <c r="G122" s="279">
        <v>981.89999999999986</v>
      </c>
      <c r="H122" s="279">
        <v>1019.8</v>
      </c>
      <c r="I122" s="279">
        <v>1031.3499999999999</v>
      </c>
      <c r="J122" s="279">
        <v>1038.75</v>
      </c>
      <c r="K122" s="277">
        <v>1023.95</v>
      </c>
      <c r="L122" s="277">
        <v>1005</v>
      </c>
      <c r="M122" s="277">
        <v>80.498990000000006</v>
      </c>
    </row>
    <row r="123" spans="1:13">
      <c r="A123" s="301">
        <v>114</v>
      </c>
      <c r="B123" s="277" t="s">
        <v>127</v>
      </c>
      <c r="C123" s="277">
        <v>73.900000000000006</v>
      </c>
      <c r="D123" s="279">
        <v>74.116666666666674</v>
      </c>
      <c r="E123" s="279">
        <v>72.783333333333346</v>
      </c>
      <c r="F123" s="279">
        <v>71.666666666666671</v>
      </c>
      <c r="G123" s="279">
        <v>70.333333333333343</v>
      </c>
      <c r="H123" s="279">
        <v>75.233333333333348</v>
      </c>
      <c r="I123" s="279">
        <v>76.566666666666663</v>
      </c>
      <c r="J123" s="279">
        <v>77.683333333333351</v>
      </c>
      <c r="K123" s="277">
        <v>75.45</v>
      </c>
      <c r="L123" s="277">
        <v>73</v>
      </c>
      <c r="M123" s="277">
        <v>189.70112</v>
      </c>
    </row>
    <row r="124" spans="1:13">
      <c r="A124" s="301">
        <v>115</v>
      </c>
      <c r="B124" s="277" t="s">
        <v>262</v>
      </c>
      <c r="C124" s="277">
        <v>2166.4499999999998</v>
      </c>
      <c r="D124" s="279">
        <v>2165.4833333333331</v>
      </c>
      <c r="E124" s="279">
        <v>2130.9666666666662</v>
      </c>
      <c r="F124" s="279">
        <v>2095.4833333333331</v>
      </c>
      <c r="G124" s="279">
        <v>2060.9666666666662</v>
      </c>
      <c r="H124" s="279">
        <v>2200.9666666666662</v>
      </c>
      <c r="I124" s="279">
        <v>2235.4833333333336</v>
      </c>
      <c r="J124" s="279">
        <v>2270.9666666666662</v>
      </c>
      <c r="K124" s="277">
        <v>2200</v>
      </c>
      <c r="L124" s="277">
        <v>2130</v>
      </c>
      <c r="M124" s="277">
        <v>2.4007200000000002</v>
      </c>
    </row>
    <row r="125" spans="1:13">
      <c r="A125" s="301">
        <v>116</v>
      </c>
      <c r="B125" s="277" t="s">
        <v>2931</v>
      </c>
      <c r="C125" s="277">
        <v>1384</v>
      </c>
      <c r="D125" s="279">
        <v>1390.7333333333333</v>
      </c>
      <c r="E125" s="279">
        <v>1361.9666666666667</v>
      </c>
      <c r="F125" s="279">
        <v>1339.9333333333334</v>
      </c>
      <c r="G125" s="279">
        <v>1311.1666666666667</v>
      </c>
      <c r="H125" s="279">
        <v>1412.7666666666667</v>
      </c>
      <c r="I125" s="279">
        <v>1441.5333333333335</v>
      </c>
      <c r="J125" s="279">
        <v>1463.5666666666666</v>
      </c>
      <c r="K125" s="277">
        <v>1419.5</v>
      </c>
      <c r="L125" s="277">
        <v>1368.7</v>
      </c>
      <c r="M125" s="277">
        <v>6.3710899999999997</v>
      </c>
    </row>
    <row r="126" spans="1:13">
      <c r="A126" s="301">
        <v>117</v>
      </c>
      <c r="B126" s="277" t="s">
        <v>128</v>
      </c>
      <c r="C126" s="277">
        <v>171.7</v>
      </c>
      <c r="D126" s="279">
        <v>170.83333333333334</v>
      </c>
      <c r="E126" s="279">
        <v>169.56666666666669</v>
      </c>
      <c r="F126" s="279">
        <v>167.43333333333334</v>
      </c>
      <c r="G126" s="279">
        <v>166.16666666666669</v>
      </c>
      <c r="H126" s="279">
        <v>172.9666666666667</v>
      </c>
      <c r="I126" s="279">
        <v>174.23333333333335</v>
      </c>
      <c r="J126" s="279">
        <v>176.3666666666667</v>
      </c>
      <c r="K126" s="277">
        <v>172.1</v>
      </c>
      <c r="L126" s="277">
        <v>168.7</v>
      </c>
      <c r="M126" s="277">
        <v>184.82052999999999</v>
      </c>
    </row>
    <row r="127" spans="1:13">
      <c r="A127" s="301">
        <v>118</v>
      </c>
      <c r="B127" s="277" t="s">
        <v>129</v>
      </c>
      <c r="C127" s="277">
        <v>186.85</v>
      </c>
      <c r="D127" s="279">
        <v>188.38333333333333</v>
      </c>
      <c r="E127" s="279">
        <v>182.81666666666666</v>
      </c>
      <c r="F127" s="279">
        <v>178.78333333333333</v>
      </c>
      <c r="G127" s="279">
        <v>173.21666666666667</v>
      </c>
      <c r="H127" s="279">
        <v>192.41666666666666</v>
      </c>
      <c r="I127" s="279">
        <v>197.98333333333332</v>
      </c>
      <c r="J127" s="279">
        <v>202.01666666666665</v>
      </c>
      <c r="K127" s="277">
        <v>193.95</v>
      </c>
      <c r="L127" s="277">
        <v>184.35</v>
      </c>
      <c r="M127" s="277">
        <v>117.24469000000001</v>
      </c>
    </row>
    <row r="128" spans="1:13">
      <c r="A128" s="301">
        <v>119</v>
      </c>
      <c r="B128" s="277" t="s">
        <v>263</v>
      </c>
      <c r="C128" s="277">
        <v>56.4</v>
      </c>
      <c r="D128" s="279">
        <v>57.35</v>
      </c>
      <c r="E128" s="279">
        <v>55.050000000000004</v>
      </c>
      <c r="F128" s="279">
        <v>53.7</v>
      </c>
      <c r="G128" s="279">
        <v>51.400000000000006</v>
      </c>
      <c r="H128" s="279">
        <v>58.7</v>
      </c>
      <c r="I128" s="279">
        <v>61</v>
      </c>
      <c r="J128" s="279">
        <v>62.35</v>
      </c>
      <c r="K128" s="277">
        <v>59.65</v>
      </c>
      <c r="L128" s="277">
        <v>56</v>
      </c>
      <c r="M128" s="277">
        <v>15.360849999999999</v>
      </c>
    </row>
    <row r="129" spans="1:13">
      <c r="A129" s="301">
        <v>120</v>
      </c>
      <c r="B129" s="277" t="s">
        <v>130</v>
      </c>
      <c r="C129" s="277">
        <v>277.75</v>
      </c>
      <c r="D129" s="279">
        <v>279.23333333333335</v>
      </c>
      <c r="E129" s="279">
        <v>273.51666666666671</v>
      </c>
      <c r="F129" s="279">
        <v>269.28333333333336</v>
      </c>
      <c r="G129" s="279">
        <v>263.56666666666672</v>
      </c>
      <c r="H129" s="279">
        <v>283.4666666666667</v>
      </c>
      <c r="I129" s="279">
        <v>289.18333333333339</v>
      </c>
      <c r="J129" s="279">
        <v>293.41666666666669</v>
      </c>
      <c r="K129" s="277">
        <v>284.95</v>
      </c>
      <c r="L129" s="277">
        <v>275</v>
      </c>
      <c r="M129" s="277">
        <v>62.886029999999998</v>
      </c>
    </row>
    <row r="130" spans="1:13">
      <c r="A130" s="301">
        <v>121</v>
      </c>
      <c r="B130" s="277" t="s">
        <v>264</v>
      </c>
      <c r="C130" s="277">
        <v>730.95</v>
      </c>
      <c r="D130" s="279">
        <v>730.2833333333333</v>
      </c>
      <c r="E130" s="279">
        <v>720.56666666666661</v>
      </c>
      <c r="F130" s="279">
        <v>710.18333333333328</v>
      </c>
      <c r="G130" s="279">
        <v>700.46666666666658</v>
      </c>
      <c r="H130" s="279">
        <v>740.66666666666663</v>
      </c>
      <c r="I130" s="279">
        <v>750.38333333333333</v>
      </c>
      <c r="J130" s="279">
        <v>760.76666666666665</v>
      </c>
      <c r="K130" s="277">
        <v>740</v>
      </c>
      <c r="L130" s="277">
        <v>719.9</v>
      </c>
      <c r="M130" s="277">
        <v>3.0420199999999999</v>
      </c>
    </row>
    <row r="131" spans="1:13">
      <c r="A131" s="301">
        <v>122</v>
      </c>
      <c r="B131" s="277" t="s">
        <v>131</v>
      </c>
      <c r="C131" s="277">
        <v>2344.35</v>
      </c>
      <c r="D131" s="279">
        <v>2374.0166666666669</v>
      </c>
      <c r="E131" s="279">
        <v>2308.6333333333337</v>
      </c>
      <c r="F131" s="279">
        <v>2272.916666666667</v>
      </c>
      <c r="G131" s="279">
        <v>2207.5333333333338</v>
      </c>
      <c r="H131" s="279">
        <v>2409.7333333333336</v>
      </c>
      <c r="I131" s="279">
        <v>2475.1166666666668</v>
      </c>
      <c r="J131" s="279">
        <v>2510.8333333333335</v>
      </c>
      <c r="K131" s="277">
        <v>2439.4</v>
      </c>
      <c r="L131" s="277">
        <v>2338.3000000000002</v>
      </c>
      <c r="M131" s="277">
        <v>10.550560000000001</v>
      </c>
    </row>
    <row r="132" spans="1:13">
      <c r="A132" s="301">
        <v>123</v>
      </c>
      <c r="B132" s="277" t="s">
        <v>133</v>
      </c>
      <c r="C132" s="277">
        <v>1268.2</v>
      </c>
      <c r="D132" s="279">
        <v>1265.7166666666667</v>
      </c>
      <c r="E132" s="279">
        <v>1254.4833333333333</v>
      </c>
      <c r="F132" s="279">
        <v>1240.7666666666667</v>
      </c>
      <c r="G132" s="279">
        <v>1229.5333333333333</v>
      </c>
      <c r="H132" s="279">
        <v>1279.4333333333334</v>
      </c>
      <c r="I132" s="279">
        <v>1290.666666666667</v>
      </c>
      <c r="J132" s="279">
        <v>1304.3833333333334</v>
      </c>
      <c r="K132" s="277">
        <v>1276.95</v>
      </c>
      <c r="L132" s="277">
        <v>1252</v>
      </c>
      <c r="M132" s="277">
        <v>29.506209999999999</v>
      </c>
    </row>
    <row r="133" spans="1:13">
      <c r="A133" s="301">
        <v>124</v>
      </c>
      <c r="B133" s="277" t="s">
        <v>134</v>
      </c>
      <c r="C133" s="277">
        <v>62.1</v>
      </c>
      <c r="D133" s="279">
        <v>61.833333333333336</v>
      </c>
      <c r="E133" s="279">
        <v>61.06666666666667</v>
      </c>
      <c r="F133" s="279">
        <v>60.033333333333331</v>
      </c>
      <c r="G133" s="279">
        <v>59.266666666666666</v>
      </c>
      <c r="H133" s="279">
        <v>62.866666666666674</v>
      </c>
      <c r="I133" s="279">
        <v>63.63333333333334</v>
      </c>
      <c r="J133" s="279">
        <v>64.666666666666686</v>
      </c>
      <c r="K133" s="277">
        <v>62.6</v>
      </c>
      <c r="L133" s="277">
        <v>60.8</v>
      </c>
      <c r="M133" s="277">
        <v>73.818179999999998</v>
      </c>
    </row>
    <row r="134" spans="1:13">
      <c r="A134" s="301">
        <v>125</v>
      </c>
      <c r="B134" s="277" t="s">
        <v>358</v>
      </c>
      <c r="C134" s="277">
        <v>1879.75</v>
      </c>
      <c r="D134" s="279">
        <v>1880.5</v>
      </c>
      <c r="E134" s="279">
        <v>1866</v>
      </c>
      <c r="F134" s="279">
        <v>1852.25</v>
      </c>
      <c r="G134" s="279">
        <v>1837.75</v>
      </c>
      <c r="H134" s="279">
        <v>1894.25</v>
      </c>
      <c r="I134" s="279">
        <v>1908.75</v>
      </c>
      <c r="J134" s="279">
        <v>1922.5</v>
      </c>
      <c r="K134" s="277">
        <v>1895</v>
      </c>
      <c r="L134" s="277">
        <v>1866.75</v>
      </c>
      <c r="M134" s="277">
        <v>0.55910000000000004</v>
      </c>
    </row>
    <row r="135" spans="1:13">
      <c r="A135" s="301">
        <v>126</v>
      </c>
      <c r="B135" s="277" t="s">
        <v>135</v>
      </c>
      <c r="C135" s="277">
        <v>275.8</v>
      </c>
      <c r="D135" s="279">
        <v>277.18333333333334</v>
      </c>
      <c r="E135" s="279">
        <v>272.91666666666669</v>
      </c>
      <c r="F135" s="279">
        <v>270.03333333333336</v>
      </c>
      <c r="G135" s="279">
        <v>265.76666666666671</v>
      </c>
      <c r="H135" s="279">
        <v>280.06666666666666</v>
      </c>
      <c r="I135" s="279">
        <v>284.33333333333331</v>
      </c>
      <c r="J135" s="279">
        <v>287.21666666666664</v>
      </c>
      <c r="K135" s="277">
        <v>281.45</v>
      </c>
      <c r="L135" s="277">
        <v>274.3</v>
      </c>
      <c r="M135" s="277">
        <v>21.318670000000001</v>
      </c>
    </row>
    <row r="136" spans="1:13">
      <c r="A136" s="301">
        <v>127</v>
      </c>
      <c r="B136" s="277" t="s">
        <v>136</v>
      </c>
      <c r="C136" s="277">
        <v>901.6</v>
      </c>
      <c r="D136" s="279">
        <v>896.73333333333323</v>
      </c>
      <c r="E136" s="279">
        <v>888.96666666666647</v>
      </c>
      <c r="F136" s="279">
        <v>876.33333333333326</v>
      </c>
      <c r="G136" s="279">
        <v>868.56666666666649</v>
      </c>
      <c r="H136" s="279">
        <v>909.36666666666645</v>
      </c>
      <c r="I136" s="279">
        <v>917.1333333333331</v>
      </c>
      <c r="J136" s="279">
        <v>929.76666666666642</v>
      </c>
      <c r="K136" s="277">
        <v>904.5</v>
      </c>
      <c r="L136" s="277">
        <v>884.1</v>
      </c>
      <c r="M136" s="277">
        <v>35.82799</v>
      </c>
    </row>
    <row r="137" spans="1:13">
      <c r="A137" s="301">
        <v>128</v>
      </c>
      <c r="B137" s="277" t="s">
        <v>266</v>
      </c>
      <c r="C137" s="277">
        <v>2543.5500000000002</v>
      </c>
      <c r="D137" s="279">
        <v>2539.6333333333332</v>
      </c>
      <c r="E137" s="279">
        <v>2508.2666666666664</v>
      </c>
      <c r="F137" s="279">
        <v>2472.9833333333331</v>
      </c>
      <c r="G137" s="279">
        <v>2441.6166666666663</v>
      </c>
      <c r="H137" s="279">
        <v>2574.9166666666665</v>
      </c>
      <c r="I137" s="279">
        <v>2606.2833333333333</v>
      </c>
      <c r="J137" s="279">
        <v>2641.5666666666666</v>
      </c>
      <c r="K137" s="277">
        <v>2571</v>
      </c>
      <c r="L137" s="277">
        <v>2504.35</v>
      </c>
      <c r="M137" s="277">
        <v>2.1952600000000002</v>
      </c>
    </row>
    <row r="138" spans="1:13">
      <c r="A138" s="301">
        <v>129</v>
      </c>
      <c r="B138" s="277" t="s">
        <v>265</v>
      </c>
      <c r="C138" s="277">
        <v>1618.05</v>
      </c>
      <c r="D138" s="279">
        <v>1618.1166666666668</v>
      </c>
      <c r="E138" s="279">
        <v>1601.2333333333336</v>
      </c>
      <c r="F138" s="279">
        <v>1584.4166666666667</v>
      </c>
      <c r="G138" s="279">
        <v>1567.5333333333335</v>
      </c>
      <c r="H138" s="279">
        <v>1634.9333333333336</v>
      </c>
      <c r="I138" s="279">
        <v>1651.8166666666668</v>
      </c>
      <c r="J138" s="279">
        <v>1668.6333333333337</v>
      </c>
      <c r="K138" s="277">
        <v>1635</v>
      </c>
      <c r="L138" s="277">
        <v>1601.3</v>
      </c>
      <c r="M138" s="277">
        <v>1.6849799999999999</v>
      </c>
    </row>
    <row r="139" spans="1:13">
      <c r="A139" s="301">
        <v>130</v>
      </c>
      <c r="B139" s="277" t="s">
        <v>137</v>
      </c>
      <c r="C139" s="277">
        <v>1007.4</v>
      </c>
      <c r="D139" s="279">
        <v>1008.2166666666667</v>
      </c>
      <c r="E139" s="279">
        <v>991.43333333333339</v>
      </c>
      <c r="F139" s="279">
        <v>975.4666666666667</v>
      </c>
      <c r="G139" s="279">
        <v>958.68333333333339</v>
      </c>
      <c r="H139" s="279">
        <v>1024.1833333333334</v>
      </c>
      <c r="I139" s="279">
        <v>1040.9666666666667</v>
      </c>
      <c r="J139" s="279">
        <v>1056.9333333333334</v>
      </c>
      <c r="K139" s="277">
        <v>1025</v>
      </c>
      <c r="L139" s="277">
        <v>992.25</v>
      </c>
      <c r="M139" s="277">
        <v>52.272379999999998</v>
      </c>
    </row>
    <row r="140" spans="1:13">
      <c r="A140" s="301">
        <v>131</v>
      </c>
      <c r="B140" s="277" t="s">
        <v>138</v>
      </c>
      <c r="C140" s="277">
        <v>607.9</v>
      </c>
      <c r="D140" s="279">
        <v>612.15</v>
      </c>
      <c r="E140" s="279">
        <v>601.29999999999995</v>
      </c>
      <c r="F140" s="279">
        <v>594.69999999999993</v>
      </c>
      <c r="G140" s="279">
        <v>583.84999999999991</v>
      </c>
      <c r="H140" s="279">
        <v>618.75</v>
      </c>
      <c r="I140" s="279">
        <v>629.60000000000014</v>
      </c>
      <c r="J140" s="279">
        <v>636.20000000000005</v>
      </c>
      <c r="K140" s="277">
        <v>623</v>
      </c>
      <c r="L140" s="277">
        <v>605.54999999999995</v>
      </c>
      <c r="M140" s="277">
        <v>49.908270000000002</v>
      </c>
    </row>
    <row r="141" spans="1:13">
      <c r="A141" s="301">
        <v>132</v>
      </c>
      <c r="B141" s="277" t="s">
        <v>139</v>
      </c>
      <c r="C141" s="277">
        <v>123.1</v>
      </c>
      <c r="D141" s="279">
        <v>123.59999999999998</v>
      </c>
      <c r="E141" s="279">
        <v>121.89999999999996</v>
      </c>
      <c r="F141" s="279">
        <v>120.69999999999999</v>
      </c>
      <c r="G141" s="279">
        <v>118.99999999999997</v>
      </c>
      <c r="H141" s="279">
        <v>124.79999999999995</v>
      </c>
      <c r="I141" s="279">
        <v>126.49999999999997</v>
      </c>
      <c r="J141" s="279">
        <v>127.69999999999995</v>
      </c>
      <c r="K141" s="277">
        <v>125.3</v>
      </c>
      <c r="L141" s="277">
        <v>122.4</v>
      </c>
      <c r="M141" s="277">
        <v>62.8872</v>
      </c>
    </row>
    <row r="142" spans="1:13">
      <c r="A142" s="301">
        <v>133</v>
      </c>
      <c r="B142" s="277" t="s">
        <v>140</v>
      </c>
      <c r="C142" s="277">
        <v>157.15</v>
      </c>
      <c r="D142" s="279">
        <v>157.76666666666668</v>
      </c>
      <c r="E142" s="279">
        <v>155.88333333333335</v>
      </c>
      <c r="F142" s="279">
        <v>154.61666666666667</v>
      </c>
      <c r="G142" s="279">
        <v>152.73333333333335</v>
      </c>
      <c r="H142" s="279">
        <v>159.03333333333336</v>
      </c>
      <c r="I142" s="279">
        <v>160.91666666666669</v>
      </c>
      <c r="J142" s="279">
        <v>162.18333333333337</v>
      </c>
      <c r="K142" s="277">
        <v>159.65</v>
      </c>
      <c r="L142" s="277">
        <v>156.5</v>
      </c>
      <c r="M142" s="277">
        <v>39.091839999999998</v>
      </c>
    </row>
    <row r="143" spans="1:13">
      <c r="A143" s="301">
        <v>134</v>
      </c>
      <c r="B143" s="277" t="s">
        <v>141</v>
      </c>
      <c r="C143" s="277">
        <v>363</v>
      </c>
      <c r="D143" s="279">
        <v>360.86666666666662</v>
      </c>
      <c r="E143" s="279">
        <v>356.78333333333325</v>
      </c>
      <c r="F143" s="279">
        <v>350.56666666666661</v>
      </c>
      <c r="G143" s="279">
        <v>346.48333333333323</v>
      </c>
      <c r="H143" s="279">
        <v>367.08333333333326</v>
      </c>
      <c r="I143" s="279">
        <v>371.16666666666663</v>
      </c>
      <c r="J143" s="279">
        <v>377.38333333333327</v>
      </c>
      <c r="K143" s="277">
        <v>364.95</v>
      </c>
      <c r="L143" s="277">
        <v>354.65</v>
      </c>
      <c r="M143" s="277">
        <v>37.004440000000002</v>
      </c>
    </row>
    <row r="144" spans="1:13">
      <c r="A144" s="301">
        <v>135</v>
      </c>
      <c r="B144" s="277" t="s">
        <v>142</v>
      </c>
      <c r="C144" s="277">
        <v>6743.45</v>
      </c>
      <c r="D144" s="279">
        <v>6731.4666666666672</v>
      </c>
      <c r="E144" s="279">
        <v>6682.9833333333345</v>
      </c>
      <c r="F144" s="279">
        <v>6622.5166666666673</v>
      </c>
      <c r="G144" s="279">
        <v>6574.0333333333347</v>
      </c>
      <c r="H144" s="279">
        <v>6791.9333333333343</v>
      </c>
      <c r="I144" s="279">
        <v>6840.4166666666679</v>
      </c>
      <c r="J144" s="279">
        <v>6900.8833333333341</v>
      </c>
      <c r="K144" s="277">
        <v>6779.95</v>
      </c>
      <c r="L144" s="277">
        <v>6671</v>
      </c>
      <c r="M144" s="277">
        <v>8.1284100000000006</v>
      </c>
    </row>
    <row r="145" spans="1:13">
      <c r="A145" s="301">
        <v>136</v>
      </c>
      <c r="B145" s="277" t="s">
        <v>143</v>
      </c>
      <c r="C145" s="277">
        <v>515.85</v>
      </c>
      <c r="D145" s="279">
        <v>515.29999999999995</v>
      </c>
      <c r="E145" s="279">
        <v>506.59999999999991</v>
      </c>
      <c r="F145" s="279">
        <v>497.34999999999997</v>
      </c>
      <c r="G145" s="279">
        <v>488.64999999999992</v>
      </c>
      <c r="H145" s="279">
        <v>524.54999999999995</v>
      </c>
      <c r="I145" s="279">
        <v>533.25</v>
      </c>
      <c r="J145" s="279">
        <v>542.49999999999989</v>
      </c>
      <c r="K145" s="277">
        <v>524</v>
      </c>
      <c r="L145" s="277">
        <v>506.05</v>
      </c>
      <c r="M145" s="277">
        <v>15.372389999999999</v>
      </c>
    </row>
    <row r="146" spans="1:13">
      <c r="A146" s="301">
        <v>137</v>
      </c>
      <c r="B146" s="277" t="s">
        <v>144</v>
      </c>
      <c r="C146" s="277">
        <v>612.20000000000005</v>
      </c>
      <c r="D146" s="279">
        <v>609.06666666666672</v>
      </c>
      <c r="E146" s="279">
        <v>600.53333333333342</v>
      </c>
      <c r="F146" s="279">
        <v>588.86666666666667</v>
      </c>
      <c r="G146" s="279">
        <v>580.33333333333337</v>
      </c>
      <c r="H146" s="279">
        <v>620.73333333333346</v>
      </c>
      <c r="I146" s="279">
        <v>629.26666666666677</v>
      </c>
      <c r="J146" s="279">
        <v>640.93333333333351</v>
      </c>
      <c r="K146" s="277">
        <v>617.6</v>
      </c>
      <c r="L146" s="277">
        <v>597.4</v>
      </c>
      <c r="M146" s="277">
        <v>13.39794</v>
      </c>
    </row>
    <row r="147" spans="1:13">
      <c r="A147" s="301">
        <v>138</v>
      </c>
      <c r="B147" s="277" t="s">
        <v>145</v>
      </c>
      <c r="C147" s="277">
        <v>830.05</v>
      </c>
      <c r="D147" s="279">
        <v>833.06666666666661</v>
      </c>
      <c r="E147" s="279">
        <v>820.38333333333321</v>
      </c>
      <c r="F147" s="279">
        <v>810.71666666666658</v>
      </c>
      <c r="G147" s="279">
        <v>798.03333333333319</v>
      </c>
      <c r="H147" s="279">
        <v>842.73333333333323</v>
      </c>
      <c r="I147" s="279">
        <v>855.41666666666663</v>
      </c>
      <c r="J147" s="279">
        <v>865.08333333333326</v>
      </c>
      <c r="K147" s="277">
        <v>845.75</v>
      </c>
      <c r="L147" s="277">
        <v>823.4</v>
      </c>
      <c r="M147" s="277">
        <v>5.7122700000000002</v>
      </c>
    </row>
    <row r="148" spans="1:13">
      <c r="A148" s="301">
        <v>139</v>
      </c>
      <c r="B148" s="277" t="s">
        <v>146</v>
      </c>
      <c r="C148" s="277">
        <v>1338.5</v>
      </c>
      <c r="D148" s="279">
        <v>1332.5166666666667</v>
      </c>
      <c r="E148" s="279">
        <v>1322.3833333333332</v>
      </c>
      <c r="F148" s="279">
        <v>1306.2666666666667</v>
      </c>
      <c r="G148" s="279">
        <v>1296.1333333333332</v>
      </c>
      <c r="H148" s="279">
        <v>1348.6333333333332</v>
      </c>
      <c r="I148" s="279">
        <v>1358.7666666666669</v>
      </c>
      <c r="J148" s="279">
        <v>1374.8833333333332</v>
      </c>
      <c r="K148" s="277">
        <v>1342.65</v>
      </c>
      <c r="L148" s="277">
        <v>1316.4</v>
      </c>
      <c r="M148" s="277">
        <v>7.1076899999999998</v>
      </c>
    </row>
    <row r="149" spans="1:13">
      <c r="A149" s="301">
        <v>140</v>
      </c>
      <c r="B149" s="277" t="s">
        <v>147</v>
      </c>
      <c r="C149" s="277">
        <v>114.85</v>
      </c>
      <c r="D149" s="279">
        <v>115.31666666666668</v>
      </c>
      <c r="E149" s="279">
        <v>113.43333333333335</v>
      </c>
      <c r="F149" s="279">
        <v>112.01666666666668</v>
      </c>
      <c r="G149" s="279">
        <v>110.13333333333335</v>
      </c>
      <c r="H149" s="279">
        <v>116.73333333333335</v>
      </c>
      <c r="I149" s="279">
        <v>118.61666666666667</v>
      </c>
      <c r="J149" s="279">
        <v>120.03333333333335</v>
      </c>
      <c r="K149" s="277">
        <v>117.2</v>
      </c>
      <c r="L149" s="277">
        <v>113.9</v>
      </c>
      <c r="M149" s="277">
        <v>81.45478</v>
      </c>
    </row>
    <row r="150" spans="1:13">
      <c r="A150" s="301">
        <v>141</v>
      </c>
      <c r="B150" s="277" t="s">
        <v>268</v>
      </c>
      <c r="C150" s="277">
        <v>1383.45</v>
      </c>
      <c r="D150" s="279">
        <v>1357.6166666666668</v>
      </c>
      <c r="E150" s="279">
        <v>1315.8333333333335</v>
      </c>
      <c r="F150" s="279">
        <v>1248.2166666666667</v>
      </c>
      <c r="G150" s="279">
        <v>1206.4333333333334</v>
      </c>
      <c r="H150" s="279">
        <v>1425.2333333333336</v>
      </c>
      <c r="I150" s="279">
        <v>1467.0166666666669</v>
      </c>
      <c r="J150" s="279">
        <v>1534.6333333333337</v>
      </c>
      <c r="K150" s="277">
        <v>1399.4</v>
      </c>
      <c r="L150" s="277">
        <v>1290</v>
      </c>
      <c r="M150" s="277">
        <v>3.6307200000000002</v>
      </c>
    </row>
    <row r="151" spans="1:13">
      <c r="A151" s="301">
        <v>142</v>
      </c>
      <c r="B151" s="277" t="s">
        <v>148</v>
      </c>
      <c r="C151" s="277">
        <v>59572.2</v>
      </c>
      <c r="D151" s="279">
        <v>59424.4</v>
      </c>
      <c r="E151" s="279">
        <v>58847.8</v>
      </c>
      <c r="F151" s="279">
        <v>58123.4</v>
      </c>
      <c r="G151" s="279">
        <v>57546.8</v>
      </c>
      <c r="H151" s="279">
        <v>60148.800000000003</v>
      </c>
      <c r="I151" s="279">
        <v>60725.399999999994</v>
      </c>
      <c r="J151" s="279">
        <v>61449.8</v>
      </c>
      <c r="K151" s="277">
        <v>60001</v>
      </c>
      <c r="L151" s="277">
        <v>58700</v>
      </c>
      <c r="M151" s="277">
        <v>0.16827</v>
      </c>
    </row>
    <row r="152" spans="1:13">
      <c r="A152" s="301">
        <v>143</v>
      </c>
      <c r="B152" s="277" t="s">
        <v>267</v>
      </c>
      <c r="C152" s="277">
        <v>25.7</v>
      </c>
      <c r="D152" s="279">
        <v>26</v>
      </c>
      <c r="E152" s="279">
        <v>25.25</v>
      </c>
      <c r="F152" s="279">
        <v>24.8</v>
      </c>
      <c r="G152" s="279">
        <v>24.05</v>
      </c>
      <c r="H152" s="279">
        <v>26.45</v>
      </c>
      <c r="I152" s="279">
        <v>27.2</v>
      </c>
      <c r="J152" s="279">
        <v>27.65</v>
      </c>
      <c r="K152" s="277">
        <v>26.75</v>
      </c>
      <c r="L152" s="277">
        <v>25.55</v>
      </c>
      <c r="M152" s="277">
        <v>11.996370000000001</v>
      </c>
    </row>
    <row r="153" spans="1:13">
      <c r="A153" s="301">
        <v>144</v>
      </c>
      <c r="B153" s="277" t="s">
        <v>149</v>
      </c>
      <c r="C153" s="277">
        <v>1132.0999999999999</v>
      </c>
      <c r="D153" s="279">
        <v>1133.9666666666665</v>
      </c>
      <c r="E153" s="279">
        <v>1118.333333333333</v>
      </c>
      <c r="F153" s="279">
        <v>1104.5666666666666</v>
      </c>
      <c r="G153" s="279">
        <v>1088.9333333333332</v>
      </c>
      <c r="H153" s="279">
        <v>1147.7333333333329</v>
      </c>
      <c r="I153" s="279">
        <v>1163.3666666666666</v>
      </c>
      <c r="J153" s="279">
        <v>1177.1333333333328</v>
      </c>
      <c r="K153" s="277">
        <v>1149.5999999999999</v>
      </c>
      <c r="L153" s="277">
        <v>1120.2</v>
      </c>
      <c r="M153" s="277">
        <v>18.616320000000002</v>
      </c>
    </row>
    <row r="154" spans="1:13">
      <c r="A154" s="301">
        <v>145</v>
      </c>
      <c r="B154" s="277" t="s">
        <v>3161</v>
      </c>
      <c r="C154" s="277">
        <v>262.10000000000002</v>
      </c>
      <c r="D154" s="279">
        <v>261.03333333333336</v>
      </c>
      <c r="E154" s="279">
        <v>257.76666666666671</v>
      </c>
      <c r="F154" s="279">
        <v>253.43333333333334</v>
      </c>
      <c r="G154" s="279">
        <v>250.16666666666669</v>
      </c>
      <c r="H154" s="279">
        <v>265.36666666666673</v>
      </c>
      <c r="I154" s="279">
        <v>268.63333333333338</v>
      </c>
      <c r="J154" s="279">
        <v>272.96666666666675</v>
      </c>
      <c r="K154" s="277">
        <v>264.3</v>
      </c>
      <c r="L154" s="277">
        <v>256.7</v>
      </c>
      <c r="M154" s="277">
        <v>7.7957400000000003</v>
      </c>
    </row>
    <row r="155" spans="1:13">
      <c r="A155" s="301">
        <v>146</v>
      </c>
      <c r="B155" s="277" t="s">
        <v>269</v>
      </c>
      <c r="C155" s="277">
        <v>949.9</v>
      </c>
      <c r="D155" s="279">
        <v>954.26666666666677</v>
      </c>
      <c r="E155" s="279">
        <v>931.63333333333355</v>
      </c>
      <c r="F155" s="279">
        <v>913.36666666666679</v>
      </c>
      <c r="G155" s="279">
        <v>890.73333333333358</v>
      </c>
      <c r="H155" s="279">
        <v>972.53333333333353</v>
      </c>
      <c r="I155" s="279">
        <v>995.16666666666674</v>
      </c>
      <c r="J155" s="279">
        <v>1013.4333333333335</v>
      </c>
      <c r="K155" s="277">
        <v>976.9</v>
      </c>
      <c r="L155" s="277">
        <v>936</v>
      </c>
      <c r="M155" s="277">
        <v>13.584899999999999</v>
      </c>
    </row>
    <row r="156" spans="1:13">
      <c r="A156" s="301">
        <v>147</v>
      </c>
      <c r="B156" s="277" t="s">
        <v>150</v>
      </c>
      <c r="C156" s="277">
        <v>32.25</v>
      </c>
      <c r="D156" s="279">
        <v>32.516666666666666</v>
      </c>
      <c r="E156" s="279">
        <v>31.733333333333334</v>
      </c>
      <c r="F156" s="279">
        <v>31.216666666666669</v>
      </c>
      <c r="G156" s="279">
        <v>30.433333333333337</v>
      </c>
      <c r="H156" s="279">
        <v>33.033333333333331</v>
      </c>
      <c r="I156" s="279">
        <v>33.816666666666663</v>
      </c>
      <c r="J156" s="279">
        <v>34.333333333333329</v>
      </c>
      <c r="K156" s="277">
        <v>33.299999999999997</v>
      </c>
      <c r="L156" s="277">
        <v>32</v>
      </c>
      <c r="M156" s="277">
        <v>144.29096000000001</v>
      </c>
    </row>
    <row r="157" spans="1:13">
      <c r="A157" s="301">
        <v>148</v>
      </c>
      <c r="B157" s="277" t="s">
        <v>261</v>
      </c>
      <c r="C157" s="277">
        <v>3634.7</v>
      </c>
      <c r="D157" s="279">
        <v>3645.9</v>
      </c>
      <c r="E157" s="279">
        <v>3603.8</v>
      </c>
      <c r="F157" s="279">
        <v>3572.9</v>
      </c>
      <c r="G157" s="279">
        <v>3530.8</v>
      </c>
      <c r="H157" s="279">
        <v>3676.8</v>
      </c>
      <c r="I157" s="279">
        <v>3718.8999999999996</v>
      </c>
      <c r="J157" s="279">
        <v>3749.8</v>
      </c>
      <c r="K157" s="277">
        <v>3688</v>
      </c>
      <c r="L157" s="277">
        <v>3615</v>
      </c>
      <c r="M157" s="277">
        <v>4.0597300000000001</v>
      </c>
    </row>
    <row r="158" spans="1:13">
      <c r="A158" s="301">
        <v>149</v>
      </c>
      <c r="B158" s="277" t="s">
        <v>153</v>
      </c>
      <c r="C158" s="277">
        <v>15918.65</v>
      </c>
      <c r="D158" s="279">
        <v>15850.816666666666</v>
      </c>
      <c r="E158" s="279">
        <v>15672.883333333331</v>
      </c>
      <c r="F158" s="279">
        <v>15427.116666666665</v>
      </c>
      <c r="G158" s="279">
        <v>15249.183333333331</v>
      </c>
      <c r="H158" s="279">
        <v>16096.583333333332</v>
      </c>
      <c r="I158" s="279">
        <v>16274.516666666666</v>
      </c>
      <c r="J158" s="279">
        <v>16520.283333333333</v>
      </c>
      <c r="K158" s="277">
        <v>16028.75</v>
      </c>
      <c r="L158" s="277">
        <v>15605.05</v>
      </c>
      <c r="M158" s="277">
        <v>1.0350200000000001</v>
      </c>
    </row>
    <row r="159" spans="1:13">
      <c r="A159" s="301">
        <v>150</v>
      </c>
      <c r="B159" s="277" t="s">
        <v>270</v>
      </c>
      <c r="C159" s="277">
        <v>20.2</v>
      </c>
      <c r="D159" s="279">
        <v>20.349999999999998</v>
      </c>
      <c r="E159" s="279">
        <v>19.849999999999994</v>
      </c>
      <c r="F159" s="279">
        <v>19.499999999999996</v>
      </c>
      <c r="G159" s="279">
        <v>18.999999999999993</v>
      </c>
      <c r="H159" s="279">
        <v>20.699999999999996</v>
      </c>
      <c r="I159" s="279">
        <v>21.200000000000003</v>
      </c>
      <c r="J159" s="279">
        <v>21.549999999999997</v>
      </c>
      <c r="K159" s="277">
        <v>20.85</v>
      </c>
      <c r="L159" s="277">
        <v>20</v>
      </c>
      <c r="M159" s="277">
        <v>36.857680000000002</v>
      </c>
    </row>
    <row r="160" spans="1:13">
      <c r="A160" s="301">
        <v>151</v>
      </c>
      <c r="B160" s="277" t="s">
        <v>155</v>
      </c>
      <c r="C160" s="277">
        <v>82.25</v>
      </c>
      <c r="D160" s="279">
        <v>82.033333333333331</v>
      </c>
      <c r="E160" s="279">
        <v>81.11666666666666</v>
      </c>
      <c r="F160" s="279">
        <v>79.983333333333334</v>
      </c>
      <c r="G160" s="279">
        <v>79.066666666666663</v>
      </c>
      <c r="H160" s="279">
        <v>83.166666666666657</v>
      </c>
      <c r="I160" s="279">
        <v>84.083333333333343</v>
      </c>
      <c r="J160" s="279">
        <v>85.216666666666654</v>
      </c>
      <c r="K160" s="277">
        <v>82.95</v>
      </c>
      <c r="L160" s="277">
        <v>80.900000000000006</v>
      </c>
      <c r="M160" s="277">
        <v>60.133130000000001</v>
      </c>
    </row>
    <row r="161" spans="1:13">
      <c r="A161" s="301">
        <v>152</v>
      </c>
      <c r="B161" s="277" t="s">
        <v>156</v>
      </c>
      <c r="C161" s="277">
        <v>85.1</v>
      </c>
      <c r="D161" s="279">
        <v>84.783333333333331</v>
      </c>
      <c r="E161" s="279">
        <v>83.716666666666669</v>
      </c>
      <c r="F161" s="279">
        <v>82.333333333333343</v>
      </c>
      <c r="G161" s="279">
        <v>81.26666666666668</v>
      </c>
      <c r="H161" s="279">
        <v>86.166666666666657</v>
      </c>
      <c r="I161" s="279">
        <v>87.23333333333332</v>
      </c>
      <c r="J161" s="279">
        <v>88.616666666666646</v>
      </c>
      <c r="K161" s="277">
        <v>85.85</v>
      </c>
      <c r="L161" s="277">
        <v>83.4</v>
      </c>
      <c r="M161" s="277">
        <v>184.75465</v>
      </c>
    </row>
    <row r="162" spans="1:13">
      <c r="A162" s="301">
        <v>153</v>
      </c>
      <c r="B162" s="277" t="s">
        <v>271</v>
      </c>
      <c r="C162" s="277">
        <v>394.2</v>
      </c>
      <c r="D162" s="279">
        <v>395.95</v>
      </c>
      <c r="E162" s="279">
        <v>390.34999999999997</v>
      </c>
      <c r="F162" s="279">
        <v>386.5</v>
      </c>
      <c r="G162" s="279">
        <v>380.9</v>
      </c>
      <c r="H162" s="279">
        <v>399.79999999999995</v>
      </c>
      <c r="I162" s="279">
        <v>405.4</v>
      </c>
      <c r="J162" s="279">
        <v>409.24999999999994</v>
      </c>
      <c r="K162" s="277">
        <v>401.55</v>
      </c>
      <c r="L162" s="277">
        <v>392.1</v>
      </c>
      <c r="M162" s="277">
        <v>1.4386300000000001</v>
      </c>
    </row>
    <row r="163" spans="1:13">
      <c r="A163" s="301">
        <v>154</v>
      </c>
      <c r="B163" s="277" t="s">
        <v>272</v>
      </c>
      <c r="C163" s="277">
        <v>3072.55</v>
      </c>
      <c r="D163" s="279">
        <v>3067.0333333333333</v>
      </c>
      <c r="E163" s="279">
        <v>3034.0666666666666</v>
      </c>
      <c r="F163" s="279">
        <v>2995.5833333333335</v>
      </c>
      <c r="G163" s="279">
        <v>2962.6166666666668</v>
      </c>
      <c r="H163" s="279">
        <v>3105.5166666666664</v>
      </c>
      <c r="I163" s="279">
        <v>3138.4833333333327</v>
      </c>
      <c r="J163" s="279">
        <v>3176.9666666666662</v>
      </c>
      <c r="K163" s="277">
        <v>3100</v>
      </c>
      <c r="L163" s="277">
        <v>3028.55</v>
      </c>
      <c r="M163" s="277">
        <v>0.34240999999999999</v>
      </c>
    </row>
    <row r="164" spans="1:13">
      <c r="A164" s="301">
        <v>155</v>
      </c>
      <c r="B164" s="277" t="s">
        <v>157</v>
      </c>
      <c r="C164" s="277">
        <v>89.3</v>
      </c>
      <c r="D164" s="279">
        <v>89</v>
      </c>
      <c r="E164" s="279">
        <v>87.8</v>
      </c>
      <c r="F164" s="279">
        <v>86.3</v>
      </c>
      <c r="G164" s="279">
        <v>85.1</v>
      </c>
      <c r="H164" s="279">
        <v>90.5</v>
      </c>
      <c r="I164" s="279">
        <v>91.699999999999989</v>
      </c>
      <c r="J164" s="279">
        <v>93.2</v>
      </c>
      <c r="K164" s="277">
        <v>90.2</v>
      </c>
      <c r="L164" s="277">
        <v>87.5</v>
      </c>
      <c r="M164" s="277">
        <v>2.80125</v>
      </c>
    </row>
    <row r="165" spans="1:13">
      <c r="A165" s="301">
        <v>156</v>
      </c>
      <c r="B165" s="277" t="s">
        <v>158</v>
      </c>
      <c r="C165" s="277">
        <v>69.25</v>
      </c>
      <c r="D165" s="279">
        <v>69.099999999999994</v>
      </c>
      <c r="E165" s="279">
        <v>67.749999999999986</v>
      </c>
      <c r="F165" s="279">
        <v>66.249999999999986</v>
      </c>
      <c r="G165" s="279">
        <v>64.899999999999977</v>
      </c>
      <c r="H165" s="279">
        <v>70.599999999999994</v>
      </c>
      <c r="I165" s="279">
        <v>71.950000000000017</v>
      </c>
      <c r="J165" s="279">
        <v>73.45</v>
      </c>
      <c r="K165" s="277">
        <v>70.45</v>
      </c>
      <c r="L165" s="277">
        <v>67.599999999999994</v>
      </c>
      <c r="M165" s="277">
        <v>200.69462999999999</v>
      </c>
    </row>
    <row r="166" spans="1:13">
      <c r="A166" s="301">
        <v>157</v>
      </c>
      <c r="B166" s="277" t="s">
        <v>159</v>
      </c>
      <c r="C166" s="277">
        <v>21335.95</v>
      </c>
      <c r="D166" s="279">
        <v>21588.616666666665</v>
      </c>
      <c r="E166" s="279">
        <v>20897.23333333333</v>
      </c>
      <c r="F166" s="279">
        <v>20458.516666666666</v>
      </c>
      <c r="G166" s="279">
        <v>19767.133333333331</v>
      </c>
      <c r="H166" s="279">
        <v>22027.333333333328</v>
      </c>
      <c r="I166" s="279">
        <v>22718.716666666667</v>
      </c>
      <c r="J166" s="279">
        <v>23157.433333333327</v>
      </c>
      <c r="K166" s="277">
        <v>22280</v>
      </c>
      <c r="L166" s="277">
        <v>21149.9</v>
      </c>
      <c r="M166" s="277">
        <v>1.8532500000000001</v>
      </c>
    </row>
    <row r="167" spans="1:13">
      <c r="A167" s="301">
        <v>158</v>
      </c>
      <c r="B167" s="277" t="s">
        <v>160</v>
      </c>
      <c r="C167" s="277">
        <v>1253.5</v>
      </c>
      <c r="D167" s="279">
        <v>1259.3333333333333</v>
      </c>
      <c r="E167" s="279">
        <v>1239.1666666666665</v>
      </c>
      <c r="F167" s="279">
        <v>1224.8333333333333</v>
      </c>
      <c r="G167" s="279">
        <v>1204.6666666666665</v>
      </c>
      <c r="H167" s="279">
        <v>1273.6666666666665</v>
      </c>
      <c r="I167" s="279">
        <v>1293.833333333333</v>
      </c>
      <c r="J167" s="279">
        <v>1308.1666666666665</v>
      </c>
      <c r="K167" s="277">
        <v>1279.5</v>
      </c>
      <c r="L167" s="277">
        <v>1245</v>
      </c>
      <c r="M167" s="277">
        <v>12.84043</v>
      </c>
    </row>
    <row r="168" spans="1:13">
      <c r="A168" s="301">
        <v>159</v>
      </c>
      <c r="B168" s="277" t="s">
        <v>161</v>
      </c>
      <c r="C168" s="277">
        <v>220.65</v>
      </c>
      <c r="D168" s="279">
        <v>220.45000000000002</v>
      </c>
      <c r="E168" s="279">
        <v>218.20000000000005</v>
      </c>
      <c r="F168" s="279">
        <v>215.75000000000003</v>
      </c>
      <c r="G168" s="279">
        <v>213.50000000000006</v>
      </c>
      <c r="H168" s="279">
        <v>222.90000000000003</v>
      </c>
      <c r="I168" s="279">
        <v>225.14999999999998</v>
      </c>
      <c r="J168" s="279">
        <v>227.60000000000002</v>
      </c>
      <c r="K168" s="277">
        <v>222.7</v>
      </c>
      <c r="L168" s="277">
        <v>218</v>
      </c>
      <c r="M168" s="277">
        <v>22.151199999999999</v>
      </c>
    </row>
    <row r="169" spans="1:13">
      <c r="A169" s="301">
        <v>160</v>
      </c>
      <c r="B169" s="277" t="s">
        <v>162</v>
      </c>
      <c r="C169" s="277">
        <v>86.2</v>
      </c>
      <c r="D169" s="279">
        <v>86.95</v>
      </c>
      <c r="E169" s="279">
        <v>85.15</v>
      </c>
      <c r="F169" s="279">
        <v>84.100000000000009</v>
      </c>
      <c r="G169" s="279">
        <v>82.300000000000011</v>
      </c>
      <c r="H169" s="279">
        <v>88</v>
      </c>
      <c r="I169" s="279">
        <v>89.799999999999983</v>
      </c>
      <c r="J169" s="279">
        <v>90.85</v>
      </c>
      <c r="K169" s="277">
        <v>88.75</v>
      </c>
      <c r="L169" s="277">
        <v>85.9</v>
      </c>
      <c r="M169" s="277">
        <v>42.486260000000001</v>
      </c>
    </row>
    <row r="170" spans="1:13">
      <c r="A170" s="301">
        <v>161</v>
      </c>
      <c r="B170" s="277" t="s">
        <v>275</v>
      </c>
      <c r="C170" s="277">
        <v>4899.6499999999996</v>
      </c>
      <c r="D170" s="279">
        <v>4929.9000000000005</v>
      </c>
      <c r="E170" s="279">
        <v>4859.8000000000011</v>
      </c>
      <c r="F170" s="279">
        <v>4819.9500000000007</v>
      </c>
      <c r="G170" s="279">
        <v>4749.8500000000013</v>
      </c>
      <c r="H170" s="279">
        <v>4969.7500000000009</v>
      </c>
      <c r="I170" s="279">
        <v>5039.8500000000013</v>
      </c>
      <c r="J170" s="279">
        <v>5079.7000000000007</v>
      </c>
      <c r="K170" s="277">
        <v>5000</v>
      </c>
      <c r="L170" s="277">
        <v>4890.05</v>
      </c>
      <c r="M170" s="277">
        <v>0.28258</v>
      </c>
    </row>
    <row r="171" spans="1:13">
      <c r="A171" s="301">
        <v>162</v>
      </c>
      <c r="B171" s="277" t="s">
        <v>277</v>
      </c>
      <c r="C171" s="277">
        <v>9946.7000000000007</v>
      </c>
      <c r="D171" s="279">
        <v>9931.9333333333343</v>
      </c>
      <c r="E171" s="279">
        <v>9894.8666666666686</v>
      </c>
      <c r="F171" s="279">
        <v>9843.0333333333347</v>
      </c>
      <c r="G171" s="279">
        <v>9805.966666666669</v>
      </c>
      <c r="H171" s="279">
        <v>9983.7666666666682</v>
      </c>
      <c r="I171" s="279">
        <v>10020.833333333334</v>
      </c>
      <c r="J171" s="279">
        <v>10072.666666666668</v>
      </c>
      <c r="K171" s="277">
        <v>9969</v>
      </c>
      <c r="L171" s="277">
        <v>9880.1</v>
      </c>
      <c r="M171" s="277">
        <v>2.622E-2</v>
      </c>
    </row>
    <row r="172" spans="1:13">
      <c r="A172" s="301">
        <v>163</v>
      </c>
      <c r="B172" s="277" t="s">
        <v>163</v>
      </c>
      <c r="C172" s="277">
        <v>1434.25</v>
      </c>
      <c r="D172" s="279">
        <v>1429.75</v>
      </c>
      <c r="E172" s="279">
        <v>1419.5</v>
      </c>
      <c r="F172" s="279">
        <v>1404.75</v>
      </c>
      <c r="G172" s="279">
        <v>1394.5</v>
      </c>
      <c r="H172" s="279">
        <v>1444.5</v>
      </c>
      <c r="I172" s="279">
        <v>1454.75</v>
      </c>
      <c r="J172" s="279">
        <v>1469.5</v>
      </c>
      <c r="K172" s="277">
        <v>1440</v>
      </c>
      <c r="L172" s="277">
        <v>1415</v>
      </c>
      <c r="M172" s="277">
        <v>6.4701599999999999</v>
      </c>
    </row>
    <row r="173" spans="1:13">
      <c r="A173" s="301">
        <v>164</v>
      </c>
      <c r="B173" s="277" t="s">
        <v>273</v>
      </c>
      <c r="C173" s="277">
        <v>1971.5</v>
      </c>
      <c r="D173" s="279">
        <v>1971.9666666666665</v>
      </c>
      <c r="E173" s="279">
        <v>1944.9333333333329</v>
      </c>
      <c r="F173" s="279">
        <v>1918.3666666666666</v>
      </c>
      <c r="G173" s="279">
        <v>1891.333333333333</v>
      </c>
      <c r="H173" s="279">
        <v>1998.5333333333328</v>
      </c>
      <c r="I173" s="279">
        <v>2025.5666666666662</v>
      </c>
      <c r="J173" s="279">
        <v>2052.1333333333328</v>
      </c>
      <c r="K173" s="277">
        <v>1999</v>
      </c>
      <c r="L173" s="277">
        <v>1945.4</v>
      </c>
      <c r="M173" s="277">
        <v>1.2696099999999999</v>
      </c>
    </row>
    <row r="174" spans="1:13">
      <c r="A174" s="301">
        <v>165</v>
      </c>
      <c r="B174" s="277" t="s">
        <v>164</v>
      </c>
      <c r="C174" s="277">
        <v>28.55</v>
      </c>
      <c r="D174" s="279">
        <v>28.616666666666664</v>
      </c>
      <c r="E174" s="279">
        <v>28.233333333333327</v>
      </c>
      <c r="F174" s="279">
        <v>27.916666666666664</v>
      </c>
      <c r="G174" s="279">
        <v>27.533333333333328</v>
      </c>
      <c r="H174" s="279">
        <v>28.933333333333326</v>
      </c>
      <c r="I174" s="279">
        <v>29.316666666666659</v>
      </c>
      <c r="J174" s="279">
        <v>29.633333333333326</v>
      </c>
      <c r="K174" s="277">
        <v>29</v>
      </c>
      <c r="L174" s="277">
        <v>28.3</v>
      </c>
      <c r="M174" s="277">
        <v>265.93606</v>
      </c>
    </row>
    <row r="175" spans="1:13">
      <c r="A175" s="301">
        <v>166</v>
      </c>
      <c r="B175" s="277" t="s">
        <v>274</v>
      </c>
      <c r="C175" s="277">
        <v>338.15</v>
      </c>
      <c r="D175" s="279">
        <v>338.06666666666666</v>
      </c>
      <c r="E175" s="279">
        <v>332.73333333333335</v>
      </c>
      <c r="F175" s="279">
        <v>327.31666666666666</v>
      </c>
      <c r="G175" s="279">
        <v>321.98333333333335</v>
      </c>
      <c r="H175" s="279">
        <v>343.48333333333335</v>
      </c>
      <c r="I175" s="279">
        <v>348.81666666666672</v>
      </c>
      <c r="J175" s="279">
        <v>354.23333333333335</v>
      </c>
      <c r="K175" s="277">
        <v>343.4</v>
      </c>
      <c r="L175" s="277">
        <v>332.65</v>
      </c>
      <c r="M175" s="277">
        <v>5.3574700000000002</v>
      </c>
    </row>
    <row r="176" spans="1:13">
      <c r="A176" s="301">
        <v>167</v>
      </c>
      <c r="B176" s="277" t="s">
        <v>491</v>
      </c>
      <c r="C176" s="277">
        <v>819.9</v>
      </c>
      <c r="D176" s="279">
        <v>821.33333333333337</v>
      </c>
      <c r="E176" s="279">
        <v>804.76666666666677</v>
      </c>
      <c r="F176" s="279">
        <v>789.63333333333344</v>
      </c>
      <c r="G176" s="279">
        <v>773.06666666666683</v>
      </c>
      <c r="H176" s="279">
        <v>836.4666666666667</v>
      </c>
      <c r="I176" s="279">
        <v>853.0333333333333</v>
      </c>
      <c r="J176" s="279">
        <v>868.16666666666663</v>
      </c>
      <c r="K176" s="277">
        <v>837.9</v>
      </c>
      <c r="L176" s="277">
        <v>806.2</v>
      </c>
      <c r="M176" s="277">
        <v>0.87734999999999996</v>
      </c>
    </row>
    <row r="177" spans="1:13">
      <c r="A177" s="301">
        <v>168</v>
      </c>
      <c r="B177" s="277" t="s">
        <v>165</v>
      </c>
      <c r="C177" s="277">
        <v>162.44999999999999</v>
      </c>
      <c r="D177" s="279">
        <v>162</v>
      </c>
      <c r="E177" s="279">
        <v>160.75</v>
      </c>
      <c r="F177" s="279">
        <v>159.05000000000001</v>
      </c>
      <c r="G177" s="279">
        <v>157.80000000000001</v>
      </c>
      <c r="H177" s="279">
        <v>163.69999999999999</v>
      </c>
      <c r="I177" s="279">
        <v>164.95</v>
      </c>
      <c r="J177" s="279">
        <v>166.64999999999998</v>
      </c>
      <c r="K177" s="277">
        <v>163.25</v>
      </c>
      <c r="L177" s="277">
        <v>160.30000000000001</v>
      </c>
      <c r="M177" s="277">
        <v>80.718490000000003</v>
      </c>
    </row>
    <row r="178" spans="1:13">
      <c r="A178" s="301">
        <v>169</v>
      </c>
      <c r="B178" s="277" t="s">
        <v>276</v>
      </c>
      <c r="C178" s="277">
        <v>251.85</v>
      </c>
      <c r="D178" s="279">
        <v>249.38333333333335</v>
      </c>
      <c r="E178" s="279">
        <v>244.76666666666671</v>
      </c>
      <c r="F178" s="279">
        <v>237.68333333333337</v>
      </c>
      <c r="G178" s="279">
        <v>233.06666666666672</v>
      </c>
      <c r="H178" s="279">
        <v>256.4666666666667</v>
      </c>
      <c r="I178" s="279">
        <v>261.08333333333331</v>
      </c>
      <c r="J178" s="279">
        <v>268.16666666666669</v>
      </c>
      <c r="K178" s="277">
        <v>254</v>
      </c>
      <c r="L178" s="277">
        <v>242.3</v>
      </c>
      <c r="M178" s="277">
        <v>4.4463100000000004</v>
      </c>
    </row>
    <row r="179" spans="1:13">
      <c r="A179" s="301">
        <v>170</v>
      </c>
      <c r="B179" s="277" t="s">
        <v>278</v>
      </c>
      <c r="C179" s="277">
        <v>412.6</v>
      </c>
      <c r="D179" s="279">
        <v>411.18333333333339</v>
      </c>
      <c r="E179" s="279">
        <v>405.56666666666678</v>
      </c>
      <c r="F179" s="279">
        <v>398.53333333333336</v>
      </c>
      <c r="G179" s="279">
        <v>392.91666666666674</v>
      </c>
      <c r="H179" s="279">
        <v>418.21666666666681</v>
      </c>
      <c r="I179" s="279">
        <v>423.83333333333337</v>
      </c>
      <c r="J179" s="279">
        <v>430.86666666666684</v>
      </c>
      <c r="K179" s="277">
        <v>416.8</v>
      </c>
      <c r="L179" s="277">
        <v>404.15</v>
      </c>
      <c r="M179" s="277">
        <v>1.4476</v>
      </c>
    </row>
    <row r="180" spans="1:13">
      <c r="A180" s="301">
        <v>171</v>
      </c>
      <c r="B180" s="277" t="s">
        <v>279</v>
      </c>
      <c r="C180" s="277">
        <v>447.05</v>
      </c>
      <c r="D180" s="279">
        <v>449.55</v>
      </c>
      <c r="E180" s="279">
        <v>442.55</v>
      </c>
      <c r="F180" s="279">
        <v>438.05</v>
      </c>
      <c r="G180" s="279">
        <v>431.05</v>
      </c>
      <c r="H180" s="279">
        <v>454.05</v>
      </c>
      <c r="I180" s="279">
        <v>461.05</v>
      </c>
      <c r="J180" s="279">
        <v>465.55</v>
      </c>
      <c r="K180" s="277">
        <v>456.55</v>
      </c>
      <c r="L180" s="277">
        <v>445.05</v>
      </c>
      <c r="M180" s="277">
        <v>0.89751000000000003</v>
      </c>
    </row>
    <row r="181" spans="1:13">
      <c r="A181" s="301">
        <v>172</v>
      </c>
      <c r="B181" s="277" t="s">
        <v>167</v>
      </c>
      <c r="C181" s="277">
        <v>753.5</v>
      </c>
      <c r="D181" s="279">
        <v>749.56666666666661</v>
      </c>
      <c r="E181" s="279">
        <v>740.13333333333321</v>
      </c>
      <c r="F181" s="279">
        <v>726.76666666666665</v>
      </c>
      <c r="G181" s="279">
        <v>717.33333333333326</v>
      </c>
      <c r="H181" s="279">
        <v>762.93333333333317</v>
      </c>
      <c r="I181" s="279">
        <v>772.36666666666656</v>
      </c>
      <c r="J181" s="279">
        <v>785.73333333333312</v>
      </c>
      <c r="K181" s="277">
        <v>759</v>
      </c>
      <c r="L181" s="277">
        <v>736.2</v>
      </c>
      <c r="M181" s="277">
        <v>6.6903199999999998</v>
      </c>
    </row>
    <row r="182" spans="1:13">
      <c r="A182" s="301">
        <v>173</v>
      </c>
      <c r="B182" s="277" t="s">
        <v>168</v>
      </c>
      <c r="C182" s="277">
        <v>169.9</v>
      </c>
      <c r="D182" s="279">
        <v>170.03333333333333</v>
      </c>
      <c r="E182" s="279">
        <v>167.86666666666667</v>
      </c>
      <c r="F182" s="279">
        <v>165.83333333333334</v>
      </c>
      <c r="G182" s="279">
        <v>163.66666666666669</v>
      </c>
      <c r="H182" s="279">
        <v>172.06666666666666</v>
      </c>
      <c r="I182" s="279">
        <v>174.23333333333335</v>
      </c>
      <c r="J182" s="279">
        <v>176.26666666666665</v>
      </c>
      <c r="K182" s="277">
        <v>172.2</v>
      </c>
      <c r="L182" s="277">
        <v>168</v>
      </c>
      <c r="M182" s="277">
        <v>108.50843</v>
      </c>
    </row>
    <row r="183" spans="1:13">
      <c r="A183" s="301">
        <v>174</v>
      </c>
      <c r="B183" s="277" t="s">
        <v>169</v>
      </c>
      <c r="C183" s="277">
        <v>99.1</v>
      </c>
      <c r="D183" s="279">
        <v>99.283333333333346</v>
      </c>
      <c r="E183" s="279">
        <v>97.966666666666697</v>
      </c>
      <c r="F183" s="279">
        <v>96.833333333333357</v>
      </c>
      <c r="G183" s="279">
        <v>95.516666666666708</v>
      </c>
      <c r="H183" s="279">
        <v>100.41666666666669</v>
      </c>
      <c r="I183" s="279">
        <v>101.73333333333332</v>
      </c>
      <c r="J183" s="279">
        <v>102.86666666666667</v>
      </c>
      <c r="K183" s="277">
        <v>100.6</v>
      </c>
      <c r="L183" s="277">
        <v>98.15</v>
      </c>
      <c r="M183" s="277">
        <v>41.891750000000002</v>
      </c>
    </row>
    <row r="184" spans="1:13">
      <c r="A184" s="301">
        <v>175</v>
      </c>
      <c r="B184" s="277" t="s">
        <v>170</v>
      </c>
      <c r="C184" s="277">
        <v>2234.35</v>
      </c>
      <c r="D184" s="279">
        <v>2242.1166666666668</v>
      </c>
      <c r="E184" s="279">
        <v>2217.2333333333336</v>
      </c>
      <c r="F184" s="279">
        <v>2200.1166666666668</v>
      </c>
      <c r="G184" s="279">
        <v>2175.2333333333336</v>
      </c>
      <c r="H184" s="279">
        <v>2259.2333333333336</v>
      </c>
      <c r="I184" s="279">
        <v>2284.1166666666668</v>
      </c>
      <c r="J184" s="279">
        <v>2301.2333333333336</v>
      </c>
      <c r="K184" s="277">
        <v>2267</v>
      </c>
      <c r="L184" s="277">
        <v>2225</v>
      </c>
      <c r="M184" s="277">
        <v>112.9128</v>
      </c>
    </row>
    <row r="185" spans="1:13">
      <c r="A185" s="301">
        <v>176</v>
      </c>
      <c r="B185" s="277" t="s">
        <v>171</v>
      </c>
      <c r="C185" s="277">
        <v>33.75</v>
      </c>
      <c r="D185" s="279">
        <v>34.35</v>
      </c>
      <c r="E185" s="279">
        <v>33</v>
      </c>
      <c r="F185" s="279">
        <v>32.25</v>
      </c>
      <c r="G185" s="279">
        <v>30.9</v>
      </c>
      <c r="H185" s="279">
        <v>35.1</v>
      </c>
      <c r="I185" s="279">
        <v>36.45000000000001</v>
      </c>
      <c r="J185" s="279">
        <v>37.200000000000003</v>
      </c>
      <c r="K185" s="277">
        <v>35.700000000000003</v>
      </c>
      <c r="L185" s="277">
        <v>33.6</v>
      </c>
      <c r="M185" s="277">
        <v>265.13216999999997</v>
      </c>
    </row>
    <row r="186" spans="1:13">
      <c r="A186" s="301">
        <v>177</v>
      </c>
      <c r="B186" s="277" t="s">
        <v>3523</v>
      </c>
      <c r="C186" s="277">
        <v>847.6</v>
      </c>
      <c r="D186" s="279">
        <v>846.86666666666667</v>
      </c>
      <c r="E186" s="279">
        <v>842.73333333333335</v>
      </c>
      <c r="F186" s="279">
        <v>837.86666666666667</v>
      </c>
      <c r="G186" s="279">
        <v>833.73333333333335</v>
      </c>
      <c r="H186" s="279">
        <v>851.73333333333335</v>
      </c>
      <c r="I186" s="279">
        <v>855.86666666666679</v>
      </c>
      <c r="J186" s="279">
        <v>860.73333333333335</v>
      </c>
      <c r="K186" s="277">
        <v>851</v>
      </c>
      <c r="L186" s="277">
        <v>842</v>
      </c>
      <c r="M186" s="277">
        <v>7.96469</v>
      </c>
    </row>
    <row r="187" spans="1:13">
      <c r="A187" s="301">
        <v>178</v>
      </c>
      <c r="B187" s="277" t="s">
        <v>280</v>
      </c>
      <c r="C187" s="277">
        <v>811.45</v>
      </c>
      <c r="D187" s="279">
        <v>809.4666666666667</v>
      </c>
      <c r="E187" s="279">
        <v>804.38333333333344</v>
      </c>
      <c r="F187" s="279">
        <v>797.31666666666672</v>
      </c>
      <c r="G187" s="279">
        <v>792.23333333333346</v>
      </c>
      <c r="H187" s="279">
        <v>816.53333333333342</v>
      </c>
      <c r="I187" s="279">
        <v>821.61666666666667</v>
      </c>
      <c r="J187" s="279">
        <v>828.68333333333339</v>
      </c>
      <c r="K187" s="277">
        <v>814.55</v>
      </c>
      <c r="L187" s="277">
        <v>802.4</v>
      </c>
      <c r="M187" s="277">
        <v>7.0113899999999996</v>
      </c>
    </row>
    <row r="188" spans="1:13">
      <c r="A188" s="301">
        <v>179</v>
      </c>
      <c r="B188" s="277" t="s">
        <v>172</v>
      </c>
      <c r="C188" s="277">
        <v>185.4</v>
      </c>
      <c r="D188" s="279">
        <v>184.86666666666667</v>
      </c>
      <c r="E188" s="279">
        <v>182.93333333333334</v>
      </c>
      <c r="F188" s="279">
        <v>180.46666666666667</v>
      </c>
      <c r="G188" s="279">
        <v>178.53333333333333</v>
      </c>
      <c r="H188" s="279">
        <v>187.33333333333334</v>
      </c>
      <c r="I188" s="279">
        <v>189.26666666666668</v>
      </c>
      <c r="J188" s="279">
        <v>191.73333333333335</v>
      </c>
      <c r="K188" s="277">
        <v>186.8</v>
      </c>
      <c r="L188" s="277">
        <v>182.4</v>
      </c>
      <c r="M188" s="277">
        <v>376.42302000000001</v>
      </c>
    </row>
    <row r="189" spans="1:13">
      <c r="A189" s="301">
        <v>180</v>
      </c>
      <c r="B189" s="277" t="s">
        <v>173</v>
      </c>
      <c r="C189" s="277">
        <v>20256.95</v>
      </c>
      <c r="D189" s="279">
        <v>20151.266666666666</v>
      </c>
      <c r="E189" s="279">
        <v>19767.533333333333</v>
      </c>
      <c r="F189" s="279">
        <v>19278.116666666665</v>
      </c>
      <c r="G189" s="279">
        <v>18894.383333333331</v>
      </c>
      <c r="H189" s="279">
        <v>20640.683333333334</v>
      </c>
      <c r="I189" s="279">
        <v>21024.416666666664</v>
      </c>
      <c r="J189" s="279">
        <v>21513.833333333336</v>
      </c>
      <c r="K189" s="277">
        <v>20535</v>
      </c>
      <c r="L189" s="277">
        <v>19661.849999999999</v>
      </c>
      <c r="M189" s="277">
        <v>1.21119</v>
      </c>
    </row>
    <row r="190" spans="1:13">
      <c r="A190" s="301">
        <v>181</v>
      </c>
      <c r="B190" s="277" t="s">
        <v>174</v>
      </c>
      <c r="C190" s="277">
        <v>1264.5</v>
      </c>
      <c r="D190" s="279">
        <v>1267.1833333333334</v>
      </c>
      <c r="E190" s="279">
        <v>1249.3666666666668</v>
      </c>
      <c r="F190" s="279">
        <v>1234.2333333333333</v>
      </c>
      <c r="G190" s="279">
        <v>1216.4166666666667</v>
      </c>
      <c r="H190" s="279">
        <v>1282.3166666666668</v>
      </c>
      <c r="I190" s="279">
        <v>1300.1333333333334</v>
      </c>
      <c r="J190" s="279">
        <v>1315.2666666666669</v>
      </c>
      <c r="K190" s="277">
        <v>1285</v>
      </c>
      <c r="L190" s="277">
        <v>1252.05</v>
      </c>
      <c r="M190" s="277">
        <v>9.3378099999999993</v>
      </c>
    </row>
    <row r="191" spans="1:13">
      <c r="A191" s="301">
        <v>182</v>
      </c>
      <c r="B191" s="277" t="s">
        <v>175</v>
      </c>
      <c r="C191" s="277">
        <v>4130.1000000000004</v>
      </c>
      <c r="D191" s="279">
        <v>4134.8500000000004</v>
      </c>
      <c r="E191" s="279">
        <v>4097.1500000000005</v>
      </c>
      <c r="F191" s="279">
        <v>4064.2</v>
      </c>
      <c r="G191" s="279">
        <v>4026.5</v>
      </c>
      <c r="H191" s="279">
        <v>4167.8000000000011</v>
      </c>
      <c r="I191" s="279">
        <v>4205.5000000000018</v>
      </c>
      <c r="J191" s="279">
        <v>4238.4500000000016</v>
      </c>
      <c r="K191" s="277">
        <v>4172.55</v>
      </c>
      <c r="L191" s="277">
        <v>4101.8999999999996</v>
      </c>
      <c r="M191" s="277">
        <v>1.33335</v>
      </c>
    </row>
    <row r="192" spans="1:13">
      <c r="A192" s="301">
        <v>183</v>
      </c>
      <c r="B192" s="277" t="s">
        <v>176</v>
      </c>
      <c r="C192" s="277">
        <v>619.35</v>
      </c>
      <c r="D192" s="279">
        <v>619.08333333333337</v>
      </c>
      <c r="E192" s="279">
        <v>604.66666666666674</v>
      </c>
      <c r="F192" s="279">
        <v>589.98333333333335</v>
      </c>
      <c r="G192" s="279">
        <v>575.56666666666672</v>
      </c>
      <c r="H192" s="279">
        <v>633.76666666666677</v>
      </c>
      <c r="I192" s="279">
        <v>648.18333333333351</v>
      </c>
      <c r="J192" s="279">
        <v>662.86666666666679</v>
      </c>
      <c r="K192" s="277">
        <v>633.5</v>
      </c>
      <c r="L192" s="277">
        <v>604.4</v>
      </c>
      <c r="M192" s="277">
        <v>42.837499999999999</v>
      </c>
    </row>
    <row r="193" spans="1:13">
      <c r="A193" s="301">
        <v>184</v>
      </c>
      <c r="B193" s="277" t="s">
        <v>178</v>
      </c>
      <c r="C193" s="277">
        <v>500.45</v>
      </c>
      <c r="D193" s="279">
        <v>504.98333333333335</v>
      </c>
      <c r="E193" s="279">
        <v>493.76666666666665</v>
      </c>
      <c r="F193" s="279">
        <v>487.08333333333331</v>
      </c>
      <c r="G193" s="279">
        <v>475.86666666666662</v>
      </c>
      <c r="H193" s="279">
        <v>511.66666666666669</v>
      </c>
      <c r="I193" s="279">
        <v>522.88333333333344</v>
      </c>
      <c r="J193" s="279">
        <v>529.56666666666672</v>
      </c>
      <c r="K193" s="277">
        <v>516.20000000000005</v>
      </c>
      <c r="L193" s="277">
        <v>498.3</v>
      </c>
      <c r="M193" s="277">
        <v>129.81977000000001</v>
      </c>
    </row>
    <row r="194" spans="1:13">
      <c r="A194" s="301">
        <v>185</v>
      </c>
      <c r="B194" s="277" t="s">
        <v>179</v>
      </c>
      <c r="C194" s="277">
        <v>465.65</v>
      </c>
      <c r="D194" s="279">
        <v>469.26666666666665</v>
      </c>
      <c r="E194" s="279">
        <v>460.08333333333331</v>
      </c>
      <c r="F194" s="279">
        <v>454.51666666666665</v>
      </c>
      <c r="G194" s="279">
        <v>445.33333333333331</v>
      </c>
      <c r="H194" s="279">
        <v>474.83333333333331</v>
      </c>
      <c r="I194" s="279">
        <v>484.01666666666671</v>
      </c>
      <c r="J194" s="279">
        <v>489.58333333333331</v>
      </c>
      <c r="K194" s="277">
        <v>478.45</v>
      </c>
      <c r="L194" s="277">
        <v>463.7</v>
      </c>
      <c r="M194" s="277">
        <v>16.27929</v>
      </c>
    </row>
    <row r="195" spans="1:13">
      <c r="A195" s="301">
        <v>186</v>
      </c>
      <c r="B195" s="277" t="s">
        <v>282</v>
      </c>
      <c r="C195" s="277">
        <v>552.95000000000005</v>
      </c>
      <c r="D195" s="279">
        <v>557.56666666666672</v>
      </c>
      <c r="E195" s="279">
        <v>545.43333333333339</v>
      </c>
      <c r="F195" s="279">
        <v>537.91666666666663</v>
      </c>
      <c r="G195" s="279">
        <v>525.7833333333333</v>
      </c>
      <c r="H195" s="279">
        <v>565.08333333333348</v>
      </c>
      <c r="I195" s="279">
        <v>577.21666666666692</v>
      </c>
      <c r="J195" s="279">
        <v>584.73333333333358</v>
      </c>
      <c r="K195" s="277">
        <v>569.70000000000005</v>
      </c>
      <c r="L195" s="277">
        <v>550.04999999999995</v>
      </c>
      <c r="M195" s="277">
        <v>7.4907500000000002</v>
      </c>
    </row>
    <row r="196" spans="1:13">
      <c r="A196" s="301">
        <v>187</v>
      </c>
      <c r="B196" s="277" t="s">
        <v>3464</v>
      </c>
      <c r="C196" s="277">
        <v>499.95</v>
      </c>
      <c r="D196" s="279">
        <v>503.66666666666669</v>
      </c>
      <c r="E196" s="279">
        <v>491.83333333333337</v>
      </c>
      <c r="F196" s="279">
        <v>483.7166666666667</v>
      </c>
      <c r="G196" s="279">
        <v>471.88333333333338</v>
      </c>
      <c r="H196" s="279">
        <v>511.78333333333336</v>
      </c>
      <c r="I196" s="279">
        <v>523.61666666666679</v>
      </c>
      <c r="J196" s="279">
        <v>531.73333333333335</v>
      </c>
      <c r="K196" s="277">
        <v>515.5</v>
      </c>
      <c r="L196" s="277">
        <v>495.55</v>
      </c>
      <c r="M196" s="277">
        <v>62.5229</v>
      </c>
    </row>
    <row r="197" spans="1:13">
      <c r="A197" s="301">
        <v>188</v>
      </c>
      <c r="B197" s="268" t="s">
        <v>183</v>
      </c>
      <c r="C197" s="268">
        <v>133.30000000000001</v>
      </c>
      <c r="D197" s="308">
        <v>132.66666666666669</v>
      </c>
      <c r="E197" s="308">
        <v>130.93333333333337</v>
      </c>
      <c r="F197" s="308">
        <v>128.56666666666669</v>
      </c>
      <c r="G197" s="308">
        <v>126.83333333333337</v>
      </c>
      <c r="H197" s="308">
        <v>135.03333333333336</v>
      </c>
      <c r="I197" s="308">
        <v>136.76666666666671</v>
      </c>
      <c r="J197" s="308">
        <v>139.13333333333335</v>
      </c>
      <c r="K197" s="268">
        <v>134.4</v>
      </c>
      <c r="L197" s="268">
        <v>130.30000000000001</v>
      </c>
      <c r="M197" s="268">
        <v>488.59151000000003</v>
      </c>
    </row>
    <row r="198" spans="1:13">
      <c r="A198" s="301">
        <v>189</v>
      </c>
      <c r="B198" s="268" t="s">
        <v>185</v>
      </c>
      <c r="C198" s="268">
        <v>53.3</v>
      </c>
      <c r="D198" s="308">
        <v>53.433333333333337</v>
      </c>
      <c r="E198" s="308">
        <v>52.866666666666674</v>
      </c>
      <c r="F198" s="308">
        <v>52.433333333333337</v>
      </c>
      <c r="G198" s="308">
        <v>51.866666666666674</v>
      </c>
      <c r="H198" s="308">
        <v>53.866666666666674</v>
      </c>
      <c r="I198" s="308">
        <v>54.433333333333337</v>
      </c>
      <c r="J198" s="308">
        <v>54.866666666666674</v>
      </c>
      <c r="K198" s="268">
        <v>54</v>
      </c>
      <c r="L198" s="268">
        <v>53</v>
      </c>
      <c r="M198" s="268">
        <v>108.04819999999999</v>
      </c>
    </row>
    <row r="199" spans="1:13">
      <c r="A199" s="301">
        <v>190</v>
      </c>
      <c r="B199" s="268" t="s">
        <v>186</v>
      </c>
      <c r="C199" s="268">
        <v>359.75</v>
      </c>
      <c r="D199" s="308">
        <v>363.08333333333331</v>
      </c>
      <c r="E199" s="308">
        <v>354.66666666666663</v>
      </c>
      <c r="F199" s="308">
        <v>349.58333333333331</v>
      </c>
      <c r="G199" s="308">
        <v>341.16666666666663</v>
      </c>
      <c r="H199" s="308">
        <v>368.16666666666663</v>
      </c>
      <c r="I199" s="308">
        <v>376.58333333333326</v>
      </c>
      <c r="J199" s="308">
        <v>381.66666666666663</v>
      </c>
      <c r="K199" s="268">
        <v>371.5</v>
      </c>
      <c r="L199" s="268">
        <v>358</v>
      </c>
      <c r="M199" s="268">
        <v>129.63784000000001</v>
      </c>
    </row>
    <row r="200" spans="1:13">
      <c r="A200" s="301">
        <v>191</v>
      </c>
      <c r="B200" s="268" t="s">
        <v>187</v>
      </c>
      <c r="C200" s="268">
        <v>2492.3000000000002</v>
      </c>
      <c r="D200" s="308">
        <v>2485.7666666666669</v>
      </c>
      <c r="E200" s="308">
        <v>2466.5333333333338</v>
      </c>
      <c r="F200" s="308">
        <v>2440.7666666666669</v>
      </c>
      <c r="G200" s="308">
        <v>2421.5333333333338</v>
      </c>
      <c r="H200" s="308">
        <v>2511.5333333333338</v>
      </c>
      <c r="I200" s="308">
        <v>2530.7666666666664</v>
      </c>
      <c r="J200" s="308">
        <v>2556.5333333333338</v>
      </c>
      <c r="K200" s="268">
        <v>2505</v>
      </c>
      <c r="L200" s="268">
        <v>2460</v>
      </c>
      <c r="M200" s="268">
        <v>39.171860000000002</v>
      </c>
    </row>
    <row r="201" spans="1:13">
      <c r="A201" s="301">
        <v>192</v>
      </c>
      <c r="B201" s="268" t="s">
        <v>188</v>
      </c>
      <c r="C201" s="268">
        <v>791.75</v>
      </c>
      <c r="D201" s="308">
        <v>784.06666666666661</v>
      </c>
      <c r="E201" s="308">
        <v>773.33333333333326</v>
      </c>
      <c r="F201" s="308">
        <v>754.91666666666663</v>
      </c>
      <c r="G201" s="308">
        <v>744.18333333333328</v>
      </c>
      <c r="H201" s="308">
        <v>802.48333333333323</v>
      </c>
      <c r="I201" s="308">
        <v>813.21666666666658</v>
      </c>
      <c r="J201" s="308">
        <v>831.63333333333321</v>
      </c>
      <c r="K201" s="268">
        <v>794.8</v>
      </c>
      <c r="L201" s="268">
        <v>765.65</v>
      </c>
      <c r="M201" s="268">
        <v>54.337240000000001</v>
      </c>
    </row>
    <row r="202" spans="1:13">
      <c r="A202" s="301">
        <v>193</v>
      </c>
      <c r="B202" s="268" t="s">
        <v>189</v>
      </c>
      <c r="C202" s="268">
        <v>1201.3499999999999</v>
      </c>
      <c r="D202" s="308">
        <v>1189.8666666666666</v>
      </c>
      <c r="E202" s="308">
        <v>1174.7333333333331</v>
      </c>
      <c r="F202" s="308">
        <v>1148.1166666666666</v>
      </c>
      <c r="G202" s="308">
        <v>1132.9833333333331</v>
      </c>
      <c r="H202" s="308">
        <v>1216.4833333333331</v>
      </c>
      <c r="I202" s="308">
        <v>1231.6166666666668</v>
      </c>
      <c r="J202" s="308">
        <v>1258.2333333333331</v>
      </c>
      <c r="K202" s="268">
        <v>1205</v>
      </c>
      <c r="L202" s="268">
        <v>1163.25</v>
      </c>
      <c r="M202" s="268">
        <v>36.359969999999997</v>
      </c>
    </row>
    <row r="203" spans="1:13">
      <c r="A203" s="301">
        <v>194</v>
      </c>
      <c r="B203" s="268" t="s">
        <v>190</v>
      </c>
      <c r="C203" s="268">
        <v>2799.95</v>
      </c>
      <c r="D203" s="308">
        <v>2783.5</v>
      </c>
      <c r="E203" s="308">
        <v>2724.05</v>
      </c>
      <c r="F203" s="308">
        <v>2648.15</v>
      </c>
      <c r="G203" s="308">
        <v>2588.7000000000003</v>
      </c>
      <c r="H203" s="308">
        <v>2859.4</v>
      </c>
      <c r="I203" s="308">
        <v>2918.85</v>
      </c>
      <c r="J203" s="308">
        <v>2994.75</v>
      </c>
      <c r="K203" s="268">
        <v>2842.95</v>
      </c>
      <c r="L203" s="268">
        <v>2707.6</v>
      </c>
      <c r="M203" s="268">
        <v>14.62824</v>
      </c>
    </row>
    <row r="204" spans="1:13">
      <c r="A204" s="301">
        <v>195</v>
      </c>
      <c r="B204" s="268" t="s">
        <v>191</v>
      </c>
      <c r="C204" s="268">
        <v>313.35000000000002</v>
      </c>
      <c r="D204" s="308">
        <v>314.46666666666664</v>
      </c>
      <c r="E204" s="308">
        <v>310.98333333333329</v>
      </c>
      <c r="F204" s="308">
        <v>308.61666666666667</v>
      </c>
      <c r="G204" s="308">
        <v>305.13333333333333</v>
      </c>
      <c r="H204" s="308">
        <v>316.83333333333326</v>
      </c>
      <c r="I204" s="308">
        <v>320.31666666666661</v>
      </c>
      <c r="J204" s="308">
        <v>322.68333333333322</v>
      </c>
      <c r="K204" s="268">
        <v>317.95</v>
      </c>
      <c r="L204" s="268">
        <v>312.10000000000002</v>
      </c>
      <c r="M204" s="268">
        <v>4.2990700000000004</v>
      </c>
    </row>
    <row r="205" spans="1:13">
      <c r="A205" s="301">
        <v>196</v>
      </c>
      <c r="B205" s="268" t="s">
        <v>550</v>
      </c>
      <c r="C205" s="268">
        <v>671.9</v>
      </c>
      <c r="D205" s="308">
        <v>673.63333333333333</v>
      </c>
      <c r="E205" s="308">
        <v>663.31666666666661</v>
      </c>
      <c r="F205" s="308">
        <v>654.73333333333323</v>
      </c>
      <c r="G205" s="308">
        <v>644.41666666666652</v>
      </c>
      <c r="H205" s="308">
        <v>682.2166666666667</v>
      </c>
      <c r="I205" s="308">
        <v>692.53333333333353</v>
      </c>
      <c r="J205" s="308">
        <v>701.11666666666679</v>
      </c>
      <c r="K205" s="268">
        <v>683.95</v>
      </c>
      <c r="L205" s="268">
        <v>665.05</v>
      </c>
      <c r="M205" s="268">
        <v>8.5430100000000007</v>
      </c>
    </row>
    <row r="206" spans="1:13">
      <c r="A206" s="301">
        <v>197</v>
      </c>
      <c r="B206" s="268" t="s">
        <v>192</v>
      </c>
      <c r="C206" s="268">
        <v>468.3</v>
      </c>
      <c r="D206" s="308">
        <v>470.83333333333331</v>
      </c>
      <c r="E206" s="308">
        <v>462.31666666666661</v>
      </c>
      <c r="F206" s="308">
        <v>456.33333333333331</v>
      </c>
      <c r="G206" s="308">
        <v>447.81666666666661</v>
      </c>
      <c r="H206" s="308">
        <v>476.81666666666661</v>
      </c>
      <c r="I206" s="308">
        <v>485.33333333333337</v>
      </c>
      <c r="J206" s="308">
        <v>491.31666666666661</v>
      </c>
      <c r="K206" s="268">
        <v>479.35</v>
      </c>
      <c r="L206" s="268">
        <v>464.85</v>
      </c>
      <c r="M206" s="268">
        <v>31.88617</v>
      </c>
    </row>
    <row r="207" spans="1:13">
      <c r="A207" s="301">
        <v>198</v>
      </c>
      <c r="B207" s="268" t="s">
        <v>193</v>
      </c>
      <c r="C207" s="268">
        <v>956.3</v>
      </c>
      <c r="D207" s="308">
        <v>955.23333333333323</v>
      </c>
      <c r="E207" s="308">
        <v>944.21666666666647</v>
      </c>
      <c r="F207" s="308">
        <v>932.13333333333321</v>
      </c>
      <c r="G207" s="308">
        <v>921.11666666666645</v>
      </c>
      <c r="H207" s="308">
        <v>967.31666666666649</v>
      </c>
      <c r="I207" s="308">
        <v>978.33333333333314</v>
      </c>
      <c r="J207" s="308">
        <v>990.41666666666652</v>
      </c>
      <c r="K207" s="268">
        <v>966.25</v>
      </c>
      <c r="L207" s="268">
        <v>943.15</v>
      </c>
      <c r="M207" s="268">
        <v>5.4518399999999998</v>
      </c>
    </row>
    <row r="208" spans="1:13">
      <c r="A208" s="301">
        <v>199</v>
      </c>
      <c r="B208" s="268" t="s">
        <v>195</v>
      </c>
      <c r="C208" s="268">
        <v>4049.55</v>
      </c>
      <c r="D208" s="308">
        <v>4058.4500000000003</v>
      </c>
      <c r="E208" s="308">
        <v>4014.2000000000007</v>
      </c>
      <c r="F208" s="308">
        <v>3978.8500000000004</v>
      </c>
      <c r="G208" s="308">
        <v>3934.6000000000008</v>
      </c>
      <c r="H208" s="308">
        <v>4093.8000000000006</v>
      </c>
      <c r="I208" s="308">
        <v>4138.0499999999993</v>
      </c>
      <c r="J208" s="308">
        <v>4173.4000000000005</v>
      </c>
      <c r="K208" s="268">
        <v>4102.7</v>
      </c>
      <c r="L208" s="268">
        <v>4023.1</v>
      </c>
      <c r="M208" s="268">
        <v>5.4877500000000001</v>
      </c>
    </row>
    <row r="209" spans="1:13">
      <c r="A209" s="301">
        <v>200</v>
      </c>
      <c r="B209" s="268" t="s">
        <v>196</v>
      </c>
      <c r="C209" s="268">
        <v>24.35</v>
      </c>
      <c r="D209" s="308">
        <v>24.45</v>
      </c>
      <c r="E209" s="308">
        <v>24.2</v>
      </c>
      <c r="F209" s="308">
        <v>24.05</v>
      </c>
      <c r="G209" s="308">
        <v>23.8</v>
      </c>
      <c r="H209" s="308">
        <v>24.599999999999998</v>
      </c>
      <c r="I209" s="308">
        <v>24.849999999999998</v>
      </c>
      <c r="J209" s="308">
        <v>24.999999999999996</v>
      </c>
      <c r="K209" s="268">
        <v>24.7</v>
      </c>
      <c r="L209" s="268">
        <v>24.3</v>
      </c>
      <c r="M209" s="268">
        <v>16.223649999999999</v>
      </c>
    </row>
    <row r="210" spans="1:13">
      <c r="A210" s="301">
        <v>201</v>
      </c>
      <c r="B210" s="268" t="s">
        <v>197</v>
      </c>
      <c r="C210" s="268">
        <v>502.9</v>
      </c>
      <c r="D210" s="308">
        <v>500.15000000000003</v>
      </c>
      <c r="E210" s="308">
        <v>494.30000000000007</v>
      </c>
      <c r="F210" s="308">
        <v>485.70000000000005</v>
      </c>
      <c r="G210" s="308">
        <v>479.85000000000008</v>
      </c>
      <c r="H210" s="308">
        <v>508.75000000000006</v>
      </c>
      <c r="I210" s="308">
        <v>514.60000000000014</v>
      </c>
      <c r="J210" s="308">
        <v>523.20000000000005</v>
      </c>
      <c r="K210" s="268">
        <v>506</v>
      </c>
      <c r="L210" s="268">
        <v>491.55</v>
      </c>
      <c r="M210" s="268">
        <v>45.013770000000001</v>
      </c>
    </row>
    <row r="211" spans="1:13">
      <c r="A211" s="301">
        <v>202</v>
      </c>
      <c r="B211" s="268" t="s">
        <v>563</v>
      </c>
      <c r="C211" s="268">
        <v>698.3</v>
      </c>
      <c r="D211" s="308">
        <v>704.43333333333339</v>
      </c>
      <c r="E211" s="308">
        <v>688.86666666666679</v>
      </c>
      <c r="F211" s="308">
        <v>679.43333333333339</v>
      </c>
      <c r="G211" s="308">
        <v>663.86666666666679</v>
      </c>
      <c r="H211" s="308">
        <v>713.86666666666679</v>
      </c>
      <c r="I211" s="308">
        <v>729.43333333333339</v>
      </c>
      <c r="J211" s="308">
        <v>738.86666666666679</v>
      </c>
      <c r="K211" s="268">
        <v>720</v>
      </c>
      <c r="L211" s="268">
        <v>695</v>
      </c>
      <c r="M211" s="268">
        <v>2.3075299999999999</v>
      </c>
    </row>
    <row r="212" spans="1:13">
      <c r="A212" s="301">
        <v>203</v>
      </c>
      <c r="B212" s="268" t="s">
        <v>284</v>
      </c>
      <c r="C212" s="268">
        <v>170.45</v>
      </c>
      <c r="D212" s="308">
        <v>168.93333333333334</v>
      </c>
      <c r="E212" s="308">
        <v>166.06666666666666</v>
      </c>
      <c r="F212" s="308">
        <v>161.68333333333334</v>
      </c>
      <c r="G212" s="308">
        <v>158.81666666666666</v>
      </c>
      <c r="H212" s="308">
        <v>173.31666666666666</v>
      </c>
      <c r="I212" s="308">
        <v>176.18333333333334</v>
      </c>
      <c r="J212" s="308">
        <v>180.56666666666666</v>
      </c>
      <c r="K212" s="268">
        <v>171.8</v>
      </c>
      <c r="L212" s="268">
        <v>164.55</v>
      </c>
      <c r="M212" s="268">
        <v>3.7943899999999999</v>
      </c>
    </row>
    <row r="213" spans="1:13">
      <c r="A213" s="301">
        <v>204</v>
      </c>
      <c r="B213" s="268" t="s">
        <v>199</v>
      </c>
      <c r="C213" s="268">
        <v>680.35</v>
      </c>
      <c r="D213" s="308">
        <v>679.86666666666667</v>
      </c>
      <c r="E213" s="308">
        <v>671.73333333333335</v>
      </c>
      <c r="F213" s="308">
        <v>663.11666666666667</v>
      </c>
      <c r="G213" s="308">
        <v>654.98333333333335</v>
      </c>
      <c r="H213" s="308">
        <v>688.48333333333335</v>
      </c>
      <c r="I213" s="308">
        <v>696.61666666666679</v>
      </c>
      <c r="J213" s="308">
        <v>705.23333333333335</v>
      </c>
      <c r="K213" s="268">
        <v>688</v>
      </c>
      <c r="L213" s="268">
        <v>671.25</v>
      </c>
      <c r="M213" s="268">
        <v>10.87796</v>
      </c>
    </row>
    <row r="214" spans="1:13">
      <c r="A214" s="301">
        <v>205</v>
      </c>
      <c r="B214" s="268" t="s">
        <v>569</v>
      </c>
      <c r="C214" s="268">
        <v>2196.75</v>
      </c>
      <c r="D214" s="308">
        <v>2181.0833333333335</v>
      </c>
      <c r="E214" s="308">
        <v>2138.166666666667</v>
      </c>
      <c r="F214" s="308">
        <v>2079.5833333333335</v>
      </c>
      <c r="G214" s="308">
        <v>2036.666666666667</v>
      </c>
      <c r="H214" s="308">
        <v>2239.666666666667</v>
      </c>
      <c r="I214" s="308">
        <v>2282.5833333333339</v>
      </c>
      <c r="J214" s="308">
        <v>2341.166666666667</v>
      </c>
      <c r="K214" s="268">
        <v>2224</v>
      </c>
      <c r="L214" s="268">
        <v>2122.5</v>
      </c>
      <c r="M214" s="268">
        <v>0.29836000000000001</v>
      </c>
    </row>
    <row r="215" spans="1:13">
      <c r="A215" s="301">
        <v>206</v>
      </c>
      <c r="B215" s="268" t="s">
        <v>200</v>
      </c>
      <c r="C215" s="308">
        <v>313.55</v>
      </c>
      <c r="D215" s="308">
        <v>313.00000000000006</v>
      </c>
      <c r="E215" s="308">
        <v>310.15000000000009</v>
      </c>
      <c r="F215" s="308">
        <v>306.75000000000006</v>
      </c>
      <c r="G215" s="308">
        <v>303.90000000000009</v>
      </c>
      <c r="H215" s="308">
        <v>316.40000000000009</v>
      </c>
      <c r="I215" s="308">
        <v>319.25000000000011</v>
      </c>
      <c r="J215" s="308">
        <v>322.65000000000009</v>
      </c>
      <c r="K215" s="308">
        <v>315.85000000000002</v>
      </c>
      <c r="L215" s="308">
        <v>309.60000000000002</v>
      </c>
      <c r="M215" s="308">
        <v>123.93317</v>
      </c>
    </row>
    <row r="216" spans="1:13">
      <c r="A216" s="301">
        <v>207</v>
      </c>
      <c r="B216" s="268" t="s">
        <v>202</v>
      </c>
      <c r="C216" s="308">
        <v>208.9</v>
      </c>
      <c r="D216" s="308">
        <v>209.35</v>
      </c>
      <c r="E216" s="308">
        <v>205.7</v>
      </c>
      <c r="F216" s="308">
        <v>202.5</v>
      </c>
      <c r="G216" s="308">
        <v>198.85</v>
      </c>
      <c r="H216" s="308">
        <v>212.54999999999998</v>
      </c>
      <c r="I216" s="308">
        <v>216.20000000000002</v>
      </c>
      <c r="J216" s="308">
        <v>219.39999999999998</v>
      </c>
      <c r="K216" s="308">
        <v>213</v>
      </c>
      <c r="L216" s="308">
        <v>206.15</v>
      </c>
      <c r="M216" s="308">
        <v>312.03625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F27" sqref="F27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1"/>
      <c r="B1" s="571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44105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68" t="s">
        <v>16</v>
      </c>
      <c r="B9" s="569" t="s">
        <v>18</v>
      </c>
      <c r="C9" s="567" t="s">
        <v>19</v>
      </c>
      <c r="D9" s="567" t="s">
        <v>20</v>
      </c>
      <c r="E9" s="567" t="s">
        <v>21</v>
      </c>
      <c r="F9" s="567"/>
      <c r="G9" s="567"/>
      <c r="H9" s="567" t="s">
        <v>22</v>
      </c>
      <c r="I9" s="567"/>
      <c r="J9" s="567"/>
      <c r="K9" s="274"/>
      <c r="L9" s="281"/>
      <c r="M9" s="282"/>
    </row>
    <row r="10" spans="1:15" ht="42.75" customHeight="1">
      <c r="A10" s="563"/>
      <c r="B10" s="565"/>
      <c r="C10" s="570" t="s">
        <v>23</v>
      </c>
      <c r="D10" s="570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18307.150000000001</v>
      </c>
      <c r="D11" s="279">
        <v>18307.733333333334</v>
      </c>
      <c r="E11" s="279">
        <v>18189.466666666667</v>
      </c>
      <c r="F11" s="279">
        <v>18071.783333333333</v>
      </c>
      <c r="G11" s="279">
        <v>17953.516666666666</v>
      </c>
      <c r="H11" s="279">
        <v>18425.416666666668</v>
      </c>
      <c r="I11" s="279">
        <v>18543.683333333338</v>
      </c>
      <c r="J11" s="279">
        <v>18661.366666666669</v>
      </c>
      <c r="K11" s="277">
        <v>18426</v>
      </c>
      <c r="L11" s="277">
        <v>18190.05</v>
      </c>
      <c r="M11" s="277">
        <v>3.8179999999999999E-2</v>
      </c>
    </row>
    <row r="12" spans="1:15" ht="12" customHeight="1">
      <c r="A12" s="268">
        <v>2</v>
      </c>
      <c r="B12" s="277" t="s">
        <v>802</v>
      </c>
      <c r="C12" s="278">
        <v>1014.95</v>
      </c>
      <c r="D12" s="279">
        <v>1015.65</v>
      </c>
      <c r="E12" s="279">
        <v>1007.3</v>
      </c>
      <c r="F12" s="279">
        <v>999.65</v>
      </c>
      <c r="G12" s="279">
        <v>991.3</v>
      </c>
      <c r="H12" s="279">
        <v>1023.3</v>
      </c>
      <c r="I12" s="279">
        <v>1031.6500000000001</v>
      </c>
      <c r="J12" s="279">
        <v>1039.3</v>
      </c>
      <c r="K12" s="277">
        <v>1024</v>
      </c>
      <c r="L12" s="277">
        <v>1008</v>
      </c>
      <c r="M12" s="277">
        <v>1.31989</v>
      </c>
    </row>
    <row r="13" spans="1:15" ht="12" customHeight="1">
      <c r="A13" s="268">
        <v>3</v>
      </c>
      <c r="B13" s="277" t="s">
        <v>294</v>
      </c>
      <c r="C13" s="278">
        <v>1434.55</v>
      </c>
      <c r="D13" s="279">
        <v>1418.0166666666667</v>
      </c>
      <c r="E13" s="279">
        <v>1387.5833333333333</v>
      </c>
      <c r="F13" s="279">
        <v>1340.6166666666666</v>
      </c>
      <c r="G13" s="279">
        <v>1310.1833333333332</v>
      </c>
      <c r="H13" s="279">
        <v>1464.9833333333333</v>
      </c>
      <c r="I13" s="279">
        <v>1495.4166666666667</v>
      </c>
      <c r="J13" s="279">
        <v>1542.3833333333334</v>
      </c>
      <c r="K13" s="277">
        <v>1448.45</v>
      </c>
      <c r="L13" s="277">
        <v>1371.05</v>
      </c>
      <c r="M13" s="277">
        <v>0.43586999999999998</v>
      </c>
    </row>
    <row r="14" spans="1:15" ht="12" customHeight="1">
      <c r="A14" s="268">
        <v>4</v>
      </c>
      <c r="B14" s="277" t="s">
        <v>3119</v>
      </c>
      <c r="C14" s="278">
        <v>859.5</v>
      </c>
      <c r="D14" s="279">
        <v>859.79999999999984</v>
      </c>
      <c r="E14" s="279">
        <v>854.74999999999966</v>
      </c>
      <c r="F14" s="279">
        <v>849.99999999999977</v>
      </c>
      <c r="G14" s="279">
        <v>844.94999999999959</v>
      </c>
      <c r="H14" s="279">
        <v>864.54999999999973</v>
      </c>
      <c r="I14" s="279">
        <v>869.59999999999991</v>
      </c>
      <c r="J14" s="279">
        <v>874.3499999999998</v>
      </c>
      <c r="K14" s="277">
        <v>864.85</v>
      </c>
      <c r="L14" s="277">
        <v>855.05</v>
      </c>
      <c r="M14" s="277">
        <v>3.4089299999999998</v>
      </c>
    </row>
    <row r="15" spans="1:15" ht="12" customHeight="1">
      <c r="A15" s="268">
        <v>5</v>
      </c>
      <c r="B15" s="277" t="s">
        <v>295</v>
      </c>
      <c r="C15" s="278">
        <v>16486.95</v>
      </c>
      <c r="D15" s="279">
        <v>16407.433333333331</v>
      </c>
      <c r="E15" s="279">
        <v>16314.866666666661</v>
      </c>
      <c r="F15" s="279">
        <v>16142.783333333331</v>
      </c>
      <c r="G15" s="279">
        <v>16050.216666666662</v>
      </c>
      <c r="H15" s="279">
        <v>16579.516666666663</v>
      </c>
      <c r="I15" s="279">
        <v>16672.083333333336</v>
      </c>
      <c r="J15" s="279">
        <v>16844.166666666661</v>
      </c>
      <c r="K15" s="277">
        <v>16500</v>
      </c>
      <c r="L15" s="277">
        <v>16235.35</v>
      </c>
      <c r="M15" s="277">
        <v>6.3710000000000003E-2</v>
      </c>
    </row>
    <row r="16" spans="1:15" ht="12" customHeight="1">
      <c r="A16" s="268">
        <v>6</v>
      </c>
      <c r="B16" s="277" t="s">
        <v>227</v>
      </c>
      <c r="C16" s="278">
        <v>62.2</v>
      </c>
      <c r="D16" s="279">
        <v>62.550000000000004</v>
      </c>
      <c r="E16" s="279">
        <v>61.650000000000006</v>
      </c>
      <c r="F16" s="279">
        <v>61.1</v>
      </c>
      <c r="G16" s="279">
        <v>60.2</v>
      </c>
      <c r="H16" s="279">
        <v>63.100000000000009</v>
      </c>
      <c r="I16" s="279">
        <v>64</v>
      </c>
      <c r="J16" s="279">
        <v>64.550000000000011</v>
      </c>
      <c r="K16" s="277">
        <v>63.45</v>
      </c>
      <c r="L16" s="277">
        <v>62</v>
      </c>
      <c r="M16" s="277">
        <v>11.138479999999999</v>
      </c>
    </row>
    <row r="17" spans="1:13" ht="12" customHeight="1">
      <c r="A17" s="268">
        <v>7</v>
      </c>
      <c r="B17" s="277" t="s">
        <v>228</v>
      </c>
      <c r="C17" s="278">
        <v>133.6</v>
      </c>
      <c r="D17" s="279">
        <v>134.16666666666666</v>
      </c>
      <c r="E17" s="279">
        <v>131.48333333333332</v>
      </c>
      <c r="F17" s="279">
        <v>129.36666666666667</v>
      </c>
      <c r="G17" s="279">
        <v>126.68333333333334</v>
      </c>
      <c r="H17" s="279">
        <v>136.2833333333333</v>
      </c>
      <c r="I17" s="279">
        <v>138.96666666666664</v>
      </c>
      <c r="J17" s="279">
        <v>141.08333333333329</v>
      </c>
      <c r="K17" s="277">
        <v>136.85</v>
      </c>
      <c r="L17" s="277">
        <v>132.05000000000001</v>
      </c>
      <c r="M17" s="277">
        <v>15.491989999999999</v>
      </c>
    </row>
    <row r="18" spans="1:13" ht="12" customHeight="1">
      <c r="A18" s="268">
        <v>8</v>
      </c>
      <c r="B18" s="277" t="s">
        <v>38</v>
      </c>
      <c r="C18" s="278">
        <v>1393.45</v>
      </c>
      <c r="D18" s="279">
        <v>1389.45</v>
      </c>
      <c r="E18" s="279">
        <v>1376.9</v>
      </c>
      <c r="F18" s="279">
        <v>1360.3500000000001</v>
      </c>
      <c r="G18" s="279">
        <v>1347.8000000000002</v>
      </c>
      <c r="H18" s="279">
        <v>1406</v>
      </c>
      <c r="I18" s="279">
        <v>1418.5499999999997</v>
      </c>
      <c r="J18" s="279">
        <v>1435.1</v>
      </c>
      <c r="K18" s="277">
        <v>1402</v>
      </c>
      <c r="L18" s="277">
        <v>1372.9</v>
      </c>
      <c r="M18" s="277">
        <v>6.08847</v>
      </c>
    </row>
    <row r="19" spans="1:13" ht="12" customHeight="1">
      <c r="A19" s="268">
        <v>9</v>
      </c>
      <c r="B19" s="277" t="s">
        <v>296</v>
      </c>
      <c r="C19" s="278">
        <v>189.2</v>
      </c>
      <c r="D19" s="279">
        <v>190.16666666666666</v>
      </c>
      <c r="E19" s="279">
        <v>186.88333333333333</v>
      </c>
      <c r="F19" s="279">
        <v>184.56666666666666</v>
      </c>
      <c r="G19" s="279">
        <v>181.28333333333333</v>
      </c>
      <c r="H19" s="279">
        <v>192.48333333333332</v>
      </c>
      <c r="I19" s="279">
        <v>195.76666666666668</v>
      </c>
      <c r="J19" s="279">
        <v>198.08333333333331</v>
      </c>
      <c r="K19" s="277">
        <v>193.45</v>
      </c>
      <c r="L19" s="277">
        <v>187.85</v>
      </c>
      <c r="M19" s="277">
        <v>7.9646499999999998</v>
      </c>
    </row>
    <row r="20" spans="1:13" ht="12" customHeight="1">
      <c r="A20" s="268">
        <v>10</v>
      </c>
      <c r="B20" s="277" t="s">
        <v>297</v>
      </c>
      <c r="C20" s="278">
        <v>737.6</v>
      </c>
      <c r="D20" s="279">
        <v>729.13333333333333</v>
      </c>
      <c r="E20" s="279">
        <v>708.4666666666667</v>
      </c>
      <c r="F20" s="279">
        <v>679.33333333333337</v>
      </c>
      <c r="G20" s="279">
        <v>658.66666666666674</v>
      </c>
      <c r="H20" s="279">
        <v>758.26666666666665</v>
      </c>
      <c r="I20" s="279">
        <v>778.93333333333339</v>
      </c>
      <c r="J20" s="279">
        <v>808.06666666666661</v>
      </c>
      <c r="K20" s="277">
        <v>749.8</v>
      </c>
      <c r="L20" s="277">
        <v>700</v>
      </c>
      <c r="M20" s="277">
        <v>24.110569999999999</v>
      </c>
    </row>
    <row r="21" spans="1:13" ht="12" customHeight="1">
      <c r="A21" s="268">
        <v>11</v>
      </c>
      <c r="B21" s="277" t="s">
        <v>41</v>
      </c>
      <c r="C21" s="278">
        <v>341.75</v>
      </c>
      <c r="D21" s="279">
        <v>339.43333333333334</v>
      </c>
      <c r="E21" s="279">
        <v>332.31666666666666</v>
      </c>
      <c r="F21" s="279">
        <v>322.88333333333333</v>
      </c>
      <c r="G21" s="279">
        <v>315.76666666666665</v>
      </c>
      <c r="H21" s="279">
        <v>348.86666666666667</v>
      </c>
      <c r="I21" s="279">
        <v>355.98333333333335</v>
      </c>
      <c r="J21" s="279">
        <v>365.41666666666669</v>
      </c>
      <c r="K21" s="277">
        <v>346.55</v>
      </c>
      <c r="L21" s="277">
        <v>330</v>
      </c>
      <c r="M21" s="277">
        <v>27.571750000000002</v>
      </c>
    </row>
    <row r="22" spans="1:13" ht="12" customHeight="1">
      <c r="A22" s="268">
        <v>12</v>
      </c>
      <c r="B22" s="277" t="s">
        <v>43</v>
      </c>
      <c r="C22" s="278">
        <v>36.9</v>
      </c>
      <c r="D22" s="279">
        <v>36.999999999999993</v>
      </c>
      <c r="E22" s="279">
        <v>36.699999999999989</v>
      </c>
      <c r="F22" s="279">
        <v>36.499999999999993</v>
      </c>
      <c r="G22" s="279">
        <v>36.199999999999989</v>
      </c>
      <c r="H22" s="279">
        <v>37.199999999999989</v>
      </c>
      <c r="I22" s="279">
        <v>37.499999999999986</v>
      </c>
      <c r="J22" s="279">
        <v>37.699999999999989</v>
      </c>
      <c r="K22" s="277">
        <v>37.299999999999997</v>
      </c>
      <c r="L22" s="277">
        <v>36.799999999999997</v>
      </c>
      <c r="M22" s="277">
        <v>7.4948699999999997</v>
      </c>
    </row>
    <row r="23" spans="1:13">
      <c r="A23" s="268">
        <v>13</v>
      </c>
      <c r="B23" s="277" t="s">
        <v>298</v>
      </c>
      <c r="C23" s="278">
        <v>241.8</v>
      </c>
      <c r="D23" s="279">
        <v>244.20000000000002</v>
      </c>
      <c r="E23" s="279">
        <v>237.60000000000002</v>
      </c>
      <c r="F23" s="279">
        <v>233.4</v>
      </c>
      <c r="G23" s="279">
        <v>226.8</v>
      </c>
      <c r="H23" s="279">
        <v>248.40000000000003</v>
      </c>
      <c r="I23" s="279">
        <v>255</v>
      </c>
      <c r="J23" s="279">
        <v>259.20000000000005</v>
      </c>
      <c r="K23" s="277">
        <v>250.8</v>
      </c>
      <c r="L23" s="277">
        <v>240</v>
      </c>
      <c r="M23" s="277">
        <v>2.4022100000000002</v>
      </c>
    </row>
    <row r="24" spans="1:13">
      <c r="A24" s="268">
        <v>14</v>
      </c>
      <c r="B24" s="277" t="s">
        <v>299</v>
      </c>
      <c r="C24" s="278">
        <v>330.3</v>
      </c>
      <c r="D24" s="279">
        <v>320.43333333333334</v>
      </c>
      <c r="E24" s="279">
        <v>301.86666666666667</v>
      </c>
      <c r="F24" s="279">
        <v>273.43333333333334</v>
      </c>
      <c r="G24" s="279">
        <v>254.86666666666667</v>
      </c>
      <c r="H24" s="279">
        <v>348.86666666666667</v>
      </c>
      <c r="I24" s="279">
        <v>367.43333333333339</v>
      </c>
      <c r="J24" s="279">
        <v>395.86666666666667</v>
      </c>
      <c r="K24" s="277">
        <v>339</v>
      </c>
      <c r="L24" s="277">
        <v>292</v>
      </c>
      <c r="M24" s="277">
        <v>36.926099999999998</v>
      </c>
    </row>
    <row r="25" spans="1:13">
      <c r="A25" s="268">
        <v>15</v>
      </c>
      <c r="B25" s="277" t="s">
        <v>300</v>
      </c>
      <c r="C25" s="278">
        <v>228.85</v>
      </c>
      <c r="D25" s="279">
        <v>231.75</v>
      </c>
      <c r="E25" s="279">
        <v>224.5</v>
      </c>
      <c r="F25" s="279">
        <v>220.15</v>
      </c>
      <c r="G25" s="279">
        <v>212.9</v>
      </c>
      <c r="H25" s="279">
        <v>236.1</v>
      </c>
      <c r="I25" s="279">
        <v>243.35</v>
      </c>
      <c r="J25" s="279">
        <v>247.7</v>
      </c>
      <c r="K25" s="277">
        <v>239</v>
      </c>
      <c r="L25" s="277">
        <v>227.4</v>
      </c>
      <c r="M25" s="277">
        <v>0.99951999999999996</v>
      </c>
    </row>
    <row r="26" spans="1:13">
      <c r="A26" s="268">
        <v>16</v>
      </c>
      <c r="B26" s="277" t="s">
        <v>832</v>
      </c>
      <c r="C26" s="278">
        <v>2875.05</v>
      </c>
      <c r="D26" s="279">
        <v>2898.3333333333335</v>
      </c>
      <c r="E26" s="279">
        <v>2831.7166666666672</v>
      </c>
      <c r="F26" s="279">
        <v>2788.3833333333337</v>
      </c>
      <c r="G26" s="279">
        <v>2721.7666666666673</v>
      </c>
      <c r="H26" s="279">
        <v>2941.666666666667</v>
      </c>
      <c r="I26" s="279">
        <v>3008.2833333333328</v>
      </c>
      <c r="J26" s="279">
        <v>3051.6166666666668</v>
      </c>
      <c r="K26" s="277">
        <v>2964.95</v>
      </c>
      <c r="L26" s="277">
        <v>2855</v>
      </c>
      <c r="M26" s="277">
        <v>0.35117999999999999</v>
      </c>
    </row>
    <row r="27" spans="1:13">
      <c r="A27" s="268">
        <v>17</v>
      </c>
      <c r="B27" s="277" t="s">
        <v>292</v>
      </c>
      <c r="C27" s="278">
        <v>1848.55</v>
      </c>
      <c r="D27" s="279">
        <v>1816.55</v>
      </c>
      <c r="E27" s="279">
        <v>1774.1</v>
      </c>
      <c r="F27" s="279">
        <v>1699.6499999999999</v>
      </c>
      <c r="G27" s="279">
        <v>1657.1999999999998</v>
      </c>
      <c r="H27" s="279">
        <v>1891</v>
      </c>
      <c r="I27" s="279">
        <v>1933.4500000000003</v>
      </c>
      <c r="J27" s="279">
        <v>2007.9</v>
      </c>
      <c r="K27" s="277">
        <v>1859</v>
      </c>
      <c r="L27" s="277">
        <v>1742.1</v>
      </c>
      <c r="M27" s="277">
        <v>0.48014000000000001</v>
      </c>
    </row>
    <row r="28" spans="1:13">
      <c r="A28" s="268">
        <v>18</v>
      </c>
      <c r="B28" s="277" t="s">
        <v>229</v>
      </c>
      <c r="C28" s="278">
        <v>1613.6</v>
      </c>
      <c r="D28" s="279">
        <v>1600.55</v>
      </c>
      <c r="E28" s="279">
        <v>1578.1499999999999</v>
      </c>
      <c r="F28" s="279">
        <v>1542.6999999999998</v>
      </c>
      <c r="G28" s="279">
        <v>1520.2999999999997</v>
      </c>
      <c r="H28" s="279">
        <v>1636</v>
      </c>
      <c r="I28" s="279">
        <v>1658.4</v>
      </c>
      <c r="J28" s="279">
        <v>1693.8500000000001</v>
      </c>
      <c r="K28" s="277">
        <v>1622.95</v>
      </c>
      <c r="L28" s="277">
        <v>1565.1</v>
      </c>
      <c r="M28" s="277">
        <v>1.4627600000000001</v>
      </c>
    </row>
    <row r="29" spans="1:13">
      <c r="A29" s="268">
        <v>19</v>
      </c>
      <c r="B29" s="277" t="s">
        <v>301</v>
      </c>
      <c r="C29" s="278">
        <v>2165.1999999999998</v>
      </c>
      <c r="D29" s="279">
        <v>2135.3333333333335</v>
      </c>
      <c r="E29" s="279">
        <v>2096.666666666667</v>
      </c>
      <c r="F29" s="279">
        <v>2028.1333333333337</v>
      </c>
      <c r="G29" s="279">
        <v>1989.4666666666672</v>
      </c>
      <c r="H29" s="279">
        <v>2203.8666666666668</v>
      </c>
      <c r="I29" s="279">
        <v>2242.5333333333338</v>
      </c>
      <c r="J29" s="279">
        <v>2311.0666666666666</v>
      </c>
      <c r="K29" s="277">
        <v>2174</v>
      </c>
      <c r="L29" s="277">
        <v>2066.8000000000002</v>
      </c>
      <c r="M29" s="277">
        <v>0.14443</v>
      </c>
    </row>
    <row r="30" spans="1:13">
      <c r="A30" s="268">
        <v>20</v>
      </c>
      <c r="B30" s="277" t="s">
        <v>230</v>
      </c>
      <c r="C30" s="278">
        <v>2777.95</v>
      </c>
      <c r="D30" s="279">
        <v>2786.1</v>
      </c>
      <c r="E30" s="279">
        <v>2757.85</v>
      </c>
      <c r="F30" s="279">
        <v>2737.75</v>
      </c>
      <c r="G30" s="279">
        <v>2709.5</v>
      </c>
      <c r="H30" s="279">
        <v>2806.2</v>
      </c>
      <c r="I30" s="279">
        <v>2834.45</v>
      </c>
      <c r="J30" s="279">
        <v>2854.5499999999997</v>
      </c>
      <c r="K30" s="277">
        <v>2814.35</v>
      </c>
      <c r="L30" s="277">
        <v>2766</v>
      </c>
      <c r="M30" s="277">
        <v>1.6607799999999999</v>
      </c>
    </row>
    <row r="31" spans="1:13">
      <c r="A31" s="268">
        <v>21</v>
      </c>
      <c r="B31" s="277" t="s">
        <v>870</v>
      </c>
      <c r="C31" s="278">
        <v>3208.95</v>
      </c>
      <c r="D31" s="279">
        <v>3219.65</v>
      </c>
      <c r="E31" s="279">
        <v>3184.3</v>
      </c>
      <c r="F31" s="279">
        <v>3159.65</v>
      </c>
      <c r="G31" s="279">
        <v>3124.3</v>
      </c>
      <c r="H31" s="279">
        <v>3244.3</v>
      </c>
      <c r="I31" s="279">
        <v>3279.6499999999996</v>
      </c>
      <c r="J31" s="279">
        <v>3304.3</v>
      </c>
      <c r="K31" s="277">
        <v>3255</v>
      </c>
      <c r="L31" s="277">
        <v>3195</v>
      </c>
      <c r="M31" s="277">
        <v>0.19277</v>
      </c>
    </row>
    <row r="32" spans="1:13">
      <c r="A32" s="268">
        <v>22</v>
      </c>
      <c r="B32" s="277" t="s">
        <v>303</v>
      </c>
      <c r="C32" s="278">
        <v>124.35</v>
      </c>
      <c r="D32" s="279">
        <v>124.84999999999998</v>
      </c>
      <c r="E32" s="279">
        <v>123.09999999999997</v>
      </c>
      <c r="F32" s="279">
        <v>121.84999999999998</v>
      </c>
      <c r="G32" s="279">
        <v>120.09999999999997</v>
      </c>
      <c r="H32" s="279">
        <v>126.09999999999997</v>
      </c>
      <c r="I32" s="279">
        <v>127.85</v>
      </c>
      <c r="J32" s="279">
        <v>129.09999999999997</v>
      </c>
      <c r="K32" s="277">
        <v>126.6</v>
      </c>
      <c r="L32" s="277">
        <v>123.6</v>
      </c>
      <c r="M32" s="277">
        <v>3.76118</v>
      </c>
    </row>
    <row r="33" spans="1:13">
      <c r="A33" s="268">
        <v>23</v>
      </c>
      <c r="B33" s="277" t="s">
        <v>45</v>
      </c>
      <c r="C33" s="278">
        <v>764.15</v>
      </c>
      <c r="D33" s="279">
        <v>760.18333333333339</v>
      </c>
      <c r="E33" s="279">
        <v>754.46666666666681</v>
      </c>
      <c r="F33" s="279">
        <v>744.78333333333342</v>
      </c>
      <c r="G33" s="279">
        <v>739.06666666666683</v>
      </c>
      <c r="H33" s="279">
        <v>769.86666666666679</v>
      </c>
      <c r="I33" s="279">
        <v>775.58333333333348</v>
      </c>
      <c r="J33" s="279">
        <v>785.26666666666677</v>
      </c>
      <c r="K33" s="277">
        <v>765.9</v>
      </c>
      <c r="L33" s="277">
        <v>750.5</v>
      </c>
      <c r="M33" s="277">
        <v>4.0457799999999997</v>
      </c>
    </row>
    <row r="34" spans="1:13">
      <c r="A34" s="268">
        <v>24</v>
      </c>
      <c r="B34" s="277" t="s">
        <v>304</v>
      </c>
      <c r="C34" s="278">
        <v>2038.4</v>
      </c>
      <c r="D34" s="279">
        <v>2048.7999999999997</v>
      </c>
      <c r="E34" s="279">
        <v>2009.5999999999995</v>
      </c>
      <c r="F34" s="279">
        <v>1980.7999999999997</v>
      </c>
      <c r="G34" s="279">
        <v>1941.5999999999995</v>
      </c>
      <c r="H34" s="279">
        <v>2077.5999999999995</v>
      </c>
      <c r="I34" s="279">
        <v>2116.7999999999993</v>
      </c>
      <c r="J34" s="279">
        <v>2145.5999999999995</v>
      </c>
      <c r="K34" s="277">
        <v>2088</v>
      </c>
      <c r="L34" s="277">
        <v>2020</v>
      </c>
      <c r="M34" s="277">
        <v>0.81730999999999998</v>
      </c>
    </row>
    <row r="35" spans="1:13">
      <c r="A35" s="268">
        <v>25</v>
      </c>
      <c r="B35" s="277" t="s">
        <v>46</v>
      </c>
      <c r="C35" s="278">
        <v>217</v>
      </c>
      <c r="D35" s="279">
        <v>216.38333333333333</v>
      </c>
      <c r="E35" s="279">
        <v>214.51666666666665</v>
      </c>
      <c r="F35" s="279">
        <v>212.03333333333333</v>
      </c>
      <c r="G35" s="279">
        <v>210.16666666666666</v>
      </c>
      <c r="H35" s="279">
        <v>218.86666666666665</v>
      </c>
      <c r="I35" s="279">
        <v>220.73333333333332</v>
      </c>
      <c r="J35" s="279">
        <v>223.21666666666664</v>
      </c>
      <c r="K35" s="277">
        <v>218.25</v>
      </c>
      <c r="L35" s="277">
        <v>213.9</v>
      </c>
      <c r="M35" s="277">
        <v>36.457000000000001</v>
      </c>
    </row>
    <row r="36" spans="1:13">
      <c r="A36" s="268">
        <v>26</v>
      </c>
      <c r="B36" s="277" t="s">
        <v>293</v>
      </c>
      <c r="C36" s="278">
        <v>2916.9</v>
      </c>
      <c r="D36" s="279">
        <v>2894.8833333333337</v>
      </c>
      <c r="E36" s="279">
        <v>2851.8166666666675</v>
      </c>
      <c r="F36" s="279">
        <v>2786.733333333334</v>
      </c>
      <c r="G36" s="279">
        <v>2743.6666666666679</v>
      </c>
      <c r="H36" s="279">
        <v>2959.9666666666672</v>
      </c>
      <c r="I36" s="279">
        <v>3003.0333333333338</v>
      </c>
      <c r="J36" s="279">
        <v>3068.1166666666668</v>
      </c>
      <c r="K36" s="277">
        <v>2937.95</v>
      </c>
      <c r="L36" s="277">
        <v>2829.8</v>
      </c>
      <c r="M36" s="277">
        <v>0.58125000000000004</v>
      </c>
    </row>
    <row r="37" spans="1:13">
      <c r="A37" s="268">
        <v>27</v>
      </c>
      <c r="B37" s="277" t="s">
        <v>302</v>
      </c>
      <c r="C37" s="278">
        <v>938.05</v>
      </c>
      <c r="D37" s="279">
        <v>945.1</v>
      </c>
      <c r="E37" s="279">
        <v>926.2</v>
      </c>
      <c r="F37" s="279">
        <v>914.35</v>
      </c>
      <c r="G37" s="279">
        <v>895.45</v>
      </c>
      <c r="H37" s="279">
        <v>956.95</v>
      </c>
      <c r="I37" s="279">
        <v>975.84999999999991</v>
      </c>
      <c r="J37" s="279">
        <v>987.7</v>
      </c>
      <c r="K37" s="277">
        <v>964</v>
      </c>
      <c r="L37" s="277">
        <v>933.25</v>
      </c>
      <c r="M37" s="277">
        <v>2.1451500000000001</v>
      </c>
    </row>
    <row r="38" spans="1:13">
      <c r="A38" s="268">
        <v>28</v>
      </c>
      <c r="B38" s="277" t="s">
        <v>47</v>
      </c>
      <c r="C38" s="278">
        <v>2148.0500000000002</v>
      </c>
      <c r="D38" s="279">
        <v>2134.0499999999997</v>
      </c>
      <c r="E38" s="279">
        <v>2100.0999999999995</v>
      </c>
      <c r="F38" s="279">
        <v>2052.1499999999996</v>
      </c>
      <c r="G38" s="279">
        <v>2018.1999999999994</v>
      </c>
      <c r="H38" s="279">
        <v>2181.9999999999995</v>
      </c>
      <c r="I38" s="279">
        <v>2215.9499999999994</v>
      </c>
      <c r="J38" s="279">
        <v>2263.8999999999996</v>
      </c>
      <c r="K38" s="277">
        <v>2168</v>
      </c>
      <c r="L38" s="277">
        <v>2086.1</v>
      </c>
      <c r="M38" s="277">
        <v>20.256350000000001</v>
      </c>
    </row>
    <row r="39" spans="1:13">
      <c r="A39" s="268">
        <v>29</v>
      </c>
      <c r="B39" s="277" t="s">
        <v>48</v>
      </c>
      <c r="C39" s="278">
        <v>130.85</v>
      </c>
      <c r="D39" s="279">
        <v>130.64999999999998</v>
      </c>
      <c r="E39" s="279">
        <v>129.34999999999997</v>
      </c>
      <c r="F39" s="279">
        <v>127.85</v>
      </c>
      <c r="G39" s="279">
        <v>126.54999999999998</v>
      </c>
      <c r="H39" s="279">
        <v>132.14999999999995</v>
      </c>
      <c r="I39" s="279">
        <v>133.44999999999996</v>
      </c>
      <c r="J39" s="279">
        <v>134.94999999999993</v>
      </c>
      <c r="K39" s="277">
        <v>131.94999999999999</v>
      </c>
      <c r="L39" s="277">
        <v>129.15</v>
      </c>
      <c r="M39" s="277">
        <v>53.592469999999999</v>
      </c>
    </row>
    <row r="40" spans="1:13">
      <c r="A40" s="268">
        <v>30</v>
      </c>
      <c r="B40" s="277" t="s">
        <v>305</v>
      </c>
      <c r="C40" s="278">
        <v>123.15</v>
      </c>
      <c r="D40" s="279">
        <v>124.03333333333335</v>
      </c>
      <c r="E40" s="279">
        <v>121.06666666666669</v>
      </c>
      <c r="F40" s="279">
        <v>118.98333333333335</v>
      </c>
      <c r="G40" s="279">
        <v>116.01666666666669</v>
      </c>
      <c r="H40" s="279">
        <v>126.11666666666669</v>
      </c>
      <c r="I40" s="279">
        <v>129.08333333333337</v>
      </c>
      <c r="J40" s="279">
        <v>131.16666666666669</v>
      </c>
      <c r="K40" s="277">
        <v>127</v>
      </c>
      <c r="L40" s="277">
        <v>121.95</v>
      </c>
      <c r="M40" s="277">
        <v>2.09761</v>
      </c>
    </row>
    <row r="41" spans="1:13">
      <c r="A41" s="268">
        <v>31</v>
      </c>
      <c r="B41" s="277" t="s">
        <v>937</v>
      </c>
      <c r="C41" s="278">
        <v>208.75</v>
      </c>
      <c r="D41" s="279">
        <v>209.36666666666667</v>
      </c>
      <c r="E41" s="279">
        <v>205.78333333333336</v>
      </c>
      <c r="F41" s="279">
        <v>202.81666666666669</v>
      </c>
      <c r="G41" s="279">
        <v>199.23333333333338</v>
      </c>
      <c r="H41" s="279">
        <v>212.33333333333334</v>
      </c>
      <c r="I41" s="279">
        <v>215.91666666666666</v>
      </c>
      <c r="J41" s="279">
        <v>218.88333333333333</v>
      </c>
      <c r="K41" s="277">
        <v>212.95</v>
      </c>
      <c r="L41" s="277">
        <v>206.4</v>
      </c>
      <c r="M41" s="277">
        <v>0.21862000000000001</v>
      </c>
    </row>
    <row r="42" spans="1:13">
      <c r="A42" s="268">
        <v>32</v>
      </c>
      <c r="B42" s="277" t="s">
        <v>306</v>
      </c>
      <c r="C42" s="278">
        <v>64.45</v>
      </c>
      <c r="D42" s="279">
        <v>64.399999999999991</v>
      </c>
      <c r="E42" s="279">
        <v>63.59999999999998</v>
      </c>
      <c r="F42" s="279">
        <v>62.749999999999986</v>
      </c>
      <c r="G42" s="279">
        <v>61.949999999999974</v>
      </c>
      <c r="H42" s="279">
        <v>65.249999999999986</v>
      </c>
      <c r="I42" s="279">
        <v>66.05</v>
      </c>
      <c r="J42" s="279">
        <v>66.899999999999991</v>
      </c>
      <c r="K42" s="277">
        <v>65.2</v>
      </c>
      <c r="L42" s="277">
        <v>63.55</v>
      </c>
      <c r="M42" s="277">
        <v>3.8916300000000001</v>
      </c>
    </row>
    <row r="43" spans="1:13">
      <c r="A43" s="268">
        <v>33</v>
      </c>
      <c r="B43" s="277" t="s">
        <v>49</v>
      </c>
      <c r="C43" s="278">
        <v>74.400000000000006</v>
      </c>
      <c r="D43" s="279">
        <v>74.416666666666671</v>
      </c>
      <c r="E43" s="279">
        <v>73.183333333333337</v>
      </c>
      <c r="F43" s="279">
        <v>71.966666666666669</v>
      </c>
      <c r="G43" s="279">
        <v>70.733333333333334</v>
      </c>
      <c r="H43" s="279">
        <v>75.63333333333334</v>
      </c>
      <c r="I43" s="279">
        <v>76.86666666666666</v>
      </c>
      <c r="J43" s="279">
        <v>78.083333333333343</v>
      </c>
      <c r="K43" s="277">
        <v>75.650000000000006</v>
      </c>
      <c r="L43" s="277">
        <v>73.2</v>
      </c>
      <c r="M43" s="277">
        <v>319.84231</v>
      </c>
    </row>
    <row r="44" spans="1:13">
      <c r="A44" s="268">
        <v>34</v>
      </c>
      <c r="B44" s="277" t="s">
        <v>51</v>
      </c>
      <c r="C44" s="278">
        <v>1986.4</v>
      </c>
      <c r="D44" s="279">
        <v>1982.8500000000001</v>
      </c>
      <c r="E44" s="279">
        <v>1961.7000000000003</v>
      </c>
      <c r="F44" s="279">
        <v>1937.0000000000002</v>
      </c>
      <c r="G44" s="279">
        <v>1915.8500000000004</v>
      </c>
      <c r="H44" s="279">
        <v>2007.5500000000002</v>
      </c>
      <c r="I44" s="279">
        <v>2028.7000000000003</v>
      </c>
      <c r="J44" s="279">
        <v>2053.4</v>
      </c>
      <c r="K44" s="277">
        <v>2004</v>
      </c>
      <c r="L44" s="277">
        <v>1958.15</v>
      </c>
      <c r="M44" s="277">
        <v>25.189830000000001</v>
      </c>
    </row>
    <row r="45" spans="1:13">
      <c r="A45" s="268">
        <v>35</v>
      </c>
      <c r="B45" s="277" t="s">
        <v>307</v>
      </c>
      <c r="C45" s="278">
        <v>132.55000000000001</v>
      </c>
      <c r="D45" s="279">
        <v>136.00000000000003</v>
      </c>
      <c r="E45" s="279">
        <v>127.35000000000005</v>
      </c>
      <c r="F45" s="279">
        <v>122.15000000000003</v>
      </c>
      <c r="G45" s="279">
        <v>113.50000000000006</v>
      </c>
      <c r="H45" s="279">
        <v>141.20000000000005</v>
      </c>
      <c r="I45" s="279">
        <v>149.85000000000002</v>
      </c>
      <c r="J45" s="279">
        <v>155.05000000000004</v>
      </c>
      <c r="K45" s="277">
        <v>144.65</v>
      </c>
      <c r="L45" s="277">
        <v>130.80000000000001</v>
      </c>
      <c r="M45" s="277">
        <v>5.06569</v>
      </c>
    </row>
    <row r="46" spans="1:13">
      <c r="A46" s="268">
        <v>36</v>
      </c>
      <c r="B46" s="277" t="s">
        <v>309</v>
      </c>
      <c r="C46" s="278">
        <v>1224.8</v>
      </c>
      <c r="D46" s="279">
        <v>1204.9833333333333</v>
      </c>
      <c r="E46" s="279">
        <v>1169.9666666666667</v>
      </c>
      <c r="F46" s="279">
        <v>1115.1333333333334</v>
      </c>
      <c r="G46" s="279">
        <v>1080.1166666666668</v>
      </c>
      <c r="H46" s="279">
        <v>1259.8166666666666</v>
      </c>
      <c r="I46" s="279">
        <v>1294.8333333333335</v>
      </c>
      <c r="J46" s="279">
        <v>1349.6666666666665</v>
      </c>
      <c r="K46" s="277">
        <v>1240</v>
      </c>
      <c r="L46" s="277">
        <v>1150.1500000000001</v>
      </c>
      <c r="M46" s="277">
        <v>1.94699</v>
      </c>
    </row>
    <row r="47" spans="1:13">
      <c r="A47" s="268">
        <v>37</v>
      </c>
      <c r="B47" s="277" t="s">
        <v>308</v>
      </c>
      <c r="C47" s="278">
        <v>4303.75</v>
      </c>
      <c r="D47" s="279">
        <v>4300.25</v>
      </c>
      <c r="E47" s="279">
        <v>4260.5</v>
      </c>
      <c r="F47" s="279">
        <v>4217.25</v>
      </c>
      <c r="G47" s="279">
        <v>4177.5</v>
      </c>
      <c r="H47" s="279">
        <v>4343.5</v>
      </c>
      <c r="I47" s="279">
        <v>4383.25</v>
      </c>
      <c r="J47" s="279">
        <v>4426.5</v>
      </c>
      <c r="K47" s="277">
        <v>4340</v>
      </c>
      <c r="L47" s="277">
        <v>4257</v>
      </c>
      <c r="M47" s="277">
        <v>0.26105</v>
      </c>
    </row>
    <row r="48" spans="1:13">
      <c r="A48" s="268">
        <v>38</v>
      </c>
      <c r="B48" s="277" t="s">
        <v>310</v>
      </c>
      <c r="C48" s="278">
        <v>6112.3</v>
      </c>
      <c r="D48" s="279">
        <v>6106.7833333333328</v>
      </c>
      <c r="E48" s="279">
        <v>6063.5166666666655</v>
      </c>
      <c r="F48" s="279">
        <v>6014.7333333333327</v>
      </c>
      <c r="G48" s="279">
        <v>5971.4666666666653</v>
      </c>
      <c r="H48" s="279">
        <v>6155.5666666666657</v>
      </c>
      <c r="I48" s="279">
        <v>6198.8333333333321</v>
      </c>
      <c r="J48" s="279">
        <v>6247.6166666666659</v>
      </c>
      <c r="K48" s="277">
        <v>6150.05</v>
      </c>
      <c r="L48" s="277">
        <v>6058</v>
      </c>
      <c r="M48" s="277">
        <v>0.14938000000000001</v>
      </c>
    </row>
    <row r="49" spans="1:13">
      <c r="A49" s="268">
        <v>39</v>
      </c>
      <c r="B49" s="277" t="s">
        <v>226</v>
      </c>
      <c r="C49" s="278">
        <v>654.35</v>
      </c>
      <c r="D49" s="279">
        <v>656.5333333333333</v>
      </c>
      <c r="E49" s="279">
        <v>645.41666666666663</v>
      </c>
      <c r="F49" s="279">
        <v>636.48333333333335</v>
      </c>
      <c r="G49" s="279">
        <v>625.36666666666667</v>
      </c>
      <c r="H49" s="279">
        <v>665.46666666666658</v>
      </c>
      <c r="I49" s="279">
        <v>676.58333333333337</v>
      </c>
      <c r="J49" s="279">
        <v>685.51666666666654</v>
      </c>
      <c r="K49" s="277">
        <v>667.65</v>
      </c>
      <c r="L49" s="277">
        <v>647.6</v>
      </c>
      <c r="M49" s="277">
        <v>2.9083999999999999</v>
      </c>
    </row>
    <row r="50" spans="1:13">
      <c r="A50" s="268">
        <v>40</v>
      </c>
      <c r="B50" s="277" t="s">
        <v>53</v>
      </c>
      <c r="C50" s="278">
        <v>796.5</v>
      </c>
      <c r="D50" s="279">
        <v>802.58333333333337</v>
      </c>
      <c r="E50" s="279">
        <v>785.16666666666674</v>
      </c>
      <c r="F50" s="279">
        <v>773.83333333333337</v>
      </c>
      <c r="G50" s="279">
        <v>756.41666666666674</v>
      </c>
      <c r="H50" s="279">
        <v>813.91666666666674</v>
      </c>
      <c r="I50" s="279">
        <v>831.33333333333348</v>
      </c>
      <c r="J50" s="279">
        <v>842.66666666666674</v>
      </c>
      <c r="K50" s="277">
        <v>820</v>
      </c>
      <c r="L50" s="277">
        <v>791.25</v>
      </c>
      <c r="M50" s="277">
        <v>42.246659999999999</v>
      </c>
    </row>
    <row r="51" spans="1:13">
      <c r="A51" s="268">
        <v>41</v>
      </c>
      <c r="B51" s="277" t="s">
        <v>311</v>
      </c>
      <c r="C51" s="278">
        <v>497.35</v>
      </c>
      <c r="D51" s="279">
        <v>498.7166666666667</v>
      </c>
      <c r="E51" s="279">
        <v>489.73333333333341</v>
      </c>
      <c r="F51" s="279">
        <v>482.11666666666673</v>
      </c>
      <c r="G51" s="279">
        <v>473.13333333333344</v>
      </c>
      <c r="H51" s="279">
        <v>506.33333333333337</v>
      </c>
      <c r="I51" s="279">
        <v>515.31666666666672</v>
      </c>
      <c r="J51" s="279">
        <v>522.93333333333339</v>
      </c>
      <c r="K51" s="277">
        <v>507.7</v>
      </c>
      <c r="L51" s="277">
        <v>491.1</v>
      </c>
      <c r="M51" s="277">
        <v>1.71739</v>
      </c>
    </row>
    <row r="52" spans="1:13">
      <c r="A52" s="268">
        <v>42</v>
      </c>
      <c r="B52" s="277" t="s">
        <v>55</v>
      </c>
      <c r="C52" s="278">
        <v>424.65</v>
      </c>
      <c r="D52" s="279">
        <v>423.83333333333331</v>
      </c>
      <c r="E52" s="279">
        <v>419.56666666666661</v>
      </c>
      <c r="F52" s="279">
        <v>414.48333333333329</v>
      </c>
      <c r="G52" s="279">
        <v>410.21666666666658</v>
      </c>
      <c r="H52" s="279">
        <v>428.91666666666663</v>
      </c>
      <c r="I52" s="279">
        <v>433.18333333333339</v>
      </c>
      <c r="J52" s="279">
        <v>438.26666666666665</v>
      </c>
      <c r="K52" s="277">
        <v>428.1</v>
      </c>
      <c r="L52" s="277">
        <v>418.75</v>
      </c>
      <c r="M52" s="277">
        <v>184.85382999999999</v>
      </c>
    </row>
    <row r="53" spans="1:13">
      <c r="A53" s="268">
        <v>43</v>
      </c>
      <c r="B53" s="277" t="s">
        <v>56</v>
      </c>
      <c r="C53" s="278">
        <v>2881.1</v>
      </c>
      <c r="D53" s="279">
        <v>2896.7000000000003</v>
      </c>
      <c r="E53" s="279">
        <v>2854.4000000000005</v>
      </c>
      <c r="F53" s="279">
        <v>2827.7000000000003</v>
      </c>
      <c r="G53" s="279">
        <v>2785.4000000000005</v>
      </c>
      <c r="H53" s="279">
        <v>2923.4000000000005</v>
      </c>
      <c r="I53" s="279">
        <v>2965.7000000000007</v>
      </c>
      <c r="J53" s="279">
        <v>2992.4000000000005</v>
      </c>
      <c r="K53" s="277">
        <v>2939</v>
      </c>
      <c r="L53" s="277">
        <v>2870</v>
      </c>
      <c r="M53" s="277">
        <v>10.95715</v>
      </c>
    </row>
    <row r="54" spans="1:13">
      <c r="A54" s="268">
        <v>44</v>
      </c>
      <c r="B54" s="277" t="s">
        <v>315</v>
      </c>
      <c r="C54" s="278">
        <v>182.8</v>
      </c>
      <c r="D54" s="279">
        <v>182.63333333333333</v>
      </c>
      <c r="E54" s="279">
        <v>180.01666666666665</v>
      </c>
      <c r="F54" s="279">
        <v>177.23333333333332</v>
      </c>
      <c r="G54" s="279">
        <v>174.61666666666665</v>
      </c>
      <c r="H54" s="279">
        <v>185.41666666666666</v>
      </c>
      <c r="I54" s="279">
        <v>188.03333333333333</v>
      </c>
      <c r="J54" s="279">
        <v>190.81666666666666</v>
      </c>
      <c r="K54" s="277">
        <v>185.25</v>
      </c>
      <c r="L54" s="277">
        <v>179.85</v>
      </c>
      <c r="M54" s="277">
        <v>2.6228600000000002</v>
      </c>
    </row>
    <row r="55" spans="1:13">
      <c r="A55" s="268">
        <v>45</v>
      </c>
      <c r="B55" s="277" t="s">
        <v>316</v>
      </c>
      <c r="C55" s="278">
        <v>503.2</v>
      </c>
      <c r="D55" s="279">
        <v>499</v>
      </c>
      <c r="E55" s="279">
        <v>484.20000000000005</v>
      </c>
      <c r="F55" s="279">
        <v>465.20000000000005</v>
      </c>
      <c r="G55" s="279">
        <v>450.40000000000009</v>
      </c>
      <c r="H55" s="279">
        <v>518</v>
      </c>
      <c r="I55" s="279">
        <v>532.79999999999995</v>
      </c>
      <c r="J55" s="279">
        <v>551.79999999999995</v>
      </c>
      <c r="K55" s="277">
        <v>513.79999999999995</v>
      </c>
      <c r="L55" s="277">
        <v>480</v>
      </c>
      <c r="M55" s="277">
        <v>5.5755100000000004</v>
      </c>
    </row>
    <row r="56" spans="1:13">
      <c r="A56" s="268">
        <v>46</v>
      </c>
      <c r="B56" s="277" t="s">
        <v>58</v>
      </c>
      <c r="C56" s="278">
        <v>5852.35</v>
      </c>
      <c r="D56" s="279">
        <v>5867.1166666666659</v>
      </c>
      <c r="E56" s="279">
        <v>5805.2333333333318</v>
      </c>
      <c r="F56" s="279">
        <v>5758.1166666666659</v>
      </c>
      <c r="G56" s="279">
        <v>5696.2333333333318</v>
      </c>
      <c r="H56" s="279">
        <v>5914.2333333333318</v>
      </c>
      <c r="I56" s="279">
        <v>5976.116666666665</v>
      </c>
      <c r="J56" s="279">
        <v>6023.2333333333318</v>
      </c>
      <c r="K56" s="277">
        <v>5929</v>
      </c>
      <c r="L56" s="277">
        <v>5820</v>
      </c>
      <c r="M56" s="277">
        <v>3.7559999999999998</v>
      </c>
    </row>
    <row r="57" spans="1:13">
      <c r="A57" s="268">
        <v>47</v>
      </c>
      <c r="B57" s="277" t="s">
        <v>232</v>
      </c>
      <c r="C57" s="278">
        <v>2413.9499999999998</v>
      </c>
      <c r="D57" s="279">
        <v>2420.4666666666667</v>
      </c>
      <c r="E57" s="279">
        <v>2394.4833333333336</v>
      </c>
      <c r="F57" s="279">
        <v>2375.0166666666669</v>
      </c>
      <c r="G57" s="279">
        <v>2349.0333333333338</v>
      </c>
      <c r="H57" s="279">
        <v>2439.9333333333334</v>
      </c>
      <c r="I57" s="279">
        <v>2465.9166666666661</v>
      </c>
      <c r="J57" s="279">
        <v>2485.3833333333332</v>
      </c>
      <c r="K57" s="277">
        <v>2446.4499999999998</v>
      </c>
      <c r="L57" s="277">
        <v>2401</v>
      </c>
      <c r="M57" s="277">
        <v>0.15995999999999999</v>
      </c>
    </row>
    <row r="58" spans="1:13">
      <c r="A58" s="268">
        <v>48</v>
      </c>
      <c r="B58" s="277" t="s">
        <v>59</v>
      </c>
      <c r="C58" s="278">
        <v>3278.6</v>
      </c>
      <c r="D58" s="279">
        <v>3294.15</v>
      </c>
      <c r="E58" s="279">
        <v>3244.4500000000003</v>
      </c>
      <c r="F58" s="279">
        <v>3210.3</v>
      </c>
      <c r="G58" s="279">
        <v>3160.6000000000004</v>
      </c>
      <c r="H58" s="279">
        <v>3328.3</v>
      </c>
      <c r="I58" s="279">
        <v>3378</v>
      </c>
      <c r="J58" s="279">
        <v>3412.15</v>
      </c>
      <c r="K58" s="277">
        <v>3343.85</v>
      </c>
      <c r="L58" s="277">
        <v>3260</v>
      </c>
      <c r="M58" s="277">
        <v>36.035530000000001</v>
      </c>
    </row>
    <row r="59" spans="1:13">
      <c r="A59" s="268">
        <v>49</v>
      </c>
      <c r="B59" s="277" t="s">
        <v>60</v>
      </c>
      <c r="C59" s="278">
        <v>1477</v>
      </c>
      <c r="D59" s="279">
        <v>1487.5833333333333</v>
      </c>
      <c r="E59" s="279">
        <v>1460.4666666666665</v>
      </c>
      <c r="F59" s="279">
        <v>1443.9333333333332</v>
      </c>
      <c r="G59" s="279">
        <v>1416.8166666666664</v>
      </c>
      <c r="H59" s="279">
        <v>1504.1166666666666</v>
      </c>
      <c r="I59" s="279">
        <v>1531.2333333333333</v>
      </c>
      <c r="J59" s="279">
        <v>1547.7666666666667</v>
      </c>
      <c r="K59" s="277">
        <v>1514.7</v>
      </c>
      <c r="L59" s="277">
        <v>1471.05</v>
      </c>
      <c r="M59" s="277">
        <v>15.01918</v>
      </c>
    </row>
    <row r="60" spans="1:13" ht="12" customHeight="1">
      <c r="A60" s="268">
        <v>50</v>
      </c>
      <c r="B60" s="277" t="s">
        <v>317</v>
      </c>
      <c r="C60" s="278">
        <v>99.5</v>
      </c>
      <c r="D60" s="279">
        <v>99.899999999999991</v>
      </c>
      <c r="E60" s="279">
        <v>98.299999999999983</v>
      </c>
      <c r="F60" s="279">
        <v>97.1</v>
      </c>
      <c r="G60" s="279">
        <v>95.499999999999986</v>
      </c>
      <c r="H60" s="279">
        <v>101.09999999999998</v>
      </c>
      <c r="I60" s="279">
        <v>102.69999999999997</v>
      </c>
      <c r="J60" s="279">
        <v>103.89999999999998</v>
      </c>
      <c r="K60" s="277">
        <v>101.5</v>
      </c>
      <c r="L60" s="277">
        <v>98.7</v>
      </c>
      <c r="M60" s="277">
        <v>0.93988000000000005</v>
      </c>
    </row>
    <row r="61" spans="1:13">
      <c r="A61" s="268">
        <v>51</v>
      </c>
      <c r="B61" s="277" t="s">
        <v>318</v>
      </c>
      <c r="C61" s="278">
        <v>155.19999999999999</v>
      </c>
      <c r="D61" s="279">
        <v>153.93333333333331</v>
      </c>
      <c r="E61" s="279">
        <v>151.36666666666662</v>
      </c>
      <c r="F61" s="279">
        <v>147.5333333333333</v>
      </c>
      <c r="G61" s="279">
        <v>144.96666666666661</v>
      </c>
      <c r="H61" s="279">
        <v>157.76666666666662</v>
      </c>
      <c r="I61" s="279">
        <v>160.33333333333329</v>
      </c>
      <c r="J61" s="279">
        <v>164.16666666666663</v>
      </c>
      <c r="K61" s="277">
        <v>156.5</v>
      </c>
      <c r="L61" s="277">
        <v>150.1</v>
      </c>
      <c r="M61" s="277">
        <v>11.490170000000001</v>
      </c>
    </row>
    <row r="62" spans="1:13">
      <c r="A62" s="268">
        <v>52</v>
      </c>
      <c r="B62" s="277" t="s">
        <v>233</v>
      </c>
      <c r="C62" s="278">
        <v>273</v>
      </c>
      <c r="D62" s="279">
        <v>272.66666666666669</v>
      </c>
      <c r="E62" s="279">
        <v>268.83333333333337</v>
      </c>
      <c r="F62" s="279">
        <v>264.66666666666669</v>
      </c>
      <c r="G62" s="279">
        <v>260.83333333333337</v>
      </c>
      <c r="H62" s="279">
        <v>276.83333333333337</v>
      </c>
      <c r="I62" s="279">
        <v>280.66666666666674</v>
      </c>
      <c r="J62" s="279">
        <v>284.83333333333337</v>
      </c>
      <c r="K62" s="277">
        <v>276.5</v>
      </c>
      <c r="L62" s="277">
        <v>268.5</v>
      </c>
      <c r="M62" s="277">
        <v>60.08916</v>
      </c>
    </row>
    <row r="63" spans="1:13">
      <c r="A63" s="268">
        <v>53</v>
      </c>
      <c r="B63" s="277" t="s">
        <v>61</v>
      </c>
      <c r="C63" s="278">
        <v>41.05</v>
      </c>
      <c r="D63" s="279">
        <v>40.999999999999993</v>
      </c>
      <c r="E63" s="279">
        <v>40.349999999999987</v>
      </c>
      <c r="F63" s="279">
        <v>39.649999999999991</v>
      </c>
      <c r="G63" s="279">
        <v>38.999999999999986</v>
      </c>
      <c r="H63" s="279">
        <v>41.699999999999989</v>
      </c>
      <c r="I63" s="279">
        <v>42.349999999999994</v>
      </c>
      <c r="J63" s="279">
        <v>43.04999999999999</v>
      </c>
      <c r="K63" s="277">
        <v>41.65</v>
      </c>
      <c r="L63" s="277">
        <v>40.299999999999997</v>
      </c>
      <c r="M63" s="277">
        <v>321.31398000000002</v>
      </c>
    </row>
    <row r="64" spans="1:13">
      <c r="A64" s="268">
        <v>54</v>
      </c>
      <c r="B64" s="277" t="s">
        <v>62</v>
      </c>
      <c r="C64" s="278">
        <v>40.65</v>
      </c>
      <c r="D64" s="279">
        <v>40.85</v>
      </c>
      <c r="E64" s="279">
        <v>40.300000000000004</v>
      </c>
      <c r="F64" s="279">
        <v>39.950000000000003</v>
      </c>
      <c r="G64" s="279">
        <v>39.400000000000006</v>
      </c>
      <c r="H64" s="279">
        <v>41.2</v>
      </c>
      <c r="I64" s="279">
        <v>41.75</v>
      </c>
      <c r="J64" s="279">
        <v>42.1</v>
      </c>
      <c r="K64" s="277">
        <v>41.4</v>
      </c>
      <c r="L64" s="277">
        <v>40.5</v>
      </c>
      <c r="M64" s="277">
        <v>10.962429999999999</v>
      </c>
    </row>
    <row r="65" spans="1:13">
      <c r="A65" s="268">
        <v>55</v>
      </c>
      <c r="B65" s="277" t="s">
        <v>312</v>
      </c>
      <c r="C65" s="278">
        <v>1511.55</v>
      </c>
      <c r="D65" s="279">
        <v>1483.1666666666667</v>
      </c>
      <c r="E65" s="279">
        <v>1440.5833333333335</v>
      </c>
      <c r="F65" s="279">
        <v>1369.6166666666668</v>
      </c>
      <c r="G65" s="279">
        <v>1327.0333333333335</v>
      </c>
      <c r="H65" s="279">
        <v>1554.1333333333334</v>
      </c>
      <c r="I65" s="279">
        <v>1596.7166666666669</v>
      </c>
      <c r="J65" s="279">
        <v>1667.6833333333334</v>
      </c>
      <c r="K65" s="277">
        <v>1525.75</v>
      </c>
      <c r="L65" s="277">
        <v>1412.2</v>
      </c>
      <c r="M65" s="277">
        <v>0.85407999999999995</v>
      </c>
    </row>
    <row r="66" spans="1:13">
      <c r="A66" s="268">
        <v>56</v>
      </c>
      <c r="B66" s="277" t="s">
        <v>63</v>
      </c>
      <c r="C66" s="278">
        <v>1318.35</v>
      </c>
      <c r="D66" s="279">
        <v>1325.7166666666665</v>
      </c>
      <c r="E66" s="279">
        <v>1301.4333333333329</v>
      </c>
      <c r="F66" s="279">
        <v>1284.5166666666664</v>
      </c>
      <c r="G66" s="279">
        <v>1260.2333333333329</v>
      </c>
      <c r="H66" s="279">
        <v>1342.633333333333</v>
      </c>
      <c r="I66" s="279">
        <v>1366.9166666666663</v>
      </c>
      <c r="J66" s="279">
        <v>1383.833333333333</v>
      </c>
      <c r="K66" s="277">
        <v>1350</v>
      </c>
      <c r="L66" s="277">
        <v>1308.8</v>
      </c>
      <c r="M66" s="277">
        <v>9.1110900000000008</v>
      </c>
    </row>
    <row r="67" spans="1:13">
      <c r="A67" s="268">
        <v>57</v>
      </c>
      <c r="B67" s="277" t="s">
        <v>320</v>
      </c>
      <c r="C67" s="278">
        <v>5891.2</v>
      </c>
      <c r="D67" s="279">
        <v>5894.05</v>
      </c>
      <c r="E67" s="279">
        <v>5828.1500000000005</v>
      </c>
      <c r="F67" s="279">
        <v>5765.1</v>
      </c>
      <c r="G67" s="279">
        <v>5699.2000000000007</v>
      </c>
      <c r="H67" s="279">
        <v>5957.1</v>
      </c>
      <c r="I67" s="279">
        <v>6023</v>
      </c>
      <c r="J67" s="279">
        <v>6086.05</v>
      </c>
      <c r="K67" s="277">
        <v>5959.95</v>
      </c>
      <c r="L67" s="277">
        <v>5831</v>
      </c>
      <c r="M67" s="277">
        <v>0.31546000000000002</v>
      </c>
    </row>
    <row r="68" spans="1:13">
      <c r="A68" s="268">
        <v>58</v>
      </c>
      <c r="B68" s="277" t="s">
        <v>234</v>
      </c>
      <c r="C68" s="278">
        <v>1304</v>
      </c>
      <c r="D68" s="279">
        <v>1304.6833333333334</v>
      </c>
      <c r="E68" s="279">
        <v>1289.3666666666668</v>
      </c>
      <c r="F68" s="279">
        <v>1274.7333333333333</v>
      </c>
      <c r="G68" s="279">
        <v>1259.4166666666667</v>
      </c>
      <c r="H68" s="279">
        <v>1319.3166666666668</v>
      </c>
      <c r="I68" s="279">
        <v>1334.6333333333334</v>
      </c>
      <c r="J68" s="279">
        <v>1349.2666666666669</v>
      </c>
      <c r="K68" s="277">
        <v>1320</v>
      </c>
      <c r="L68" s="277">
        <v>1290.05</v>
      </c>
      <c r="M68" s="277">
        <v>0.73519999999999996</v>
      </c>
    </row>
    <row r="69" spans="1:13">
      <c r="A69" s="268">
        <v>59</v>
      </c>
      <c r="B69" s="277" t="s">
        <v>321</v>
      </c>
      <c r="C69" s="278">
        <v>314.75</v>
      </c>
      <c r="D69" s="279">
        <v>309.36666666666667</v>
      </c>
      <c r="E69" s="279">
        <v>301.73333333333335</v>
      </c>
      <c r="F69" s="279">
        <v>288.7166666666667</v>
      </c>
      <c r="G69" s="279">
        <v>281.08333333333337</v>
      </c>
      <c r="H69" s="279">
        <v>322.38333333333333</v>
      </c>
      <c r="I69" s="279">
        <v>330.01666666666665</v>
      </c>
      <c r="J69" s="279">
        <v>343.0333333333333</v>
      </c>
      <c r="K69" s="277">
        <v>317</v>
      </c>
      <c r="L69" s="277">
        <v>296.35000000000002</v>
      </c>
      <c r="M69" s="277">
        <v>7.14682</v>
      </c>
    </row>
    <row r="70" spans="1:13">
      <c r="A70" s="268">
        <v>60</v>
      </c>
      <c r="B70" s="277" t="s">
        <v>65</v>
      </c>
      <c r="C70" s="278">
        <v>95.75</v>
      </c>
      <c r="D70" s="279">
        <v>95.366666666666674</v>
      </c>
      <c r="E70" s="279">
        <v>94.283333333333346</v>
      </c>
      <c r="F70" s="279">
        <v>92.816666666666677</v>
      </c>
      <c r="G70" s="279">
        <v>91.733333333333348</v>
      </c>
      <c r="H70" s="279">
        <v>96.833333333333343</v>
      </c>
      <c r="I70" s="279">
        <v>97.916666666666657</v>
      </c>
      <c r="J70" s="279">
        <v>99.38333333333334</v>
      </c>
      <c r="K70" s="277">
        <v>96.45</v>
      </c>
      <c r="L70" s="277">
        <v>93.9</v>
      </c>
      <c r="M70" s="277">
        <v>47.299039999999998</v>
      </c>
    </row>
    <row r="71" spans="1:13">
      <c r="A71" s="268">
        <v>61</v>
      </c>
      <c r="B71" s="277" t="s">
        <v>313</v>
      </c>
      <c r="C71" s="278">
        <v>610.45000000000005</v>
      </c>
      <c r="D71" s="279">
        <v>613.38333333333333</v>
      </c>
      <c r="E71" s="279">
        <v>604.06666666666661</v>
      </c>
      <c r="F71" s="279">
        <v>597.68333333333328</v>
      </c>
      <c r="G71" s="279">
        <v>588.36666666666656</v>
      </c>
      <c r="H71" s="279">
        <v>619.76666666666665</v>
      </c>
      <c r="I71" s="279">
        <v>629.08333333333348</v>
      </c>
      <c r="J71" s="279">
        <v>635.4666666666667</v>
      </c>
      <c r="K71" s="277">
        <v>622.70000000000005</v>
      </c>
      <c r="L71" s="277">
        <v>607</v>
      </c>
      <c r="M71" s="277">
        <v>1.5914900000000001</v>
      </c>
    </row>
    <row r="72" spans="1:13">
      <c r="A72" s="268">
        <v>62</v>
      </c>
      <c r="B72" s="277" t="s">
        <v>66</v>
      </c>
      <c r="C72" s="278">
        <v>583.70000000000005</v>
      </c>
      <c r="D72" s="279">
        <v>581.56666666666672</v>
      </c>
      <c r="E72" s="279">
        <v>575.13333333333344</v>
      </c>
      <c r="F72" s="279">
        <v>566.56666666666672</v>
      </c>
      <c r="G72" s="279">
        <v>560.13333333333344</v>
      </c>
      <c r="H72" s="279">
        <v>590.13333333333344</v>
      </c>
      <c r="I72" s="279">
        <v>596.56666666666661</v>
      </c>
      <c r="J72" s="279">
        <v>605.13333333333344</v>
      </c>
      <c r="K72" s="277">
        <v>588</v>
      </c>
      <c r="L72" s="277">
        <v>573</v>
      </c>
      <c r="M72" s="277">
        <v>14.376440000000001</v>
      </c>
    </row>
    <row r="73" spans="1:13">
      <c r="A73" s="268">
        <v>63</v>
      </c>
      <c r="B73" s="277" t="s">
        <v>67</v>
      </c>
      <c r="C73" s="278">
        <v>447.55</v>
      </c>
      <c r="D73" s="279">
        <v>447.7</v>
      </c>
      <c r="E73" s="279">
        <v>443.95</v>
      </c>
      <c r="F73" s="279">
        <v>440.35</v>
      </c>
      <c r="G73" s="279">
        <v>436.6</v>
      </c>
      <c r="H73" s="279">
        <v>451.29999999999995</v>
      </c>
      <c r="I73" s="279">
        <v>455.04999999999995</v>
      </c>
      <c r="J73" s="279">
        <v>458.64999999999992</v>
      </c>
      <c r="K73" s="277">
        <v>451.45</v>
      </c>
      <c r="L73" s="277">
        <v>444.1</v>
      </c>
      <c r="M73" s="277">
        <v>6.2663099999999998</v>
      </c>
    </row>
    <row r="74" spans="1:13">
      <c r="A74" s="268">
        <v>64</v>
      </c>
      <c r="B74" s="277" t="s">
        <v>1045</v>
      </c>
      <c r="C74" s="278">
        <v>9054</v>
      </c>
      <c r="D74" s="279">
        <v>9094.9833333333336</v>
      </c>
      <c r="E74" s="279">
        <v>8970.0166666666664</v>
      </c>
      <c r="F74" s="279">
        <v>8886.0333333333328</v>
      </c>
      <c r="G74" s="279">
        <v>8761.0666666666657</v>
      </c>
      <c r="H74" s="279">
        <v>9178.9666666666672</v>
      </c>
      <c r="I74" s="279">
        <v>9303.9333333333343</v>
      </c>
      <c r="J74" s="279">
        <v>9387.9166666666679</v>
      </c>
      <c r="K74" s="277">
        <v>9219.9500000000007</v>
      </c>
      <c r="L74" s="277">
        <v>9011</v>
      </c>
      <c r="M74" s="277">
        <v>2.9180000000000001E-2</v>
      </c>
    </row>
    <row r="75" spans="1:13">
      <c r="A75" s="268">
        <v>65</v>
      </c>
      <c r="B75" s="277" t="s">
        <v>69</v>
      </c>
      <c r="C75" s="278">
        <v>420.95</v>
      </c>
      <c r="D75" s="279">
        <v>426.5</v>
      </c>
      <c r="E75" s="279">
        <v>412.6</v>
      </c>
      <c r="F75" s="279">
        <v>404.25</v>
      </c>
      <c r="G75" s="279">
        <v>390.35</v>
      </c>
      <c r="H75" s="279">
        <v>434.85</v>
      </c>
      <c r="I75" s="279">
        <v>448.75</v>
      </c>
      <c r="J75" s="279">
        <v>457.1</v>
      </c>
      <c r="K75" s="277">
        <v>440.4</v>
      </c>
      <c r="L75" s="277">
        <v>418.15</v>
      </c>
      <c r="M75" s="277">
        <v>271.76497999999998</v>
      </c>
    </row>
    <row r="76" spans="1:13" s="16" customFormat="1">
      <c r="A76" s="268">
        <v>66</v>
      </c>
      <c r="B76" s="277" t="s">
        <v>70</v>
      </c>
      <c r="C76" s="278">
        <v>29.25</v>
      </c>
      <c r="D76" s="279">
        <v>29.633333333333336</v>
      </c>
      <c r="E76" s="279">
        <v>28.816666666666674</v>
      </c>
      <c r="F76" s="279">
        <v>28.383333333333336</v>
      </c>
      <c r="G76" s="279">
        <v>27.566666666666674</v>
      </c>
      <c r="H76" s="279">
        <v>30.066666666666674</v>
      </c>
      <c r="I76" s="279">
        <v>30.883333333333336</v>
      </c>
      <c r="J76" s="279">
        <v>31.316666666666674</v>
      </c>
      <c r="K76" s="277">
        <v>30.45</v>
      </c>
      <c r="L76" s="277">
        <v>29.2</v>
      </c>
      <c r="M76" s="277">
        <v>362.72660000000002</v>
      </c>
    </row>
    <row r="77" spans="1:13" s="16" customFormat="1">
      <c r="A77" s="268">
        <v>67</v>
      </c>
      <c r="B77" s="277" t="s">
        <v>71</v>
      </c>
      <c r="C77" s="278">
        <v>447.7</v>
      </c>
      <c r="D77" s="279">
        <v>451.93333333333339</v>
      </c>
      <c r="E77" s="279">
        <v>440.36666666666679</v>
      </c>
      <c r="F77" s="279">
        <v>433.03333333333342</v>
      </c>
      <c r="G77" s="279">
        <v>421.46666666666681</v>
      </c>
      <c r="H77" s="279">
        <v>459.26666666666677</v>
      </c>
      <c r="I77" s="279">
        <v>470.83333333333337</v>
      </c>
      <c r="J77" s="279">
        <v>478.16666666666674</v>
      </c>
      <c r="K77" s="277">
        <v>463.5</v>
      </c>
      <c r="L77" s="277">
        <v>444.6</v>
      </c>
      <c r="M77" s="277">
        <v>47.673070000000003</v>
      </c>
    </row>
    <row r="78" spans="1:13" s="16" customFormat="1">
      <c r="A78" s="268">
        <v>68</v>
      </c>
      <c r="B78" s="277" t="s">
        <v>322</v>
      </c>
      <c r="C78" s="278">
        <v>666.1</v>
      </c>
      <c r="D78" s="279">
        <v>670.35</v>
      </c>
      <c r="E78" s="279">
        <v>658</v>
      </c>
      <c r="F78" s="279">
        <v>649.9</v>
      </c>
      <c r="G78" s="279">
        <v>637.54999999999995</v>
      </c>
      <c r="H78" s="279">
        <v>678.45</v>
      </c>
      <c r="I78" s="279">
        <v>690.80000000000018</v>
      </c>
      <c r="J78" s="279">
        <v>698.90000000000009</v>
      </c>
      <c r="K78" s="277">
        <v>682.7</v>
      </c>
      <c r="L78" s="277">
        <v>662.25</v>
      </c>
      <c r="M78" s="277">
        <v>1.958</v>
      </c>
    </row>
    <row r="79" spans="1:13" s="16" customFormat="1">
      <c r="A79" s="268">
        <v>69</v>
      </c>
      <c r="B79" s="277" t="s">
        <v>324</v>
      </c>
      <c r="C79" s="278">
        <v>170.2</v>
      </c>
      <c r="D79" s="279">
        <v>167.04999999999998</v>
      </c>
      <c r="E79" s="279">
        <v>162.14999999999998</v>
      </c>
      <c r="F79" s="279">
        <v>154.1</v>
      </c>
      <c r="G79" s="279">
        <v>149.19999999999999</v>
      </c>
      <c r="H79" s="279">
        <v>175.09999999999997</v>
      </c>
      <c r="I79" s="279">
        <v>180</v>
      </c>
      <c r="J79" s="279">
        <v>188.04999999999995</v>
      </c>
      <c r="K79" s="277">
        <v>171.95</v>
      </c>
      <c r="L79" s="277">
        <v>159</v>
      </c>
      <c r="M79" s="277">
        <v>16.409890000000001</v>
      </c>
    </row>
    <row r="80" spans="1:13" s="16" customFormat="1">
      <c r="A80" s="268">
        <v>70</v>
      </c>
      <c r="B80" s="277" t="s">
        <v>325</v>
      </c>
      <c r="C80" s="278">
        <v>3173.35</v>
      </c>
      <c r="D80" s="279">
        <v>3160.5833333333335</v>
      </c>
      <c r="E80" s="279">
        <v>3082.7666666666669</v>
      </c>
      <c r="F80" s="279">
        <v>2992.1833333333334</v>
      </c>
      <c r="G80" s="279">
        <v>2914.3666666666668</v>
      </c>
      <c r="H80" s="279">
        <v>3251.166666666667</v>
      </c>
      <c r="I80" s="279">
        <v>3328.9833333333336</v>
      </c>
      <c r="J80" s="279">
        <v>3419.5666666666671</v>
      </c>
      <c r="K80" s="277">
        <v>3238.4</v>
      </c>
      <c r="L80" s="277">
        <v>3070</v>
      </c>
      <c r="M80" s="277">
        <v>0.95481000000000005</v>
      </c>
    </row>
    <row r="81" spans="1:13" s="16" customFormat="1">
      <c r="A81" s="268">
        <v>71</v>
      </c>
      <c r="B81" s="277" t="s">
        <v>326</v>
      </c>
      <c r="C81" s="278">
        <v>641.15</v>
      </c>
      <c r="D81" s="279">
        <v>642.44999999999993</v>
      </c>
      <c r="E81" s="279">
        <v>634.69999999999982</v>
      </c>
      <c r="F81" s="279">
        <v>628.24999999999989</v>
      </c>
      <c r="G81" s="279">
        <v>620.49999999999977</v>
      </c>
      <c r="H81" s="279">
        <v>648.89999999999986</v>
      </c>
      <c r="I81" s="279">
        <v>656.65000000000009</v>
      </c>
      <c r="J81" s="279">
        <v>663.09999999999991</v>
      </c>
      <c r="K81" s="277">
        <v>650.20000000000005</v>
      </c>
      <c r="L81" s="277">
        <v>636</v>
      </c>
      <c r="M81" s="277">
        <v>0.42141000000000001</v>
      </c>
    </row>
    <row r="82" spans="1:13" s="16" customFormat="1">
      <c r="A82" s="268">
        <v>72</v>
      </c>
      <c r="B82" s="277" t="s">
        <v>327</v>
      </c>
      <c r="C82" s="278">
        <v>62.95</v>
      </c>
      <c r="D82" s="279">
        <v>63.5</v>
      </c>
      <c r="E82" s="279">
        <v>62.099999999999994</v>
      </c>
      <c r="F82" s="279">
        <v>61.249999999999993</v>
      </c>
      <c r="G82" s="279">
        <v>59.849999999999987</v>
      </c>
      <c r="H82" s="279">
        <v>64.349999999999994</v>
      </c>
      <c r="I82" s="279">
        <v>65.75</v>
      </c>
      <c r="J82" s="279">
        <v>66.600000000000009</v>
      </c>
      <c r="K82" s="277">
        <v>64.900000000000006</v>
      </c>
      <c r="L82" s="277">
        <v>62.65</v>
      </c>
      <c r="M82" s="277">
        <v>8.0904900000000008</v>
      </c>
    </row>
    <row r="83" spans="1:13" s="16" customFormat="1">
      <c r="A83" s="268">
        <v>73</v>
      </c>
      <c r="B83" s="277" t="s">
        <v>72</v>
      </c>
      <c r="C83" s="278">
        <v>13730.05</v>
      </c>
      <c r="D83" s="279">
        <v>13708.016666666668</v>
      </c>
      <c r="E83" s="279">
        <v>13535.533333333336</v>
      </c>
      <c r="F83" s="279">
        <v>13341.016666666668</v>
      </c>
      <c r="G83" s="279">
        <v>13168.533333333336</v>
      </c>
      <c r="H83" s="279">
        <v>13902.533333333336</v>
      </c>
      <c r="I83" s="279">
        <v>14075.01666666667</v>
      </c>
      <c r="J83" s="279">
        <v>14269.533333333336</v>
      </c>
      <c r="K83" s="277">
        <v>13880.5</v>
      </c>
      <c r="L83" s="277">
        <v>13513.5</v>
      </c>
      <c r="M83" s="277">
        <v>0.73855000000000004</v>
      </c>
    </row>
    <row r="84" spans="1:13" s="16" customFormat="1">
      <c r="A84" s="268">
        <v>74</v>
      </c>
      <c r="B84" s="277" t="s">
        <v>74</v>
      </c>
      <c r="C84" s="278">
        <v>353.05</v>
      </c>
      <c r="D84" s="279">
        <v>365.45</v>
      </c>
      <c r="E84" s="279">
        <v>336.4</v>
      </c>
      <c r="F84" s="279">
        <v>319.75</v>
      </c>
      <c r="G84" s="279">
        <v>290.7</v>
      </c>
      <c r="H84" s="279">
        <v>382.09999999999997</v>
      </c>
      <c r="I84" s="279">
        <v>411.15000000000003</v>
      </c>
      <c r="J84" s="279">
        <v>427.79999999999995</v>
      </c>
      <c r="K84" s="277">
        <v>394.5</v>
      </c>
      <c r="L84" s="277">
        <v>348.8</v>
      </c>
      <c r="M84" s="277">
        <v>435.96665000000002</v>
      </c>
    </row>
    <row r="85" spans="1:13" s="16" customFormat="1">
      <c r="A85" s="268">
        <v>75</v>
      </c>
      <c r="B85" s="277" t="s">
        <v>328</v>
      </c>
      <c r="C85" s="278">
        <v>162.9</v>
      </c>
      <c r="D85" s="279">
        <v>163.01666666666668</v>
      </c>
      <c r="E85" s="279">
        <v>161.73333333333335</v>
      </c>
      <c r="F85" s="279">
        <v>160.56666666666666</v>
      </c>
      <c r="G85" s="279">
        <v>159.28333333333333</v>
      </c>
      <c r="H85" s="279">
        <v>164.18333333333337</v>
      </c>
      <c r="I85" s="279">
        <v>165.46666666666673</v>
      </c>
      <c r="J85" s="279">
        <v>166.63333333333338</v>
      </c>
      <c r="K85" s="277">
        <v>164.3</v>
      </c>
      <c r="L85" s="277">
        <v>161.85</v>
      </c>
      <c r="M85" s="277">
        <v>0.28447</v>
      </c>
    </row>
    <row r="86" spans="1:13" s="16" customFormat="1">
      <c r="A86" s="268">
        <v>76</v>
      </c>
      <c r="B86" s="277" t="s">
        <v>75</v>
      </c>
      <c r="C86" s="278">
        <v>3798.15</v>
      </c>
      <c r="D86" s="279">
        <v>3779.0666666666671</v>
      </c>
      <c r="E86" s="279">
        <v>3733.1333333333341</v>
      </c>
      <c r="F86" s="279">
        <v>3668.1166666666672</v>
      </c>
      <c r="G86" s="279">
        <v>3622.1833333333343</v>
      </c>
      <c r="H86" s="279">
        <v>3844.0833333333339</v>
      </c>
      <c r="I86" s="279">
        <v>3890.0166666666673</v>
      </c>
      <c r="J86" s="279">
        <v>3955.0333333333338</v>
      </c>
      <c r="K86" s="277">
        <v>3825</v>
      </c>
      <c r="L86" s="277">
        <v>3714.05</v>
      </c>
      <c r="M86" s="277">
        <v>5.35771</v>
      </c>
    </row>
    <row r="87" spans="1:13" s="16" customFormat="1">
      <c r="A87" s="268">
        <v>77</v>
      </c>
      <c r="B87" s="277" t="s">
        <v>314</v>
      </c>
      <c r="C87" s="278">
        <v>545.75</v>
      </c>
      <c r="D87" s="279">
        <v>547.33333333333337</v>
      </c>
      <c r="E87" s="279">
        <v>538.66666666666674</v>
      </c>
      <c r="F87" s="279">
        <v>531.58333333333337</v>
      </c>
      <c r="G87" s="279">
        <v>522.91666666666674</v>
      </c>
      <c r="H87" s="279">
        <v>554.41666666666674</v>
      </c>
      <c r="I87" s="279">
        <v>563.08333333333348</v>
      </c>
      <c r="J87" s="279">
        <v>570.16666666666674</v>
      </c>
      <c r="K87" s="277">
        <v>556</v>
      </c>
      <c r="L87" s="277">
        <v>540.25</v>
      </c>
      <c r="M87" s="277">
        <v>2.64764</v>
      </c>
    </row>
    <row r="88" spans="1:13" s="16" customFormat="1">
      <c r="A88" s="268">
        <v>78</v>
      </c>
      <c r="B88" s="277" t="s">
        <v>323</v>
      </c>
      <c r="C88" s="278">
        <v>195.2</v>
      </c>
      <c r="D88" s="279">
        <v>196.46666666666667</v>
      </c>
      <c r="E88" s="279">
        <v>191.93333333333334</v>
      </c>
      <c r="F88" s="279">
        <v>188.66666666666666</v>
      </c>
      <c r="G88" s="279">
        <v>184.13333333333333</v>
      </c>
      <c r="H88" s="279">
        <v>199.73333333333335</v>
      </c>
      <c r="I88" s="279">
        <v>204.26666666666671</v>
      </c>
      <c r="J88" s="279">
        <v>207.53333333333336</v>
      </c>
      <c r="K88" s="277">
        <v>201</v>
      </c>
      <c r="L88" s="277">
        <v>193.2</v>
      </c>
      <c r="M88" s="277">
        <v>11.98312</v>
      </c>
    </row>
    <row r="89" spans="1:13" s="16" customFormat="1">
      <c r="A89" s="268">
        <v>79</v>
      </c>
      <c r="B89" s="277" t="s">
        <v>76</v>
      </c>
      <c r="C89" s="278">
        <v>395.05</v>
      </c>
      <c r="D89" s="279">
        <v>395.84999999999997</v>
      </c>
      <c r="E89" s="279">
        <v>385.19999999999993</v>
      </c>
      <c r="F89" s="279">
        <v>375.34999999999997</v>
      </c>
      <c r="G89" s="279">
        <v>364.69999999999993</v>
      </c>
      <c r="H89" s="279">
        <v>405.69999999999993</v>
      </c>
      <c r="I89" s="279">
        <v>416.34999999999991</v>
      </c>
      <c r="J89" s="279">
        <v>426.19999999999993</v>
      </c>
      <c r="K89" s="277">
        <v>406.5</v>
      </c>
      <c r="L89" s="277">
        <v>386</v>
      </c>
      <c r="M89" s="277">
        <v>75.871700000000004</v>
      </c>
    </row>
    <row r="90" spans="1:13" s="16" customFormat="1">
      <c r="A90" s="268">
        <v>80</v>
      </c>
      <c r="B90" s="277" t="s">
        <v>77</v>
      </c>
      <c r="C90" s="278">
        <v>88.85</v>
      </c>
      <c r="D90" s="279">
        <v>88.733333333333334</v>
      </c>
      <c r="E90" s="279">
        <v>87.816666666666663</v>
      </c>
      <c r="F90" s="279">
        <v>86.783333333333331</v>
      </c>
      <c r="G90" s="279">
        <v>85.86666666666666</v>
      </c>
      <c r="H90" s="279">
        <v>89.766666666666666</v>
      </c>
      <c r="I90" s="279">
        <v>90.683333333333323</v>
      </c>
      <c r="J90" s="279">
        <v>91.716666666666669</v>
      </c>
      <c r="K90" s="277">
        <v>89.65</v>
      </c>
      <c r="L90" s="277">
        <v>87.7</v>
      </c>
      <c r="M90" s="277">
        <v>51.37762</v>
      </c>
    </row>
    <row r="91" spans="1:13" s="16" customFormat="1">
      <c r="A91" s="268">
        <v>81</v>
      </c>
      <c r="B91" s="277" t="s">
        <v>332</v>
      </c>
      <c r="C91" s="278">
        <v>415.75</v>
      </c>
      <c r="D91" s="279">
        <v>417.23333333333335</v>
      </c>
      <c r="E91" s="279">
        <v>409.56666666666672</v>
      </c>
      <c r="F91" s="279">
        <v>403.38333333333338</v>
      </c>
      <c r="G91" s="279">
        <v>395.71666666666675</v>
      </c>
      <c r="H91" s="279">
        <v>423.41666666666669</v>
      </c>
      <c r="I91" s="279">
        <v>431.08333333333331</v>
      </c>
      <c r="J91" s="279">
        <v>437.26666666666665</v>
      </c>
      <c r="K91" s="277">
        <v>424.9</v>
      </c>
      <c r="L91" s="277">
        <v>411.05</v>
      </c>
      <c r="M91" s="277">
        <v>3.73794</v>
      </c>
    </row>
    <row r="92" spans="1:13" s="16" customFormat="1">
      <c r="A92" s="268">
        <v>82</v>
      </c>
      <c r="B92" s="277" t="s">
        <v>333</v>
      </c>
      <c r="C92" s="278">
        <v>553.65</v>
      </c>
      <c r="D92" s="279">
        <v>558.20000000000005</v>
      </c>
      <c r="E92" s="279">
        <v>546.40000000000009</v>
      </c>
      <c r="F92" s="279">
        <v>539.15000000000009</v>
      </c>
      <c r="G92" s="279">
        <v>527.35000000000014</v>
      </c>
      <c r="H92" s="279">
        <v>565.45000000000005</v>
      </c>
      <c r="I92" s="279">
        <v>577.25</v>
      </c>
      <c r="J92" s="279">
        <v>584.5</v>
      </c>
      <c r="K92" s="277">
        <v>570</v>
      </c>
      <c r="L92" s="277">
        <v>550.95000000000005</v>
      </c>
      <c r="M92" s="277">
        <v>1.28481</v>
      </c>
    </row>
    <row r="93" spans="1:13" s="16" customFormat="1">
      <c r="A93" s="268">
        <v>83</v>
      </c>
      <c r="B93" s="277" t="s">
        <v>335</v>
      </c>
      <c r="C93" s="278">
        <v>269.25</v>
      </c>
      <c r="D93" s="279">
        <v>266.88333333333333</v>
      </c>
      <c r="E93" s="279">
        <v>263.21666666666664</v>
      </c>
      <c r="F93" s="279">
        <v>257.18333333333334</v>
      </c>
      <c r="G93" s="279">
        <v>253.51666666666665</v>
      </c>
      <c r="H93" s="279">
        <v>272.91666666666663</v>
      </c>
      <c r="I93" s="279">
        <v>276.58333333333337</v>
      </c>
      <c r="J93" s="279">
        <v>282.61666666666662</v>
      </c>
      <c r="K93" s="277">
        <v>270.55</v>
      </c>
      <c r="L93" s="277">
        <v>260.85000000000002</v>
      </c>
      <c r="M93" s="277">
        <v>1.7998099999999999</v>
      </c>
    </row>
    <row r="94" spans="1:13" s="16" customFormat="1">
      <c r="A94" s="268">
        <v>84</v>
      </c>
      <c r="B94" s="277" t="s">
        <v>329</v>
      </c>
      <c r="C94" s="278">
        <v>349.4</v>
      </c>
      <c r="D94" s="279">
        <v>348.41666666666669</v>
      </c>
      <c r="E94" s="279">
        <v>341.08333333333337</v>
      </c>
      <c r="F94" s="279">
        <v>332.76666666666671</v>
      </c>
      <c r="G94" s="279">
        <v>325.43333333333339</v>
      </c>
      <c r="H94" s="279">
        <v>356.73333333333335</v>
      </c>
      <c r="I94" s="279">
        <v>364.06666666666672</v>
      </c>
      <c r="J94" s="279">
        <v>372.38333333333333</v>
      </c>
      <c r="K94" s="277">
        <v>355.75</v>
      </c>
      <c r="L94" s="277">
        <v>340.1</v>
      </c>
      <c r="M94" s="277">
        <v>0.99348999999999998</v>
      </c>
    </row>
    <row r="95" spans="1:13" s="16" customFormat="1">
      <c r="A95" s="268">
        <v>85</v>
      </c>
      <c r="B95" s="277" t="s">
        <v>78</v>
      </c>
      <c r="C95" s="278">
        <v>109.35</v>
      </c>
      <c r="D95" s="279">
        <v>109.64999999999999</v>
      </c>
      <c r="E95" s="279">
        <v>108.79999999999998</v>
      </c>
      <c r="F95" s="279">
        <v>108.24999999999999</v>
      </c>
      <c r="G95" s="279">
        <v>107.39999999999998</v>
      </c>
      <c r="H95" s="279">
        <v>110.19999999999999</v>
      </c>
      <c r="I95" s="279">
        <v>111.04999999999998</v>
      </c>
      <c r="J95" s="279">
        <v>111.6</v>
      </c>
      <c r="K95" s="277">
        <v>110.5</v>
      </c>
      <c r="L95" s="277">
        <v>109.1</v>
      </c>
      <c r="M95" s="277">
        <v>4.24329</v>
      </c>
    </row>
    <row r="96" spans="1:13" s="16" customFormat="1">
      <c r="A96" s="268">
        <v>86</v>
      </c>
      <c r="B96" s="277" t="s">
        <v>330</v>
      </c>
      <c r="C96" s="278">
        <v>265.60000000000002</v>
      </c>
      <c r="D96" s="279">
        <v>266.84999999999997</v>
      </c>
      <c r="E96" s="279">
        <v>262.74999999999994</v>
      </c>
      <c r="F96" s="279">
        <v>259.89999999999998</v>
      </c>
      <c r="G96" s="279">
        <v>255.79999999999995</v>
      </c>
      <c r="H96" s="279">
        <v>269.69999999999993</v>
      </c>
      <c r="I96" s="279">
        <v>273.79999999999995</v>
      </c>
      <c r="J96" s="279">
        <v>276.64999999999992</v>
      </c>
      <c r="K96" s="277">
        <v>270.95</v>
      </c>
      <c r="L96" s="277">
        <v>264</v>
      </c>
      <c r="M96" s="277">
        <v>0.71596000000000004</v>
      </c>
    </row>
    <row r="97" spans="1:13" s="16" customFormat="1">
      <c r="A97" s="268">
        <v>87</v>
      </c>
      <c r="B97" s="277" t="s">
        <v>338</v>
      </c>
      <c r="C97" s="278">
        <v>482.55</v>
      </c>
      <c r="D97" s="279">
        <v>484.34999999999997</v>
      </c>
      <c r="E97" s="279">
        <v>476.19999999999993</v>
      </c>
      <c r="F97" s="279">
        <v>469.84999999999997</v>
      </c>
      <c r="G97" s="279">
        <v>461.69999999999993</v>
      </c>
      <c r="H97" s="279">
        <v>490.69999999999993</v>
      </c>
      <c r="I97" s="279">
        <v>498.84999999999991</v>
      </c>
      <c r="J97" s="279">
        <v>505.19999999999993</v>
      </c>
      <c r="K97" s="277">
        <v>492.5</v>
      </c>
      <c r="L97" s="277">
        <v>478</v>
      </c>
      <c r="M97" s="277">
        <v>10.686730000000001</v>
      </c>
    </row>
    <row r="98" spans="1:13" s="16" customFormat="1">
      <c r="A98" s="268">
        <v>88</v>
      </c>
      <c r="B98" s="277" t="s">
        <v>336</v>
      </c>
      <c r="C98" s="278">
        <v>999.2</v>
      </c>
      <c r="D98" s="279">
        <v>1001.0166666666668</v>
      </c>
      <c r="E98" s="279">
        <v>975.03333333333353</v>
      </c>
      <c r="F98" s="279">
        <v>950.86666666666679</v>
      </c>
      <c r="G98" s="279">
        <v>924.88333333333355</v>
      </c>
      <c r="H98" s="279">
        <v>1025.1833333333334</v>
      </c>
      <c r="I98" s="279">
        <v>1051.166666666667</v>
      </c>
      <c r="J98" s="279">
        <v>1075.3333333333335</v>
      </c>
      <c r="K98" s="277">
        <v>1027</v>
      </c>
      <c r="L98" s="277">
        <v>976.85</v>
      </c>
      <c r="M98" s="277">
        <v>4.6287799999999999</v>
      </c>
    </row>
    <row r="99" spans="1:13" s="16" customFormat="1">
      <c r="A99" s="268">
        <v>89</v>
      </c>
      <c r="B99" s="277" t="s">
        <v>337</v>
      </c>
      <c r="C99" s="278">
        <v>14.3</v>
      </c>
      <c r="D99" s="279">
        <v>14.683333333333332</v>
      </c>
      <c r="E99" s="279">
        <v>13.816666666666663</v>
      </c>
      <c r="F99" s="279">
        <v>13.33333333333333</v>
      </c>
      <c r="G99" s="279">
        <v>12.466666666666661</v>
      </c>
      <c r="H99" s="279">
        <v>15.166666666666664</v>
      </c>
      <c r="I99" s="279">
        <v>16.033333333333335</v>
      </c>
      <c r="J99" s="279">
        <v>16.516666666666666</v>
      </c>
      <c r="K99" s="277">
        <v>15.55</v>
      </c>
      <c r="L99" s="277">
        <v>14.2</v>
      </c>
      <c r="M99" s="277">
        <v>75.789569999999998</v>
      </c>
    </row>
    <row r="100" spans="1:13" s="16" customFormat="1">
      <c r="A100" s="268">
        <v>90</v>
      </c>
      <c r="B100" s="277" t="s">
        <v>339</v>
      </c>
      <c r="C100" s="278">
        <v>162.30000000000001</v>
      </c>
      <c r="D100" s="279">
        <v>163.20000000000002</v>
      </c>
      <c r="E100" s="279">
        <v>161.00000000000003</v>
      </c>
      <c r="F100" s="279">
        <v>159.70000000000002</v>
      </c>
      <c r="G100" s="279">
        <v>157.50000000000003</v>
      </c>
      <c r="H100" s="279">
        <v>164.50000000000003</v>
      </c>
      <c r="I100" s="279">
        <v>166.70000000000002</v>
      </c>
      <c r="J100" s="279">
        <v>168.00000000000003</v>
      </c>
      <c r="K100" s="277">
        <v>165.4</v>
      </c>
      <c r="L100" s="277">
        <v>161.9</v>
      </c>
      <c r="M100" s="277">
        <v>0.72209999999999996</v>
      </c>
    </row>
    <row r="101" spans="1:13">
      <c r="A101" s="268">
        <v>91</v>
      </c>
      <c r="B101" s="277" t="s">
        <v>80</v>
      </c>
      <c r="C101" s="278">
        <v>331.55</v>
      </c>
      <c r="D101" s="279">
        <v>333.5</v>
      </c>
      <c r="E101" s="279">
        <v>327.25</v>
      </c>
      <c r="F101" s="279">
        <v>322.95</v>
      </c>
      <c r="G101" s="279">
        <v>316.7</v>
      </c>
      <c r="H101" s="279">
        <v>337.8</v>
      </c>
      <c r="I101" s="279">
        <v>344.05</v>
      </c>
      <c r="J101" s="279">
        <v>348.35</v>
      </c>
      <c r="K101" s="277">
        <v>339.75</v>
      </c>
      <c r="L101" s="277">
        <v>329.2</v>
      </c>
      <c r="M101" s="277">
        <v>4.5604199999999997</v>
      </c>
    </row>
    <row r="102" spans="1:13">
      <c r="A102" s="268">
        <v>92</v>
      </c>
      <c r="B102" s="277" t="s">
        <v>340</v>
      </c>
      <c r="C102" s="278">
        <v>2325.4</v>
      </c>
      <c r="D102" s="279">
        <v>2302.1</v>
      </c>
      <c r="E102" s="279">
        <v>2244.2999999999997</v>
      </c>
      <c r="F102" s="279">
        <v>2163.1999999999998</v>
      </c>
      <c r="G102" s="279">
        <v>2105.3999999999996</v>
      </c>
      <c r="H102" s="279">
        <v>2383.1999999999998</v>
      </c>
      <c r="I102" s="279">
        <v>2441</v>
      </c>
      <c r="J102" s="279">
        <v>2522.1</v>
      </c>
      <c r="K102" s="277">
        <v>2359.9</v>
      </c>
      <c r="L102" s="277">
        <v>2221</v>
      </c>
      <c r="M102" s="277">
        <v>0.11065999999999999</v>
      </c>
    </row>
    <row r="103" spans="1:13">
      <c r="A103" s="268">
        <v>93</v>
      </c>
      <c r="B103" s="277" t="s">
        <v>81</v>
      </c>
      <c r="C103" s="278">
        <v>614</v>
      </c>
      <c r="D103" s="279">
        <v>615.5</v>
      </c>
      <c r="E103" s="279">
        <v>609.5</v>
      </c>
      <c r="F103" s="279">
        <v>605</v>
      </c>
      <c r="G103" s="279">
        <v>599</v>
      </c>
      <c r="H103" s="279">
        <v>620</v>
      </c>
      <c r="I103" s="279">
        <v>626</v>
      </c>
      <c r="J103" s="279">
        <v>630.5</v>
      </c>
      <c r="K103" s="277">
        <v>621.5</v>
      </c>
      <c r="L103" s="277">
        <v>611</v>
      </c>
      <c r="M103" s="277">
        <v>1.3894899999999999</v>
      </c>
    </row>
    <row r="104" spans="1:13">
      <c r="A104" s="268">
        <v>94</v>
      </c>
      <c r="B104" s="277" t="s">
        <v>334</v>
      </c>
      <c r="C104" s="278">
        <v>235.65</v>
      </c>
      <c r="D104" s="279">
        <v>231.38333333333333</v>
      </c>
      <c r="E104" s="279">
        <v>225.76666666666665</v>
      </c>
      <c r="F104" s="279">
        <v>215.88333333333333</v>
      </c>
      <c r="G104" s="279">
        <v>210.26666666666665</v>
      </c>
      <c r="H104" s="279">
        <v>241.26666666666665</v>
      </c>
      <c r="I104" s="279">
        <v>246.88333333333333</v>
      </c>
      <c r="J104" s="279">
        <v>256.76666666666665</v>
      </c>
      <c r="K104" s="277">
        <v>237</v>
      </c>
      <c r="L104" s="277">
        <v>221.5</v>
      </c>
      <c r="M104" s="277">
        <v>0.80293999999999999</v>
      </c>
    </row>
    <row r="105" spans="1:13">
      <c r="A105" s="268">
        <v>95</v>
      </c>
      <c r="B105" s="277" t="s">
        <v>342</v>
      </c>
      <c r="C105" s="278">
        <v>157.80000000000001</v>
      </c>
      <c r="D105" s="279">
        <v>156.88333333333335</v>
      </c>
      <c r="E105" s="279">
        <v>154.3666666666667</v>
      </c>
      <c r="F105" s="279">
        <v>150.93333333333334</v>
      </c>
      <c r="G105" s="279">
        <v>148.41666666666669</v>
      </c>
      <c r="H105" s="279">
        <v>160.31666666666672</v>
      </c>
      <c r="I105" s="279">
        <v>162.83333333333337</v>
      </c>
      <c r="J105" s="279">
        <v>166.26666666666674</v>
      </c>
      <c r="K105" s="277">
        <v>159.4</v>
      </c>
      <c r="L105" s="277">
        <v>153.44999999999999</v>
      </c>
      <c r="M105" s="277">
        <v>8.0198699999999992</v>
      </c>
    </row>
    <row r="106" spans="1:13">
      <c r="A106" s="268">
        <v>96</v>
      </c>
      <c r="B106" s="277" t="s">
        <v>343</v>
      </c>
      <c r="C106" s="278">
        <v>68.95</v>
      </c>
      <c r="D106" s="279">
        <v>69.61666666666666</v>
      </c>
      <c r="E106" s="279">
        <v>67.73333333333332</v>
      </c>
      <c r="F106" s="279">
        <v>66.516666666666666</v>
      </c>
      <c r="G106" s="279">
        <v>64.633333333333326</v>
      </c>
      <c r="H106" s="279">
        <v>70.833333333333314</v>
      </c>
      <c r="I106" s="279">
        <v>72.716666666666669</v>
      </c>
      <c r="J106" s="279">
        <v>73.933333333333309</v>
      </c>
      <c r="K106" s="277">
        <v>71.5</v>
      </c>
      <c r="L106" s="277">
        <v>68.400000000000006</v>
      </c>
      <c r="M106" s="277">
        <v>2.9396399999999998</v>
      </c>
    </row>
    <row r="107" spans="1:13">
      <c r="A107" s="268">
        <v>97</v>
      </c>
      <c r="B107" s="277" t="s">
        <v>82</v>
      </c>
      <c r="C107" s="278">
        <v>249.15</v>
      </c>
      <c r="D107" s="279">
        <v>251.13333333333335</v>
      </c>
      <c r="E107" s="279">
        <v>245.7166666666667</v>
      </c>
      <c r="F107" s="279">
        <v>242.28333333333333</v>
      </c>
      <c r="G107" s="279">
        <v>236.86666666666667</v>
      </c>
      <c r="H107" s="279">
        <v>254.56666666666672</v>
      </c>
      <c r="I107" s="279">
        <v>259.98333333333341</v>
      </c>
      <c r="J107" s="279">
        <v>263.41666666666674</v>
      </c>
      <c r="K107" s="277">
        <v>256.55</v>
      </c>
      <c r="L107" s="277">
        <v>247.7</v>
      </c>
      <c r="M107" s="277">
        <v>49.777639999999998</v>
      </c>
    </row>
    <row r="108" spans="1:13">
      <c r="A108" s="268">
        <v>98</v>
      </c>
      <c r="B108" s="285" t="s">
        <v>344</v>
      </c>
      <c r="C108" s="278">
        <v>393.7</v>
      </c>
      <c r="D108" s="279">
        <v>396.2</v>
      </c>
      <c r="E108" s="279">
        <v>384.5</v>
      </c>
      <c r="F108" s="279">
        <v>375.3</v>
      </c>
      <c r="G108" s="279">
        <v>363.6</v>
      </c>
      <c r="H108" s="279">
        <v>405.4</v>
      </c>
      <c r="I108" s="279">
        <v>417.09999999999991</v>
      </c>
      <c r="J108" s="279">
        <v>426.29999999999995</v>
      </c>
      <c r="K108" s="277">
        <v>407.9</v>
      </c>
      <c r="L108" s="277">
        <v>387</v>
      </c>
      <c r="M108" s="277">
        <v>0.77542999999999995</v>
      </c>
    </row>
    <row r="109" spans="1:13">
      <c r="A109" s="268">
        <v>99</v>
      </c>
      <c r="B109" s="277" t="s">
        <v>83</v>
      </c>
      <c r="C109" s="278">
        <v>774.7</v>
      </c>
      <c r="D109" s="279">
        <v>776.88333333333321</v>
      </c>
      <c r="E109" s="279">
        <v>758.86666666666645</v>
      </c>
      <c r="F109" s="279">
        <v>743.03333333333319</v>
      </c>
      <c r="G109" s="279">
        <v>725.01666666666642</v>
      </c>
      <c r="H109" s="279">
        <v>792.71666666666647</v>
      </c>
      <c r="I109" s="279">
        <v>810.73333333333335</v>
      </c>
      <c r="J109" s="279">
        <v>826.56666666666649</v>
      </c>
      <c r="K109" s="277">
        <v>794.9</v>
      </c>
      <c r="L109" s="277">
        <v>761.05</v>
      </c>
      <c r="M109" s="277">
        <v>143.33238</v>
      </c>
    </row>
    <row r="110" spans="1:13">
      <c r="A110" s="268">
        <v>100</v>
      </c>
      <c r="B110" s="277" t="s">
        <v>84</v>
      </c>
      <c r="C110" s="278">
        <v>116</v>
      </c>
      <c r="D110" s="279">
        <v>115.91666666666667</v>
      </c>
      <c r="E110" s="279">
        <v>114.73333333333335</v>
      </c>
      <c r="F110" s="279">
        <v>113.46666666666668</v>
      </c>
      <c r="G110" s="279">
        <v>112.28333333333336</v>
      </c>
      <c r="H110" s="279">
        <v>117.18333333333334</v>
      </c>
      <c r="I110" s="279">
        <v>118.36666666666665</v>
      </c>
      <c r="J110" s="279">
        <v>119.63333333333333</v>
      </c>
      <c r="K110" s="277">
        <v>117.1</v>
      </c>
      <c r="L110" s="277">
        <v>114.65</v>
      </c>
      <c r="M110" s="277">
        <v>140.36726999999999</v>
      </c>
    </row>
    <row r="111" spans="1:13">
      <c r="A111" s="268">
        <v>101</v>
      </c>
      <c r="B111" s="277" t="s">
        <v>345</v>
      </c>
      <c r="C111" s="278">
        <v>336.55</v>
      </c>
      <c r="D111" s="279">
        <v>333.83333333333331</v>
      </c>
      <c r="E111" s="279">
        <v>328.66666666666663</v>
      </c>
      <c r="F111" s="279">
        <v>320.7833333333333</v>
      </c>
      <c r="G111" s="279">
        <v>315.61666666666662</v>
      </c>
      <c r="H111" s="279">
        <v>341.71666666666664</v>
      </c>
      <c r="I111" s="279">
        <v>346.88333333333327</v>
      </c>
      <c r="J111" s="279">
        <v>354.76666666666665</v>
      </c>
      <c r="K111" s="277">
        <v>339</v>
      </c>
      <c r="L111" s="277">
        <v>325.95</v>
      </c>
      <c r="M111" s="277">
        <v>5.5823400000000003</v>
      </c>
    </row>
    <row r="112" spans="1:13">
      <c r="A112" s="268">
        <v>102</v>
      </c>
      <c r="B112" s="277" t="s">
        <v>3641</v>
      </c>
      <c r="C112" s="278">
        <v>2322.1999999999998</v>
      </c>
      <c r="D112" s="279">
        <v>2316.7166666666667</v>
      </c>
      <c r="E112" s="279">
        <v>2285.4833333333336</v>
      </c>
      <c r="F112" s="279">
        <v>2248.7666666666669</v>
      </c>
      <c r="G112" s="279">
        <v>2217.5333333333338</v>
      </c>
      <c r="H112" s="279">
        <v>2353.4333333333334</v>
      </c>
      <c r="I112" s="279">
        <v>2384.6666666666661</v>
      </c>
      <c r="J112" s="279">
        <v>2421.3833333333332</v>
      </c>
      <c r="K112" s="277">
        <v>2347.9499999999998</v>
      </c>
      <c r="L112" s="277">
        <v>2280</v>
      </c>
      <c r="M112" s="277">
        <v>3.3136299999999999</v>
      </c>
    </row>
    <row r="113" spans="1:13">
      <c r="A113" s="268">
        <v>103</v>
      </c>
      <c r="B113" s="277" t="s">
        <v>85</v>
      </c>
      <c r="C113" s="278">
        <v>1433.5</v>
      </c>
      <c r="D113" s="279">
        <v>1431.9833333333333</v>
      </c>
      <c r="E113" s="279">
        <v>1414.0166666666667</v>
      </c>
      <c r="F113" s="279">
        <v>1394.5333333333333</v>
      </c>
      <c r="G113" s="279">
        <v>1376.5666666666666</v>
      </c>
      <c r="H113" s="279">
        <v>1451.4666666666667</v>
      </c>
      <c r="I113" s="279">
        <v>1469.4333333333334</v>
      </c>
      <c r="J113" s="279">
        <v>1488.9166666666667</v>
      </c>
      <c r="K113" s="277">
        <v>1449.95</v>
      </c>
      <c r="L113" s="277">
        <v>1412.5</v>
      </c>
      <c r="M113" s="277">
        <v>5.6148100000000003</v>
      </c>
    </row>
    <row r="114" spans="1:13">
      <c r="A114" s="268">
        <v>104</v>
      </c>
      <c r="B114" s="277" t="s">
        <v>86</v>
      </c>
      <c r="C114" s="278">
        <v>364.95</v>
      </c>
      <c r="D114" s="279">
        <v>367.36666666666662</v>
      </c>
      <c r="E114" s="279">
        <v>359.58333333333326</v>
      </c>
      <c r="F114" s="279">
        <v>354.21666666666664</v>
      </c>
      <c r="G114" s="279">
        <v>346.43333333333328</v>
      </c>
      <c r="H114" s="279">
        <v>372.73333333333323</v>
      </c>
      <c r="I114" s="279">
        <v>380.51666666666665</v>
      </c>
      <c r="J114" s="279">
        <v>385.88333333333321</v>
      </c>
      <c r="K114" s="277">
        <v>375.15</v>
      </c>
      <c r="L114" s="277">
        <v>362</v>
      </c>
      <c r="M114" s="277">
        <v>21.70459</v>
      </c>
    </row>
    <row r="115" spans="1:13">
      <c r="A115" s="268">
        <v>105</v>
      </c>
      <c r="B115" s="277" t="s">
        <v>236</v>
      </c>
      <c r="C115" s="278">
        <v>772.85</v>
      </c>
      <c r="D115" s="279">
        <v>779.69999999999993</v>
      </c>
      <c r="E115" s="279">
        <v>759.39999999999986</v>
      </c>
      <c r="F115" s="279">
        <v>745.94999999999993</v>
      </c>
      <c r="G115" s="279">
        <v>725.64999999999986</v>
      </c>
      <c r="H115" s="279">
        <v>793.14999999999986</v>
      </c>
      <c r="I115" s="279">
        <v>813.44999999999982</v>
      </c>
      <c r="J115" s="279">
        <v>826.89999999999986</v>
      </c>
      <c r="K115" s="277">
        <v>800</v>
      </c>
      <c r="L115" s="277">
        <v>766.25</v>
      </c>
      <c r="M115" s="277">
        <v>2.6398100000000002</v>
      </c>
    </row>
    <row r="116" spans="1:13">
      <c r="A116" s="268">
        <v>106</v>
      </c>
      <c r="B116" s="277" t="s">
        <v>346</v>
      </c>
      <c r="C116" s="278">
        <v>742.85</v>
      </c>
      <c r="D116" s="279">
        <v>736.94999999999993</v>
      </c>
      <c r="E116" s="279">
        <v>713.89999999999986</v>
      </c>
      <c r="F116" s="279">
        <v>684.94999999999993</v>
      </c>
      <c r="G116" s="279">
        <v>661.89999999999986</v>
      </c>
      <c r="H116" s="279">
        <v>765.89999999999986</v>
      </c>
      <c r="I116" s="279">
        <v>788.94999999999982</v>
      </c>
      <c r="J116" s="279">
        <v>817.89999999999986</v>
      </c>
      <c r="K116" s="277">
        <v>760</v>
      </c>
      <c r="L116" s="277">
        <v>708</v>
      </c>
      <c r="M116" s="277">
        <v>2.0992899999999999</v>
      </c>
    </row>
    <row r="117" spans="1:13">
      <c r="A117" s="268">
        <v>107</v>
      </c>
      <c r="B117" s="277" t="s">
        <v>331</v>
      </c>
      <c r="C117" s="278">
        <v>1780.3</v>
      </c>
      <c r="D117" s="279">
        <v>1778.0166666666667</v>
      </c>
      <c r="E117" s="279">
        <v>1762.2833333333333</v>
      </c>
      <c r="F117" s="279">
        <v>1744.2666666666667</v>
      </c>
      <c r="G117" s="279">
        <v>1728.5333333333333</v>
      </c>
      <c r="H117" s="279">
        <v>1796.0333333333333</v>
      </c>
      <c r="I117" s="279">
        <v>1811.7666666666664</v>
      </c>
      <c r="J117" s="279">
        <v>1829.7833333333333</v>
      </c>
      <c r="K117" s="277">
        <v>1793.75</v>
      </c>
      <c r="L117" s="277">
        <v>1760</v>
      </c>
      <c r="M117" s="277">
        <v>0.15259</v>
      </c>
    </row>
    <row r="118" spans="1:13">
      <c r="A118" s="268">
        <v>108</v>
      </c>
      <c r="B118" s="277" t="s">
        <v>237</v>
      </c>
      <c r="C118" s="278">
        <v>292.35000000000002</v>
      </c>
      <c r="D118" s="279">
        <v>286.58333333333331</v>
      </c>
      <c r="E118" s="279">
        <v>278.16666666666663</v>
      </c>
      <c r="F118" s="279">
        <v>263.98333333333329</v>
      </c>
      <c r="G118" s="279">
        <v>255.56666666666661</v>
      </c>
      <c r="H118" s="279">
        <v>300.76666666666665</v>
      </c>
      <c r="I118" s="279">
        <v>309.18333333333328</v>
      </c>
      <c r="J118" s="279">
        <v>323.36666666666667</v>
      </c>
      <c r="K118" s="277">
        <v>295</v>
      </c>
      <c r="L118" s="277">
        <v>272.39999999999998</v>
      </c>
      <c r="M118" s="277">
        <v>8.7662800000000001</v>
      </c>
    </row>
    <row r="119" spans="1:13">
      <c r="A119" s="268">
        <v>109</v>
      </c>
      <c r="B119" s="277" t="s">
        <v>2995</v>
      </c>
      <c r="C119" s="278">
        <v>226.35</v>
      </c>
      <c r="D119" s="279">
        <v>227</v>
      </c>
      <c r="E119" s="279">
        <v>222.35</v>
      </c>
      <c r="F119" s="279">
        <v>218.35</v>
      </c>
      <c r="G119" s="279">
        <v>213.7</v>
      </c>
      <c r="H119" s="279">
        <v>231</v>
      </c>
      <c r="I119" s="279">
        <v>235.64999999999998</v>
      </c>
      <c r="J119" s="279">
        <v>239.65</v>
      </c>
      <c r="K119" s="277">
        <v>231.65</v>
      </c>
      <c r="L119" s="277">
        <v>223</v>
      </c>
      <c r="M119" s="277">
        <v>0.41737999999999997</v>
      </c>
    </row>
    <row r="120" spans="1:13">
      <c r="A120" s="268">
        <v>110</v>
      </c>
      <c r="B120" s="277" t="s">
        <v>235</v>
      </c>
      <c r="C120" s="278">
        <v>139.75</v>
      </c>
      <c r="D120" s="279">
        <v>138.61666666666667</v>
      </c>
      <c r="E120" s="279">
        <v>136.23333333333335</v>
      </c>
      <c r="F120" s="279">
        <v>132.71666666666667</v>
      </c>
      <c r="G120" s="279">
        <v>130.33333333333334</v>
      </c>
      <c r="H120" s="279">
        <v>142.13333333333335</v>
      </c>
      <c r="I120" s="279">
        <v>144.51666666666668</v>
      </c>
      <c r="J120" s="279">
        <v>148.03333333333336</v>
      </c>
      <c r="K120" s="277">
        <v>141</v>
      </c>
      <c r="L120" s="277">
        <v>135.1</v>
      </c>
      <c r="M120" s="277">
        <v>28.01369</v>
      </c>
    </row>
    <row r="121" spans="1:13">
      <c r="A121" s="268">
        <v>111</v>
      </c>
      <c r="B121" s="277" t="s">
        <v>87</v>
      </c>
      <c r="C121" s="278">
        <v>445.2</v>
      </c>
      <c r="D121" s="279">
        <v>444.9666666666667</v>
      </c>
      <c r="E121" s="279">
        <v>440.43333333333339</v>
      </c>
      <c r="F121" s="279">
        <v>435.66666666666669</v>
      </c>
      <c r="G121" s="279">
        <v>431.13333333333338</v>
      </c>
      <c r="H121" s="279">
        <v>449.73333333333341</v>
      </c>
      <c r="I121" s="279">
        <v>454.26666666666671</v>
      </c>
      <c r="J121" s="279">
        <v>459.03333333333342</v>
      </c>
      <c r="K121" s="277">
        <v>449.5</v>
      </c>
      <c r="L121" s="277">
        <v>440.2</v>
      </c>
      <c r="M121" s="277">
        <v>6.3955000000000002</v>
      </c>
    </row>
    <row r="122" spans="1:13">
      <c r="A122" s="268">
        <v>112</v>
      </c>
      <c r="B122" s="277" t="s">
        <v>347</v>
      </c>
      <c r="C122" s="278">
        <v>383.5</v>
      </c>
      <c r="D122" s="279">
        <v>386.90000000000003</v>
      </c>
      <c r="E122" s="279">
        <v>377.60000000000008</v>
      </c>
      <c r="F122" s="279">
        <v>371.70000000000005</v>
      </c>
      <c r="G122" s="279">
        <v>362.40000000000009</v>
      </c>
      <c r="H122" s="279">
        <v>392.80000000000007</v>
      </c>
      <c r="I122" s="279">
        <v>402.1</v>
      </c>
      <c r="J122" s="279">
        <v>408.00000000000006</v>
      </c>
      <c r="K122" s="277">
        <v>396.2</v>
      </c>
      <c r="L122" s="277">
        <v>381</v>
      </c>
      <c r="M122" s="277">
        <v>1.7805500000000001</v>
      </c>
    </row>
    <row r="123" spans="1:13">
      <c r="A123" s="268">
        <v>113</v>
      </c>
      <c r="B123" s="277" t="s">
        <v>88</v>
      </c>
      <c r="C123" s="278">
        <v>510.55</v>
      </c>
      <c r="D123" s="279">
        <v>506.95</v>
      </c>
      <c r="E123" s="279">
        <v>499.9</v>
      </c>
      <c r="F123" s="279">
        <v>489.25</v>
      </c>
      <c r="G123" s="279">
        <v>482.2</v>
      </c>
      <c r="H123" s="279">
        <v>517.59999999999991</v>
      </c>
      <c r="I123" s="279">
        <v>524.65000000000009</v>
      </c>
      <c r="J123" s="279">
        <v>535.29999999999995</v>
      </c>
      <c r="K123" s="277">
        <v>514</v>
      </c>
      <c r="L123" s="277">
        <v>496.3</v>
      </c>
      <c r="M123" s="277">
        <v>40.191670000000002</v>
      </c>
    </row>
    <row r="124" spans="1:13">
      <c r="A124" s="268">
        <v>114</v>
      </c>
      <c r="B124" s="277" t="s">
        <v>238</v>
      </c>
      <c r="C124" s="278">
        <v>781.45</v>
      </c>
      <c r="D124" s="279">
        <v>776.44999999999993</v>
      </c>
      <c r="E124" s="279">
        <v>764.99999999999989</v>
      </c>
      <c r="F124" s="279">
        <v>748.55</v>
      </c>
      <c r="G124" s="279">
        <v>737.09999999999991</v>
      </c>
      <c r="H124" s="279">
        <v>792.89999999999986</v>
      </c>
      <c r="I124" s="279">
        <v>804.34999999999991</v>
      </c>
      <c r="J124" s="279">
        <v>820.79999999999984</v>
      </c>
      <c r="K124" s="277">
        <v>787.9</v>
      </c>
      <c r="L124" s="277">
        <v>760</v>
      </c>
      <c r="M124" s="277">
        <v>1.2620899999999999</v>
      </c>
    </row>
    <row r="125" spans="1:13">
      <c r="A125" s="268">
        <v>115</v>
      </c>
      <c r="B125" s="277" t="s">
        <v>348</v>
      </c>
      <c r="C125" s="278">
        <v>77.95</v>
      </c>
      <c r="D125" s="279">
        <v>77.866666666666674</v>
      </c>
      <c r="E125" s="279">
        <v>76.833333333333343</v>
      </c>
      <c r="F125" s="279">
        <v>75.716666666666669</v>
      </c>
      <c r="G125" s="279">
        <v>74.683333333333337</v>
      </c>
      <c r="H125" s="279">
        <v>78.983333333333348</v>
      </c>
      <c r="I125" s="279">
        <v>80.01666666666668</v>
      </c>
      <c r="J125" s="279">
        <v>81.133333333333354</v>
      </c>
      <c r="K125" s="277">
        <v>78.900000000000006</v>
      </c>
      <c r="L125" s="277">
        <v>76.75</v>
      </c>
      <c r="M125" s="277">
        <v>1.1895</v>
      </c>
    </row>
    <row r="126" spans="1:13">
      <c r="A126" s="268">
        <v>116</v>
      </c>
      <c r="B126" s="277" t="s">
        <v>355</v>
      </c>
      <c r="C126" s="278">
        <v>335.55</v>
      </c>
      <c r="D126" s="279">
        <v>338.09999999999997</v>
      </c>
      <c r="E126" s="279">
        <v>331.49999999999994</v>
      </c>
      <c r="F126" s="279">
        <v>327.45</v>
      </c>
      <c r="G126" s="279">
        <v>320.84999999999997</v>
      </c>
      <c r="H126" s="279">
        <v>342.14999999999992</v>
      </c>
      <c r="I126" s="279">
        <v>348.74999999999994</v>
      </c>
      <c r="J126" s="279">
        <v>352.7999999999999</v>
      </c>
      <c r="K126" s="277">
        <v>344.7</v>
      </c>
      <c r="L126" s="277">
        <v>334.05</v>
      </c>
      <c r="M126" s="277">
        <v>0.85738999999999999</v>
      </c>
    </row>
    <row r="127" spans="1:13">
      <c r="A127" s="268">
        <v>117</v>
      </c>
      <c r="B127" s="277" t="s">
        <v>356</v>
      </c>
      <c r="C127" s="278">
        <v>156.9</v>
      </c>
      <c r="D127" s="279">
        <v>157.26666666666668</v>
      </c>
      <c r="E127" s="279">
        <v>154.73333333333335</v>
      </c>
      <c r="F127" s="279">
        <v>152.56666666666666</v>
      </c>
      <c r="G127" s="279">
        <v>150.03333333333333</v>
      </c>
      <c r="H127" s="279">
        <v>159.43333333333337</v>
      </c>
      <c r="I127" s="279">
        <v>161.96666666666673</v>
      </c>
      <c r="J127" s="279">
        <v>164.13333333333338</v>
      </c>
      <c r="K127" s="277">
        <v>159.80000000000001</v>
      </c>
      <c r="L127" s="277">
        <v>155.1</v>
      </c>
      <c r="M127" s="277">
        <v>1.76458</v>
      </c>
    </row>
    <row r="128" spans="1:13">
      <c r="A128" s="268">
        <v>118</v>
      </c>
      <c r="B128" s="277" t="s">
        <v>349</v>
      </c>
      <c r="C128" s="278">
        <v>78.3</v>
      </c>
      <c r="D128" s="279">
        <v>78.86666666666666</v>
      </c>
      <c r="E128" s="279">
        <v>77.533333333333317</v>
      </c>
      <c r="F128" s="279">
        <v>76.766666666666652</v>
      </c>
      <c r="G128" s="279">
        <v>75.433333333333309</v>
      </c>
      <c r="H128" s="279">
        <v>79.633333333333326</v>
      </c>
      <c r="I128" s="279">
        <v>80.966666666666669</v>
      </c>
      <c r="J128" s="279">
        <v>81.733333333333334</v>
      </c>
      <c r="K128" s="277">
        <v>80.2</v>
      </c>
      <c r="L128" s="277">
        <v>78.099999999999994</v>
      </c>
      <c r="M128" s="277">
        <v>9.0807900000000004</v>
      </c>
    </row>
    <row r="129" spans="1:13">
      <c r="A129" s="268">
        <v>119</v>
      </c>
      <c r="B129" s="277" t="s">
        <v>350</v>
      </c>
      <c r="C129" s="278">
        <v>363.5</v>
      </c>
      <c r="D129" s="279">
        <v>364.5333333333333</v>
      </c>
      <c r="E129" s="279">
        <v>358.11666666666662</v>
      </c>
      <c r="F129" s="279">
        <v>352.73333333333329</v>
      </c>
      <c r="G129" s="279">
        <v>346.31666666666661</v>
      </c>
      <c r="H129" s="279">
        <v>369.91666666666663</v>
      </c>
      <c r="I129" s="279">
        <v>376.33333333333337</v>
      </c>
      <c r="J129" s="279">
        <v>381.71666666666664</v>
      </c>
      <c r="K129" s="277">
        <v>370.95</v>
      </c>
      <c r="L129" s="277">
        <v>359.15</v>
      </c>
      <c r="M129" s="277">
        <v>0.29282000000000002</v>
      </c>
    </row>
    <row r="130" spans="1:13">
      <c r="A130" s="268">
        <v>120</v>
      </c>
      <c r="B130" s="277" t="s">
        <v>351</v>
      </c>
      <c r="C130" s="278">
        <v>821.2</v>
      </c>
      <c r="D130" s="279">
        <v>825.75</v>
      </c>
      <c r="E130" s="279">
        <v>812</v>
      </c>
      <c r="F130" s="279">
        <v>802.8</v>
      </c>
      <c r="G130" s="279">
        <v>789.05</v>
      </c>
      <c r="H130" s="279">
        <v>834.95</v>
      </c>
      <c r="I130" s="279">
        <v>848.7</v>
      </c>
      <c r="J130" s="279">
        <v>857.90000000000009</v>
      </c>
      <c r="K130" s="277">
        <v>839.5</v>
      </c>
      <c r="L130" s="277">
        <v>816.55</v>
      </c>
      <c r="M130" s="277">
        <v>7.71896</v>
      </c>
    </row>
    <row r="131" spans="1:13">
      <c r="A131" s="268">
        <v>121</v>
      </c>
      <c r="B131" s="277" t="s">
        <v>352</v>
      </c>
      <c r="C131" s="278">
        <v>110.55</v>
      </c>
      <c r="D131" s="279">
        <v>111.08333333333333</v>
      </c>
      <c r="E131" s="279">
        <v>108.56666666666666</v>
      </c>
      <c r="F131" s="279">
        <v>106.58333333333333</v>
      </c>
      <c r="G131" s="279">
        <v>104.06666666666666</v>
      </c>
      <c r="H131" s="279">
        <v>113.06666666666666</v>
      </c>
      <c r="I131" s="279">
        <v>115.58333333333334</v>
      </c>
      <c r="J131" s="279">
        <v>117.56666666666666</v>
      </c>
      <c r="K131" s="277">
        <v>113.6</v>
      </c>
      <c r="L131" s="277">
        <v>109.1</v>
      </c>
      <c r="M131" s="277">
        <v>12.274929999999999</v>
      </c>
    </row>
    <row r="132" spans="1:13">
      <c r="A132" s="268">
        <v>122</v>
      </c>
      <c r="B132" s="277" t="s">
        <v>1220</v>
      </c>
      <c r="C132" s="278">
        <v>751.25</v>
      </c>
      <c r="D132" s="279">
        <v>747.1</v>
      </c>
      <c r="E132" s="279">
        <v>729.2</v>
      </c>
      <c r="F132" s="279">
        <v>707.15</v>
      </c>
      <c r="G132" s="279">
        <v>689.25</v>
      </c>
      <c r="H132" s="279">
        <v>769.15000000000009</v>
      </c>
      <c r="I132" s="279">
        <v>787.05</v>
      </c>
      <c r="J132" s="279">
        <v>809.10000000000014</v>
      </c>
      <c r="K132" s="277">
        <v>765</v>
      </c>
      <c r="L132" s="277">
        <v>725.05</v>
      </c>
      <c r="M132" s="277">
        <v>1.0256400000000001</v>
      </c>
    </row>
    <row r="133" spans="1:13">
      <c r="A133" s="268">
        <v>123</v>
      </c>
      <c r="B133" s="277" t="s">
        <v>90</v>
      </c>
      <c r="C133" s="278">
        <v>13.55</v>
      </c>
      <c r="D133" s="279">
        <v>13.65</v>
      </c>
      <c r="E133" s="279">
        <v>13.25</v>
      </c>
      <c r="F133" s="279">
        <v>12.95</v>
      </c>
      <c r="G133" s="279">
        <v>12.549999999999999</v>
      </c>
      <c r="H133" s="279">
        <v>13.950000000000001</v>
      </c>
      <c r="I133" s="279">
        <v>14.350000000000003</v>
      </c>
      <c r="J133" s="279">
        <v>14.650000000000002</v>
      </c>
      <c r="K133" s="277">
        <v>14.05</v>
      </c>
      <c r="L133" s="277">
        <v>13.35</v>
      </c>
      <c r="M133" s="277">
        <v>47.280850000000001</v>
      </c>
    </row>
    <row r="134" spans="1:13">
      <c r="A134" s="268">
        <v>124</v>
      </c>
      <c r="B134" s="277" t="s">
        <v>91</v>
      </c>
      <c r="C134" s="278">
        <v>3047.95</v>
      </c>
      <c r="D134" s="279">
        <v>3074.3166666666671</v>
      </c>
      <c r="E134" s="279">
        <v>3013.6333333333341</v>
      </c>
      <c r="F134" s="279">
        <v>2979.3166666666671</v>
      </c>
      <c r="G134" s="279">
        <v>2918.6333333333341</v>
      </c>
      <c r="H134" s="279">
        <v>3108.6333333333341</v>
      </c>
      <c r="I134" s="279">
        <v>3169.3166666666675</v>
      </c>
      <c r="J134" s="279">
        <v>3203.6333333333341</v>
      </c>
      <c r="K134" s="277">
        <v>3135</v>
      </c>
      <c r="L134" s="277">
        <v>3040</v>
      </c>
      <c r="M134" s="277">
        <v>14.16089</v>
      </c>
    </row>
    <row r="135" spans="1:13">
      <c r="A135" s="268">
        <v>125</v>
      </c>
      <c r="B135" s="277" t="s">
        <v>357</v>
      </c>
      <c r="C135" s="278">
        <v>8762.0499999999993</v>
      </c>
      <c r="D135" s="279">
        <v>8856.0166666666664</v>
      </c>
      <c r="E135" s="279">
        <v>8522.0333333333328</v>
      </c>
      <c r="F135" s="279">
        <v>8282.0166666666664</v>
      </c>
      <c r="G135" s="279">
        <v>7948.0333333333328</v>
      </c>
      <c r="H135" s="279">
        <v>9096.0333333333328</v>
      </c>
      <c r="I135" s="279">
        <v>9430.0166666666664</v>
      </c>
      <c r="J135" s="279">
        <v>9670.0333333333328</v>
      </c>
      <c r="K135" s="277">
        <v>9190</v>
      </c>
      <c r="L135" s="277">
        <v>8616</v>
      </c>
      <c r="M135" s="277">
        <v>0.39661999999999997</v>
      </c>
    </row>
    <row r="136" spans="1:13">
      <c r="A136" s="268">
        <v>126</v>
      </c>
      <c r="B136" s="277" t="s">
        <v>93</v>
      </c>
      <c r="C136" s="278">
        <v>152.65</v>
      </c>
      <c r="D136" s="279">
        <v>153.70000000000002</v>
      </c>
      <c r="E136" s="279">
        <v>150.80000000000004</v>
      </c>
      <c r="F136" s="279">
        <v>148.95000000000002</v>
      </c>
      <c r="G136" s="279">
        <v>146.05000000000004</v>
      </c>
      <c r="H136" s="279">
        <v>155.55000000000004</v>
      </c>
      <c r="I136" s="279">
        <v>158.45000000000002</v>
      </c>
      <c r="J136" s="279">
        <v>160.30000000000004</v>
      </c>
      <c r="K136" s="277">
        <v>156.6</v>
      </c>
      <c r="L136" s="277">
        <v>151.85</v>
      </c>
      <c r="M136" s="277">
        <v>97.389290000000003</v>
      </c>
    </row>
    <row r="137" spans="1:13">
      <c r="A137" s="268">
        <v>127</v>
      </c>
      <c r="B137" s="277" t="s">
        <v>231</v>
      </c>
      <c r="C137" s="278">
        <v>2203.15</v>
      </c>
      <c r="D137" s="279">
        <v>2179.3166666666671</v>
      </c>
      <c r="E137" s="279">
        <v>2138.8333333333339</v>
      </c>
      <c r="F137" s="279">
        <v>2074.5166666666669</v>
      </c>
      <c r="G137" s="279">
        <v>2034.0333333333338</v>
      </c>
      <c r="H137" s="279">
        <v>2243.6333333333341</v>
      </c>
      <c r="I137" s="279">
        <v>2284.1166666666668</v>
      </c>
      <c r="J137" s="279">
        <v>2348.4333333333343</v>
      </c>
      <c r="K137" s="277">
        <v>2219.8000000000002</v>
      </c>
      <c r="L137" s="277">
        <v>2115</v>
      </c>
      <c r="M137" s="277">
        <v>6.7729100000000004</v>
      </c>
    </row>
    <row r="138" spans="1:13">
      <c r="A138" s="268">
        <v>128</v>
      </c>
      <c r="B138" s="277" t="s">
        <v>94</v>
      </c>
      <c r="C138" s="278">
        <v>5187.8</v>
      </c>
      <c r="D138" s="279">
        <v>5196.9333333333334</v>
      </c>
      <c r="E138" s="279">
        <v>5075.8666666666668</v>
      </c>
      <c r="F138" s="279">
        <v>4963.9333333333334</v>
      </c>
      <c r="G138" s="279">
        <v>4842.8666666666668</v>
      </c>
      <c r="H138" s="279">
        <v>5308.8666666666668</v>
      </c>
      <c r="I138" s="279">
        <v>5429.9333333333343</v>
      </c>
      <c r="J138" s="279">
        <v>5541.8666666666668</v>
      </c>
      <c r="K138" s="277">
        <v>5318</v>
      </c>
      <c r="L138" s="277">
        <v>5085</v>
      </c>
      <c r="M138" s="277">
        <v>53.956220000000002</v>
      </c>
    </row>
    <row r="139" spans="1:13">
      <c r="A139" s="268">
        <v>129</v>
      </c>
      <c r="B139" s="277" t="s">
        <v>1263</v>
      </c>
      <c r="C139" s="278">
        <v>701.1</v>
      </c>
      <c r="D139" s="279">
        <v>706.36666666666667</v>
      </c>
      <c r="E139" s="279">
        <v>694.73333333333335</v>
      </c>
      <c r="F139" s="279">
        <v>688.36666666666667</v>
      </c>
      <c r="G139" s="279">
        <v>676.73333333333335</v>
      </c>
      <c r="H139" s="279">
        <v>712.73333333333335</v>
      </c>
      <c r="I139" s="279">
        <v>724.36666666666679</v>
      </c>
      <c r="J139" s="279">
        <v>730.73333333333335</v>
      </c>
      <c r="K139" s="277">
        <v>718</v>
      </c>
      <c r="L139" s="277">
        <v>700</v>
      </c>
      <c r="M139" s="277">
        <v>0.49282999999999999</v>
      </c>
    </row>
    <row r="140" spans="1:13">
      <c r="A140" s="268">
        <v>130</v>
      </c>
      <c r="B140" s="277" t="s">
        <v>239</v>
      </c>
      <c r="C140" s="278">
        <v>58.9</v>
      </c>
      <c r="D140" s="279">
        <v>58.883333333333333</v>
      </c>
      <c r="E140" s="279">
        <v>57.666666666666664</v>
      </c>
      <c r="F140" s="279">
        <v>56.43333333333333</v>
      </c>
      <c r="G140" s="279">
        <v>55.216666666666661</v>
      </c>
      <c r="H140" s="279">
        <v>60.116666666666667</v>
      </c>
      <c r="I140" s="279">
        <v>61.333333333333336</v>
      </c>
      <c r="J140" s="279">
        <v>62.56666666666667</v>
      </c>
      <c r="K140" s="277">
        <v>60.1</v>
      </c>
      <c r="L140" s="277">
        <v>57.65</v>
      </c>
      <c r="M140" s="277">
        <v>5.7106000000000003</v>
      </c>
    </row>
    <row r="141" spans="1:13">
      <c r="A141" s="268">
        <v>131</v>
      </c>
      <c r="B141" s="277" t="s">
        <v>95</v>
      </c>
      <c r="C141" s="278">
        <v>2202.8000000000002</v>
      </c>
      <c r="D141" s="279">
        <v>2203.15</v>
      </c>
      <c r="E141" s="279">
        <v>2185.3000000000002</v>
      </c>
      <c r="F141" s="279">
        <v>2167.8000000000002</v>
      </c>
      <c r="G141" s="279">
        <v>2149.9500000000003</v>
      </c>
      <c r="H141" s="279">
        <v>2220.65</v>
      </c>
      <c r="I141" s="279">
        <v>2238.4999999999995</v>
      </c>
      <c r="J141" s="279">
        <v>2256</v>
      </c>
      <c r="K141" s="277">
        <v>2221</v>
      </c>
      <c r="L141" s="277">
        <v>2185.65</v>
      </c>
      <c r="M141" s="277">
        <v>9.2593800000000002</v>
      </c>
    </row>
    <row r="142" spans="1:13">
      <c r="A142" s="268">
        <v>132</v>
      </c>
      <c r="B142" s="277" t="s">
        <v>359</v>
      </c>
      <c r="C142" s="278">
        <v>282.95</v>
      </c>
      <c r="D142" s="279">
        <v>281.46666666666664</v>
      </c>
      <c r="E142" s="279">
        <v>276.2833333333333</v>
      </c>
      <c r="F142" s="279">
        <v>269.61666666666667</v>
      </c>
      <c r="G142" s="279">
        <v>264.43333333333334</v>
      </c>
      <c r="H142" s="279">
        <v>288.13333333333327</v>
      </c>
      <c r="I142" s="279">
        <v>293.31666666666655</v>
      </c>
      <c r="J142" s="279">
        <v>299.98333333333323</v>
      </c>
      <c r="K142" s="277">
        <v>286.64999999999998</v>
      </c>
      <c r="L142" s="277">
        <v>274.8</v>
      </c>
      <c r="M142" s="277">
        <v>3.6515499999999999</v>
      </c>
    </row>
    <row r="143" spans="1:13">
      <c r="A143" s="268">
        <v>133</v>
      </c>
      <c r="B143" s="277" t="s">
        <v>360</v>
      </c>
      <c r="C143" s="278">
        <v>80.599999999999994</v>
      </c>
      <c r="D143" s="279">
        <v>81.316666666666663</v>
      </c>
      <c r="E143" s="279">
        <v>79.48333333333332</v>
      </c>
      <c r="F143" s="279">
        <v>78.36666666666666</v>
      </c>
      <c r="G143" s="279">
        <v>76.533333333333317</v>
      </c>
      <c r="H143" s="279">
        <v>82.433333333333323</v>
      </c>
      <c r="I143" s="279">
        <v>84.266666666666666</v>
      </c>
      <c r="J143" s="279">
        <v>85.383333333333326</v>
      </c>
      <c r="K143" s="277">
        <v>83.15</v>
      </c>
      <c r="L143" s="277">
        <v>80.2</v>
      </c>
      <c r="M143" s="277">
        <v>4.6063700000000001</v>
      </c>
    </row>
    <row r="144" spans="1:13">
      <c r="A144" s="268">
        <v>134</v>
      </c>
      <c r="B144" s="277" t="s">
        <v>361</v>
      </c>
      <c r="C144" s="278">
        <v>121.35</v>
      </c>
      <c r="D144" s="279">
        <v>120.88333333333333</v>
      </c>
      <c r="E144" s="279">
        <v>119.66666666666666</v>
      </c>
      <c r="F144" s="279">
        <v>117.98333333333333</v>
      </c>
      <c r="G144" s="279">
        <v>116.76666666666667</v>
      </c>
      <c r="H144" s="279">
        <v>122.56666666666665</v>
      </c>
      <c r="I144" s="279">
        <v>123.78333333333332</v>
      </c>
      <c r="J144" s="279">
        <v>125.46666666666664</v>
      </c>
      <c r="K144" s="277">
        <v>122.1</v>
      </c>
      <c r="L144" s="277">
        <v>119.2</v>
      </c>
      <c r="M144" s="277">
        <v>0.32982</v>
      </c>
    </row>
    <row r="145" spans="1:13">
      <c r="A145" s="268">
        <v>135</v>
      </c>
      <c r="B145" s="277" t="s">
        <v>240</v>
      </c>
      <c r="C145" s="278">
        <v>351.3</v>
      </c>
      <c r="D145" s="279">
        <v>352.75</v>
      </c>
      <c r="E145" s="279">
        <v>347.85</v>
      </c>
      <c r="F145" s="279">
        <v>344.40000000000003</v>
      </c>
      <c r="G145" s="279">
        <v>339.50000000000006</v>
      </c>
      <c r="H145" s="279">
        <v>356.2</v>
      </c>
      <c r="I145" s="279">
        <v>361.09999999999997</v>
      </c>
      <c r="J145" s="279">
        <v>364.54999999999995</v>
      </c>
      <c r="K145" s="277">
        <v>357.65</v>
      </c>
      <c r="L145" s="277">
        <v>349.3</v>
      </c>
      <c r="M145" s="277">
        <v>4.0395000000000003</v>
      </c>
    </row>
    <row r="146" spans="1:13">
      <c r="A146" s="268">
        <v>136</v>
      </c>
      <c r="B146" s="277" t="s">
        <v>241</v>
      </c>
      <c r="C146" s="278">
        <v>1152.3</v>
      </c>
      <c r="D146" s="279">
        <v>1142.2833333333333</v>
      </c>
      <c r="E146" s="279">
        <v>1117.6666666666665</v>
      </c>
      <c r="F146" s="279">
        <v>1083.0333333333333</v>
      </c>
      <c r="G146" s="279">
        <v>1058.4166666666665</v>
      </c>
      <c r="H146" s="279">
        <v>1176.9166666666665</v>
      </c>
      <c r="I146" s="279">
        <v>1201.5333333333333</v>
      </c>
      <c r="J146" s="279">
        <v>1236.1666666666665</v>
      </c>
      <c r="K146" s="277">
        <v>1166.9000000000001</v>
      </c>
      <c r="L146" s="277">
        <v>1107.6500000000001</v>
      </c>
      <c r="M146" s="277">
        <v>0.93240000000000001</v>
      </c>
    </row>
    <row r="147" spans="1:13">
      <c r="A147" s="268">
        <v>137</v>
      </c>
      <c r="B147" s="277" t="s">
        <v>242</v>
      </c>
      <c r="C147" s="278">
        <v>64.349999999999994</v>
      </c>
      <c r="D147" s="279">
        <v>64.600000000000009</v>
      </c>
      <c r="E147" s="279">
        <v>63.950000000000017</v>
      </c>
      <c r="F147" s="279">
        <v>63.550000000000011</v>
      </c>
      <c r="G147" s="279">
        <v>62.90000000000002</v>
      </c>
      <c r="H147" s="279">
        <v>65.000000000000014</v>
      </c>
      <c r="I147" s="279">
        <v>65.65000000000002</v>
      </c>
      <c r="J147" s="279">
        <v>66.050000000000011</v>
      </c>
      <c r="K147" s="277">
        <v>65.25</v>
      </c>
      <c r="L147" s="277">
        <v>64.2</v>
      </c>
      <c r="M147" s="277">
        <v>9.3615100000000009</v>
      </c>
    </row>
    <row r="148" spans="1:13">
      <c r="A148" s="268">
        <v>138</v>
      </c>
      <c r="B148" s="277" t="s">
        <v>96</v>
      </c>
      <c r="C148" s="278">
        <v>50.25</v>
      </c>
      <c r="D148" s="279">
        <v>50.433333333333337</v>
      </c>
      <c r="E148" s="279">
        <v>49.816666666666677</v>
      </c>
      <c r="F148" s="279">
        <v>49.38333333333334</v>
      </c>
      <c r="G148" s="279">
        <v>48.76666666666668</v>
      </c>
      <c r="H148" s="279">
        <v>50.866666666666674</v>
      </c>
      <c r="I148" s="279">
        <v>51.483333333333334</v>
      </c>
      <c r="J148" s="279">
        <v>51.916666666666671</v>
      </c>
      <c r="K148" s="277">
        <v>51.05</v>
      </c>
      <c r="L148" s="277">
        <v>50</v>
      </c>
      <c r="M148" s="277">
        <v>12.13608</v>
      </c>
    </row>
    <row r="149" spans="1:13">
      <c r="A149" s="268">
        <v>139</v>
      </c>
      <c r="B149" s="277" t="s">
        <v>362</v>
      </c>
      <c r="C149" s="278">
        <v>538.20000000000005</v>
      </c>
      <c r="D149" s="279">
        <v>537.2166666666667</v>
      </c>
      <c r="E149" s="279">
        <v>529.43333333333339</v>
      </c>
      <c r="F149" s="279">
        <v>520.66666666666674</v>
      </c>
      <c r="G149" s="279">
        <v>512.88333333333344</v>
      </c>
      <c r="H149" s="279">
        <v>545.98333333333335</v>
      </c>
      <c r="I149" s="279">
        <v>553.76666666666665</v>
      </c>
      <c r="J149" s="279">
        <v>562.5333333333333</v>
      </c>
      <c r="K149" s="277">
        <v>545</v>
      </c>
      <c r="L149" s="277">
        <v>528.45000000000005</v>
      </c>
      <c r="M149" s="277">
        <v>1.4923999999999999</v>
      </c>
    </row>
    <row r="150" spans="1:13">
      <c r="A150" s="268">
        <v>140</v>
      </c>
      <c r="B150" s="277" t="s">
        <v>1297</v>
      </c>
      <c r="C150" s="278">
        <v>1379.25</v>
      </c>
      <c r="D150" s="279">
        <v>1379.0666666666666</v>
      </c>
      <c r="E150" s="279">
        <v>1360.1833333333332</v>
      </c>
      <c r="F150" s="279">
        <v>1341.1166666666666</v>
      </c>
      <c r="G150" s="279">
        <v>1322.2333333333331</v>
      </c>
      <c r="H150" s="279">
        <v>1398.1333333333332</v>
      </c>
      <c r="I150" s="279">
        <v>1417.0166666666664</v>
      </c>
      <c r="J150" s="279">
        <v>1436.0833333333333</v>
      </c>
      <c r="K150" s="277">
        <v>1397.95</v>
      </c>
      <c r="L150" s="277">
        <v>1360</v>
      </c>
      <c r="M150" s="277">
        <v>1.162E-2</v>
      </c>
    </row>
    <row r="151" spans="1:13">
      <c r="A151" s="268">
        <v>141</v>
      </c>
      <c r="B151" s="277" t="s">
        <v>97</v>
      </c>
      <c r="C151" s="278">
        <v>1318.45</v>
      </c>
      <c r="D151" s="279">
        <v>1322.6833333333332</v>
      </c>
      <c r="E151" s="279">
        <v>1302.6166666666663</v>
      </c>
      <c r="F151" s="279">
        <v>1286.7833333333331</v>
      </c>
      <c r="G151" s="279">
        <v>1266.7166666666662</v>
      </c>
      <c r="H151" s="279">
        <v>1338.5166666666664</v>
      </c>
      <c r="I151" s="279">
        <v>1358.5833333333335</v>
      </c>
      <c r="J151" s="279">
        <v>1374.4166666666665</v>
      </c>
      <c r="K151" s="277">
        <v>1342.75</v>
      </c>
      <c r="L151" s="277">
        <v>1306.8499999999999</v>
      </c>
      <c r="M151" s="277">
        <v>24.76004</v>
      </c>
    </row>
    <row r="152" spans="1:13">
      <c r="A152" s="268">
        <v>142</v>
      </c>
      <c r="B152" s="277" t="s">
        <v>363</v>
      </c>
      <c r="C152" s="278">
        <v>242.25</v>
      </c>
      <c r="D152" s="279">
        <v>244.93333333333331</v>
      </c>
      <c r="E152" s="279">
        <v>237.81666666666661</v>
      </c>
      <c r="F152" s="279">
        <v>233.3833333333333</v>
      </c>
      <c r="G152" s="279">
        <v>226.26666666666659</v>
      </c>
      <c r="H152" s="279">
        <v>249.36666666666662</v>
      </c>
      <c r="I152" s="279">
        <v>256.48333333333335</v>
      </c>
      <c r="J152" s="279">
        <v>260.91666666666663</v>
      </c>
      <c r="K152" s="277">
        <v>252.05</v>
      </c>
      <c r="L152" s="277">
        <v>240.5</v>
      </c>
      <c r="M152" s="277">
        <v>2.5272299999999999</v>
      </c>
    </row>
    <row r="153" spans="1:13">
      <c r="A153" s="268">
        <v>143</v>
      </c>
      <c r="B153" s="277" t="s">
        <v>98</v>
      </c>
      <c r="C153" s="278">
        <v>164.9</v>
      </c>
      <c r="D153" s="279">
        <v>165.13333333333335</v>
      </c>
      <c r="E153" s="279">
        <v>163.9666666666667</v>
      </c>
      <c r="F153" s="279">
        <v>163.03333333333333</v>
      </c>
      <c r="G153" s="279">
        <v>161.86666666666667</v>
      </c>
      <c r="H153" s="279">
        <v>166.06666666666672</v>
      </c>
      <c r="I153" s="279">
        <v>167.23333333333341</v>
      </c>
      <c r="J153" s="279">
        <v>168.16666666666674</v>
      </c>
      <c r="K153" s="277">
        <v>166.3</v>
      </c>
      <c r="L153" s="277">
        <v>164.2</v>
      </c>
      <c r="M153" s="277">
        <v>27.768999999999998</v>
      </c>
    </row>
    <row r="154" spans="1:13">
      <c r="A154" s="268">
        <v>144</v>
      </c>
      <c r="B154" s="277" t="s">
        <v>243</v>
      </c>
      <c r="C154" s="278">
        <v>8.6</v>
      </c>
      <c r="D154" s="279">
        <v>8.6666666666666661</v>
      </c>
      <c r="E154" s="279">
        <v>8.4833333333333325</v>
      </c>
      <c r="F154" s="279">
        <v>8.3666666666666671</v>
      </c>
      <c r="G154" s="279">
        <v>8.1833333333333336</v>
      </c>
      <c r="H154" s="279">
        <v>8.7833333333333314</v>
      </c>
      <c r="I154" s="279">
        <v>8.966666666666665</v>
      </c>
      <c r="J154" s="279">
        <v>9.0833333333333304</v>
      </c>
      <c r="K154" s="277">
        <v>8.85</v>
      </c>
      <c r="L154" s="277">
        <v>8.5500000000000007</v>
      </c>
      <c r="M154" s="277">
        <v>59.532829999999997</v>
      </c>
    </row>
    <row r="155" spans="1:13">
      <c r="A155" s="268">
        <v>145</v>
      </c>
      <c r="B155" s="277" t="s">
        <v>364</v>
      </c>
      <c r="C155" s="278">
        <v>356.15</v>
      </c>
      <c r="D155" s="279">
        <v>359.7166666666667</v>
      </c>
      <c r="E155" s="279">
        <v>351.43333333333339</v>
      </c>
      <c r="F155" s="279">
        <v>346.7166666666667</v>
      </c>
      <c r="G155" s="279">
        <v>338.43333333333339</v>
      </c>
      <c r="H155" s="279">
        <v>364.43333333333339</v>
      </c>
      <c r="I155" s="279">
        <v>372.7166666666667</v>
      </c>
      <c r="J155" s="279">
        <v>377.43333333333339</v>
      </c>
      <c r="K155" s="277">
        <v>368</v>
      </c>
      <c r="L155" s="277">
        <v>355</v>
      </c>
      <c r="M155" s="277">
        <v>2.5676700000000001</v>
      </c>
    </row>
    <row r="156" spans="1:13">
      <c r="A156" s="268">
        <v>146</v>
      </c>
      <c r="B156" s="277" t="s">
        <v>99</v>
      </c>
      <c r="C156" s="278">
        <v>48.6</v>
      </c>
      <c r="D156" s="279">
        <v>48.9</v>
      </c>
      <c r="E156" s="279">
        <v>48.199999999999996</v>
      </c>
      <c r="F156" s="279">
        <v>47.8</v>
      </c>
      <c r="G156" s="279">
        <v>47.099999999999994</v>
      </c>
      <c r="H156" s="279">
        <v>49.3</v>
      </c>
      <c r="I156" s="279">
        <v>50</v>
      </c>
      <c r="J156" s="279">
        <v>50.4</v>
      </c>
      <c r="K156" s="277">
        <v>49.6</v>
      </c>
      <c r="L156" s="277">
        <v>48.5</v>
      </c>
      <c r="M156" s="277">
        <v>210.59469999999999</v>
      </c>
    </row>
    <row r="157" spans="1:13">
      <c r="A157" s="268">
        <v>147</v>
      </c>
      <c r="B157" s="277" t="s">
        <v>367</v>
      </c>
      <c r="C157" s="278">
        <v>275.7</v>
      </c>
      <c r="D157" s="279">
        <v>277.23333333333335</v>
      </c>
      <c r="E157" s="279">
        <v>271.51666666666671</v>
      </c>
      <c r="F157" s="279">
        <v>267.33333333333337</v>
      </c>
      <c r="G157" s="279">
        <v>261.61666666666673</v>
      </c>
      <c r="H157" s="279">
        <v>281.41666666666669</v>
      </c>
      <c r="I157" s="279">
        <v>287.13333333333338</v>
      </c>
      <c r="J157" s="279">
        <v>291.31666666666666</v>
      </c>
      <c r="K157" s="277">
        <v>282.95</v>
      </c>
      <c r="L157" s="277">
        <v>273.05</v>
      </c>
      <c r="M157" s="277">
        <v>0.32480999999999999</v>
      </c>
    </row>
    <row r="158" spans="1:13">
      <c r="A158" s="268">
        <v>148</v>
      </c>
      <c r="B158" s="277" t="s">
        <v>366</v>
      </c>
      <c r="C158" s="278">
        <v>2672.7</v>
      </c>
      <c r="D158" s="279">
        <v>2697.9</v>
      </c>
      <c r="E158" s="279">
        <v>2625.8</v>
      </c>
      <c r="F158" s="279">
        <v>2578.9</v>
      </c>
      <c r="G158" s="279">
        <v>2506.8000000000002</v>
      </c>
      <c r="H158" s="279">
        <v>2744.8</v>
      </c>
      <c r="I158" s="279">
        <v>2816.8999999999996</v>
      </c>
      <c r="J158" s="279">
        <v>2863.8</v>
      </c>
      <c r="K158" s="277">
        <v>2770</v>
      </c>
      <c r="L158" s="277">
        <v>2651</v>
      </c>
      <c r="M158" s="277">
        <v>0.26863999999999999</v>
      </c>
    </row>
    <row r="159" spans="1:13">
      <c r="A159" s="268">
        <v>149</v>
      </c>
      <c r="B159" s="277" t="s">
        <v>368</v>
      </c>
      <c r="C159" s="278">
        <v>502.05</v>
      </c>
      <c r="D159" s="279">
        <v>501.85000000000008</v>
      </c>
      <c r="E159" s="279">
        <v>495.60000000000014</v>
      </c>
      <c r="F159" s="279">
        <v>489.15000000000003</v>
      </c>
      <c r="G159" s="279">
        <v>482.90000000000009</v>
      </c>
      <c r="H159" s="279">
        <v>508.30000000000018</v>
      </c>
      <c r="I159" s="279">
        <v>514.55000000000007</v>
      </c>
      <c r="J159" s="279">
        <v>521.00000000000023</v>
      </c>
      <c r="K159" s="277">
        <v>508.1</v>
      </c>
      <c r="L159" s="277">
        <v>495.4</v>
      </c>
      <c r="M159" s="277">
        <v>0.16456000000000001</v>
      </c>
    </row>
    <row r="160" spans="1:13">
      <c r="A160" s="268">
        <v>150</v>
      </c>
      <c r="B160" s="277" t="s">
        <v>2940</v>
      </c>
      <c r="C160" s="278">
        <v>489.55</v>
      </c>
      <c r="D160" s="279">
        <v>493.48333333333335</v>
      </c>
      <c r="E160" s="279">
        <v>481.16666666666669</v>
      </c>
      <c r="F160" s="279">
        <v>472.78333333333336</v>
      </c>
      <c r="G160" s="279">
        <v>460.4666666666667</v>
      </c>
      <c r="H160" s="279">
        <v>501.86666666666667</v>
      </c>
      <c r="I160" s="279">
        <v>514.18333333333328</v>
      </c>
      <c r="J160" s="279">
        <v>522.56666666666661</v>
      </c>
      <c r="K160" s="277">
        <v>505.8</v>
      </c>
      <c r="L160" s="277">
        <v>485.1</v>
      </c>
      <c r="M160" s="277">
        <v>0.19359000000000001</v>
      </c>
    </row>
    <row r="161" spans="1:13">
      <c r="A161" s="268">
        <v>151</v>
      </c>
      <c r="B161" s="277" t="s">
        <v>370</v>
      </c>
      <c r="C161" s="278">
        <v>135.30000000000001</v>
      </c>
      <c r="D161" s="279">
        <v>135.43333333333337</v>
      </c>
      <c r="E161" s="279">
        <v>133.96666666666673</v>
      </c>
      <c r="F161" s="279">
        <v>132.63333333333335</v>
      </c>
      <c r="G161" s="279">
        <v>131.16666666666671</v>
      </c>
      <c r="H161" s="279">
        <v>136.76666666666674</v>
      </c>
      <c r="I161" s="279">
        <v>138.23333333333338</v>
      </c>
      <c r="J161" s="279">
        <v>139.56666666666675</v>
      </c>
      <c r="K161" s="277">
        <v>136.9</v>
      </c>
      <c r="L161" s="277">
        <v>134.1</v>
      </c>
      <c r="M161" s="277">
        <v>6.7771400000000002</v>
      </c>
    </row>
    <row r="162" spans="1:13">
      <c r="A162" s="268">
        <v>152</v>
      </c>
      <c r="B162" s="277" t="s">
        <v>244</v>
      </c>
      <c r="C162" s="278">
        <v>90.1</v>
      </c>
      <c r="D162" s="279">
        <v>91.333333333333329</v>
      </c>
      <c r="E162" s="279">
        <v>88.86666666666666</v>
      </c>
      <c r="F162" s="279">
        <v>87.633333333333326</v>
      </c>
      <c r="G162" s="279">
        <v>85.166666666666657</v>
      </c>
      <c r="H162" s="279">
        <v>92.566666666666663</v>
      </c>
      <c r="I162" s="279">
        <v>95.033333333333331</v>
      </c>
      <c r="J162" s="279">
        <v>96.266666666666666</v>
      </c>
      <c r="K162" s="277">
        <v>93.8</v>
      </c>
      <c r="L162" s="277">
        <v>90.1</v>
      </c>
      <c r="M162" s="277">
        <v>25.426439999999999</v>
      </c>
    </row>
    <row r="163" spans="1:13">
      <c r="A163" s="268">
        <v>153</v>
      </c>
      <c r="B163" s="277" t="s">
        <v>369</v>
      </c>
      <c r="C163" s="278">
        <v>72.75</v>
      </c>
      <c r="D163" s="279">
        <v>72.516666666666666</v>
      </c>
      <c r="E163" s="279">
        <v>71.883333333333326</v>
      </c>
      <c r="F163" s="279">
        <v>71.016666666666666</v>
      </c>
      <c r="G163" s="279">
        <v>70.383333333333326</v>
      </c>
      <c r="H163" s="279">
        <v>73.383333333333326</v>
      </c>
      <c r="I163" s="279">
        <v>74.01666666666668</v>
      </c>
      <c r="J163" s="279">
        <v>74.883333333333326</v>
      </c>
      <c r="K163" s="277">
        <v>73.150000000000006</v>
      </c>
      <c r="L163" s="277">
        <v>71.650000000000006</v>
      </c>
      <c r="M163" s="277">
        <v>23.70984</v>
      </c>
    </row>
    <row r="164" spans="1:13">
      <c r="A164" s="268">
        <v>154</v>
      </c>
      <c r="B164" s="277" t="s">
        <v>100</v>
      </c>
      <c r="C164" s="278">
        <v>86.8</v>
      </c>
      <c r="D164" s="279">
        <v>86.816666666666663</v>
      </c>
      <c r="E164" s="279">
        <v>85.48333333333332</v>
      </c>
      <c r="F164" s="279">
        <v>84.166666666666657</v>
      </c>
      <c r="G164" s="279">
        <v>82.833333333333314</v>
      </c>
      <c r="H164" s="279">
        <v>88.133333333333326</v>
      </c>
      <c r="I164" s="279">
        <v>89.466666666666669</v>
      </c>
      <c r="J164" s="279">
        <v>90.783333333333331</v>
      </c>
      <c r="K164" s="277">
        <v>88.15</v>
      </c>
      <c r="L164" s="277">
        <v>85.5</v>
      </c>
      <c r="M164" s="277">
        <v>99.236649999999997</v>
      </c>
    </row>
    <row r="165" spans="1:13">
      <c r="A165" s="268">
        <v>155</v>
      </c>
      <c r="B165" s="277" t="s">
        <v>375</v>
      </c>
      <c r="C165" s="278">
        <v>1895.9</v>
      </c>
      <c r="D165" s="279">
        <v>1866.9666666666665</v>
      </c>
      <c r="E165" s="279">
        <v>1833.9333333333329</v>
      </c>
      <c r="F165" s="279">
        <v>1771.9666666666665</v>
      </c>
      <c r="G165" s="279">
        <v>1738.9333333333329</v>
      </c>
      <c r="H165" s="279">
        <v>1928.9333333333329</v>
      </c>
      <c r="I165" s="279">
        <v>1961.9666666666662</v>
      </c>
      <c r="J165" s="279">
        <v>2023.9333333333329</v>
      </c>
      <c r="K165" s="277">
        <v>1900</v>
      </c>
      <c r="L165" s="277">
        <v>1805</v>
      </c>
      <c r="M165" s="277">
        <v>0.36575999999999997</v>
      </c>
    </row>
    <row r="166" spans="1:13">
      <c r="A166" s="268">
        <v>156</v>
      </c>
      <c r="B166" s="277" t="s">
        <v>376</v>
      </c>
      <c r="C166" s="278">
        <v>2132.75</v>
      </c>
      <c r="D166" s="279">
        <v>2129.8833333333332</v>
      </c>
      <c r="E166" s="279">
        <v>2055.7666666666664</v>
      </c>
      <c r="F166" s="279">
        <v>1978.7833333333333</v>
      </c>
      <c r="G166" s="279">
        <v>1904.6666666666665</v>
      </c>
      <c r="H166" s="279">
        <v>2206.8666666666663</v>
      </c>
      <c r="I166" s="279">
        <v>2280.9833333333331</v>
      </c>
      <c r="J166" s="279">
        <v>2357.9666666666662</v>
      </c>
      <c r="K166" s="277">
        <v>2204</v>
      </c>
      <c r="L166" s="277">
        <v>2052.9</v>
      </c>
      <c r="M166" s="277">
        <v>0.46700999999999998</v>
      </c>
    </row>
    <row r="167" spans="1:13">
      <c r="A167" s="268">
        <v>157</v>
      </c>
      <c r="B167" s="277" t="s">
        <v>372</v>
      </c>
      <c r="C167" s="278">
        <v>426.95</v>
      </c>
      <c r="D167" s="279">
        <v>427.0333333333333</v>
      </c>
      <c r="E167" s="279">
        <v>423.91666666666663</v>
      </c>
      <c r="F167" s="279">
        <v>420.88333333333333</v>
      </c>
      <c r="G167" s="279">
        <v>417.76666666666665</v>
      </c>
      <c r="H167" s="279">
        <v>430.06666666666661</v>
      </c>
      <c r="I167" s="279">
        <v>433.18333333333328</v>
      </c>
      <c r="J167" s="279">
        <v>436.21666666666658</v>
      </c>
      <c r="K167" s="277">
        <v>430.15</v>
      </c>
      <c r="L167" s="277">
        <v>424</v>
      </c>
      <c r="M167" s="277">
        <v>6.4479999999999996E-2</v>
      </c>
    </row>
    <row r="168" spans="1:13">
      <c r="A168" s="268">
        <v>158</v>
      </c>
      <c r="B168" s="277" t="s">
        <v>382</v>
      </c>
      <c r="C168" s="278">
        <v>234.9</v>
      </c>
      <c r="D168" s="279">
        <v>236.93333333333331</v>
      </c>
      <c r="E168" s="279">
        <v>231.96666666666661</v>
      </c>
      <c r="F168" s="279">
        <v>229.0333333333333</v>
      </c>
      <c r="G168" s="279">
        <v>224.06666666666661</v>
      </c>
      <c r="H168" s="279">
        <v>239.86666666666662</v>
      </c>
      <c r="I168" s="279">
        <v>244.83333333333331</v>
      </c>
      <c r="J168" s="279">
        <v>247.76666666666662</v>
      </c>
      <c r="K168" s="277">
        <v>241.9</v>
      </c>
      <c r="L168" s="277">
        <v>234</v>
      </c>
      <c r="M168" s="277">
        <v>0.71957000000000004</v>
      </c>
    </row>
    <row r="169" spans="1:13">
      <c r="A169" s="268">
        <v>159</v>
      </c>
      <c r="B169" s="277" t="s">
        <v>373</v>
      </c>
      <c r="C169" s="278">
        <v>90.1</v>
      </c>
      <c r="D169" s="279">
        <v>89.816666666666663</v>
      </c>
      <c r="E169" s="279">
        <v>88.283333333333331</v>
      </c>
      <c r="F169" s="279">
        <v>86.466666666666669</v>
      </c>
      <c r="G169" s="279">
        <v>84.933333333333337</v>
      </c>
      <c r="H169" s="279">
        <v>91.633333333333326</v>
      </c>
      <c r="I169" s="279">
        <v>93.166666666666657</v>
      </c>
      <c r="J169" s="279">
        <v>94.98333333333332</v>
      </c>
      <c r="K169" s="277">
        <v>91.35</v>
      </c>
      <c r="L169" s="277">
        <v>88</v>
      </c>
      <c r="M169" s="277">
        <v>0.28944999999999999</v>
      </c>
    </row>
    <row r="170" spans="1:13">
      <c r="A170" s="268">
        <v>160</v>
      </c>
      <c r="B170" s="277" t="s">
        <v>374</v>
      </c>
      <c r="C170" s="278">
        <v>158.6</v>
      </c>
      <c r="D170" s="279">
        <v>160.15</v>
      </c>
      <c r="E170" s="279">
        <v>156.45000000000002</v>
      </c>
      <c r="F170" s="279">
        <v>154.30000000000001</v>
      </c>
      <c r="G170" s="279">
        <v>150.60000000000002</v>
      </c>
      <c r="H170" s="279">
        <v>162.30000000000001</v>
      </c>
      <c r="I170" s="279">
        <v>166</v>
      </c>
      <c r="J170" s="279">
        <v>168.15</v>
      </c>
      <c r="K170" s="277">
        <v>163.85</v>
      </c>
      <c r="L170" s="277">
        <v>158</v>
      </c>
      <c r="M170" s="277">
        <v>0.91119000000000006</v>
      </c>
    </row>
    <row r="171" spans="1:13">
      <c r="A171" s="268">
        <v>161</v>
      </c>
      <c r="B171" s="277" t="s">
        <v>245</v>
      </c>
      <c r="C171" s="278">
        <v>120.9</v>
      </c>
      <c r="D171" s="279">
        <v>121.98333333333333</v>
      </c>
      <c r="E171" s="279">
        <v>119.36666666666667</v>
      </c>
      <c r="F171" s="279">
        <v>117.83333333333334</v>
      </c>
      <c r="G171" s="279">
        <v>115.21666666666668</v>
      </c>
      <c r="H171" s="279">
        <v>123.51666666666667</v>
      </c>
      <c r="I171" s="279">
        <v>126.13333333333331</v>
      </c>
      <c r="J171" s="279">
        <v>127.66666666666666</v>
      </c>
      <c r="K171" s="277">
        <v>124.6</v>
      </c>
      <c r="L171" s="277">
        <v>120.45</v>
      </c>
      <c r="M171" s="277">
        <v>1.18964</v>
      </c>
    </row>
    <row r="172" spans="1:13">
      <c r="A172" s="268">
        <v>162</v>
      </c>
      <c r="B172" s="277" t="s">
        <v>378</v>
      </c>
      <c r="C172" s="278">
        <v>5340.2</v>
      </c>
      <c r="D172" s="279">
        <v>5361.7166666666662</v>
      </c>
      <c r="E172" s="279">
        <v>5298.5333333333328</v>
      </c>
      <c r="F172" s="279">
        <v>5256.8666666666668</v>
      </c>
      <c r="G172" s="279">
        <v>5193.6833333333334</v>
      </c>
      <c r="H172" s="279">
        <v>5403.3833333333323</v>
      </c>
      <c r="I172" s="279">
        <v>5466.5666666666648</v>
      </c>
      <c r="J172" s="279">
        <v>5508.2333333333318</v>
      </c>
      <c r="K172" s="277">
        <v>5424.9</v>
      </c>
      <c r="L172" s="277">
        <v>5320.05</v>
      </c>
      <c r="M172" s="277">
        <v>2.3900000000000001E-2</v>
      </c>
    </row>
    <row r="173" spans="1:13">
      <c r="A173" s="268">
        <v>163</v>
      </c>
      <c r="B173" s="277" t="s">
        <v>379</v>
      </c>
      <c r="C173" s="278">
        <v>1575.15</v>
      </c>
      <c r="D173" s="279">
        <v>1579.2</v>
      </c>
      <c r="E173" s="279">
        <v>1560.95</v>
      </c>
      <c r="F173" s="279">
        <v>1546.75</v>
      </c>
      <c r="G173" s="279">
        <v>1528.5</v>
      </c>
      <c r="H173" s="279">
        <v>1593.4</v>
      </c>
      <c r="I173" s="279">
        <v>1611.65</v>
      </c>
      <c r="J173" s="279">
        <v>1625.8500000000001</v>
      </c>
      <c r="K173" s="277">
        <v>1597.45</v>
      </c>
      <c r="L173" s="277">
        <v>1565</v>
      </c>
      <c r="M173" s="277">
        <v>0.22669</v>
      </c>
    </row>
    <row r="174" spans="1:13">
      <c r="A174" s="268">
        <v>164</v>
      </c>
      <c r="B174" s="277" t="s">
        <v>101</v>
      </c>
      <c r="C174" s="278">
        <v>482.65</v>
      </c>
      <c r="D174" s="279">
        <v>487.56666666666666</v>
      </c>
      <c r="E174" s="279">
        <v>475.63333333333333</v>
      </c>
      <c r="F174" s="279">
        <v>468.61666666666667</v>
      </c>
      <c r="G174" s="279">
        <v>456.68333333333334</v>
      </c>
      <c r="H174" s="279">
        <v>494.58333333333331</v>
      </c>
      <c r="I174" s="279">
        <v>506.51666666666659</v>
      </c>
      <c r="J174" s="279">
        <v>513.5333333333333</v>
      </c>
      <c r="K174" s="277">
        <v>499.5</v>
      </c>
      <c r="L174" s="277">
        <v>480.55</v>
      </c>
      <c r="M174" s="277">
        <v>28.7074</v>
      </c>
    </row>
    <row r="175" spans="1:13">
      <c r="A175" s="268">
        <v>165</v>
      </c>
      <c r="B175" s="277" t="s">
        <v>387</v>
      </c>
      <c r="C175" s="278">
        <v>42.05</v>
      </c>
      <c r="D175" s="279">
        <v>42.25</v>
      </c>
      <c r="E175" s="279">
        <v>41.75</v>
      </c>
      <c r="F175" s="279">
        <v>41.45</v>
      </c>
      <c r="G175" s="279">
        <v>40.950000000000003</v>
      </c>
      <c r="H175" s="279">
        <v>42.55</v>
      </c>
      <c r="I175" s="279">
        <v>43.05</v>
      </c>
      <c r="J175" s="279">
        <v>43.349999999999994</v>
      </c>
      <c r="K175" s="277">
        <v>42.75</v>
      </c>
      <c r="L175" s="277">
        <v>41.95</v>
      </c>
      <c r="M175" s="277">
        <v>1.97021</v>
      </c>
    </row>
    <row r="176" spans="1:13">
      <c r="A176" s="268">
        <v>166</v>
      </c>
      <c r="B176" s="277" t="s">
        <v>1396</v>
      </c>
      <c r="C176" s="278">
        <v>3983.8</v>
      </c>
      <c r="D176" s="279">
        <v>3922.85</v>
      </c>
      <c r="E176" s="279">
        <v>3861.8999999999996</v>
      </c>
      <c r="F176" s="279">
        <v>3739.9999999999995</v>
      </c>
      <c r="G176" s="279">
        <v>3679.0499999999993</v>
      </c>
      <c r="H176" s="279">
        <v>4044.75</v>
      </c>
      <c r="I176" s="279">
        <v>4105.7</v>
      </c>
      <c r="J176" s="279">
        <v>4227.6000000000004</v>
      </c>
      <c r="K176" s="277">
        <v>3983.8</v>
      </c>
      <c r="L176" s="277">
        <v>3800.95</v>
      </c>
      <c r="M176" s="277">
        <v>3.6476000000000002</v>
      </c>
    </row>
    <row r="177" spans="1:13">
      <c r="A177" s="268">
        <v>167</v>
      </c>
      <c r="B177" s="277" t="s">
        <v>103</v>
      </c>
      <c r="C177" s="278">
        <v>23.05</v>
      </c>
      <c r="D177" s="279">
        <v>23.149999999999995</v>
      </c>
      <c r="E177" s="279">
        <v>22.54999999999999</v>
      </c>
      <c r="F177" s="279">
        <v>22.049999999999994</v>
      </c>
      <c r="G177" s="279">
        <v>21.449999999999989</v>
      </c>
      <c r="H177" s="279">
        <v>23.649999999999991</v>
      </c>
      <c r="I177" s="279">
        <v>24.249999999999993</v>
      </c>
      <c r="J177" s="279">
        <v>24.749999999999993</v>
      </c>
      <c r="K177" s="277">
        <v>23.75</v>
      </c>
      <c r="L177" s="277">
        <v>22.65</v>
      </c>
      <c r="M177" s="277">
        <v>264.34807999999998</v>
      </c>
    </row>
    <row r="178" spans="1:13">
      <c r="A178" s="268">
        <v>168</v>
      </c>
      <c r="B178" s="277" t="s">
        <v>388</v>
      </c>
      <c r="C178" s="278">
        <v>208.05</v>
      </c>
      <c r="D178" s="279">
        <v>209.15</v>
      </c>
      <c r="E178" s="279">
        <v>205.9</v>
      </c>
      <c r="F178" s="279">
        <v>203.75</v>
      </c>
      <c r="G178" s="279">
        <v>200.5</v>
      </c>
      <c r="H178" s="279">
        <v>211.3</v>
      </c>
      <c r="I178" s="279">
        <v>214.55</v>
      </c>
      <c r="J178" s="279">
        <v>216.70000000000002</v>
      </c>
      <c r="K178" s="277">
        <v>212.4</v>
      </c>
      <c r="L178" s="277">
        <v>207</v>
      </c>
      <c r="M178" s="277">
        <v>7.6301800000000002</v>
      </c>
    </row>
    <row r="179" spans="1:13">
      <c r="A179" s="268">
        <v>169</v>
      </c>
      <c r="B179" s="277" t="s">
        <v>380</v>
      </c>
      <c r="C179" s="278">
        <v>923.25</v>
      </c>
      <c r="D179" s="279">
        <v>921.11666666666667</v>
      </c>
      <c r="E179" s="279">
        <v>915.23333333333335</v>
      </c>
      <c r="F179" s="279">
        <v>907.2166666666667</v>
      </c>
      <c r="G179" s="279">
        <v>901.33333333333337</v>
      </c>
      <c r="H179" s="279">
        <v>929.13333333333333</v>
      </c>
      <c r="I179" s="279">
        <v>935.01666666666677</v>
      </c>
      <c r="J179" s="279">
        <v>943.0333333333333</v>
      </c>
      <c r="K179" s="277">
        <v>927</v>
      </c>
      <c r="L179" s="277">
        <v>913.1</v>
      </c>
      <c r="M179" s="277">
        <v>0.19109999999999999</v>
      </c>
    </row>
    <row r="180" spans="1:13">
      <c r="A180" s="268">
        <v>170</v>
      </c>
      <c r="B180" s="277" t="s">
        <v>246</v>
      </c>
      <c r="C180" s="278">
        <v>509.45</v>
      </c>
      <c r="D180" s="279">
        <v>509.90000000000003</v>
      </c>
      <c r="E180" s="279">
        <v>502.1</v>
      </c>
      <c r="F180" s="279">
        <v>494.75</v>
      </c>
      <c r="G180" s="279">
        <v>486.95</v>
      </c>
      <c r="H180" s="279">
        <v>517.25</v>
      </c>
      <c r="I180" s="279">
        <v>525.05000000000018</v>
      </c>
      <c r="J180" s="279">
        <v>532.40000000000009</v>
      </c>
      <c r="K180" s="277">
        <v>517.70000000000005</v>
      </c>
      <c r="L180" s="277">
        <v>502.55</v>
      </c>
      <c r="M180" s="277">
        <v>0.78605000000000003</v>
      </c>
    </row>
    <row r="181" spans="1:13">
      <c r="A181" s="268">
        <v>171</v>
      </c>
      <c r="B181" s="277" t="s">
        <v>104</v>
      </c>
      <c r="C181" s="278">
        <v>724.95</v>
      </c>
      <c r="D181" s="279">
        <v>722.53333333333342</v>
      </c>
      <c r="E181" s="279">
        <v>708.11666666666679</v>
      </c>
      <c r="F181" s="279">
        <v>691.28333333333342</v>
      </c>
      <c r="G181" s="279">
        <v>676.86666666666679</v>
      </c>
      <c r="H181" s="279">
        <v>739.36666666666679</v>
      </c>
      <c r="I181" s="279">
        <v>753.78333333333353</v>
      </c>
      <c r="J181" s="279">
        <v>770.61666666666679</v>
      </c>
      <c r="K181" s="277">
        <v>736.95</v>
      </c>
      <c r="L181" s="277">
        <v>705.7</v>
      </c>
      <c r="M181" s="277">
        <v>29.194179999999999</v>
      </c>
    </row>
    <row r="182" spans="1:13">
      <c r="A182" s="268">
        <v>172</v>
      </c>
      <c r="B182" s="277" t="s">
        <v>247</v>
      </c>
      <c r="C182" s="278">
        <v>411.45</v>
      </c>
      <c r="D182" s="279">
        <v>409.7833333333333</v>
      </c>
      <c r="E182" s="279">
        <v>403.66666666666663</v>
      </c>
      <c r="F182" s="279">
        <v>395.88333333333333</v>
      </c>
      <c r="G182" s="279">
        <v>389.76666666666665</v>
      </c>
      <c r="H182" s="279">
        <v>417.56666666666661</v>
      </c>
      <c r="I182" s="279">
        <v>423.68333333333328</v>
      </c>
      <c r="J182" s="279">
        <v>431.46666666666658</v>
      </c>
      <c r="K182" s="277">
        <v>415.9</v>
      </c>
      <c r="L182" s="277">
        <v>402</v>
      </c>
      <c r="M182" s="277">
        <v>0.65227000000000002</v>
      </c>
    </row>
    <row r="183" spans="1:13">
      <c r="A183" s="268">
        <v>173</v>
      </c>
      <c r="B183" s="277" t="s">
        <v>248</v>
      </c>
      <c r="C183" s="278">
        <v>860.45</v>
      </c>
      <c r="D183" s="279">
        <v>866.88333333333333</v>
      </c>
      <c r="E183" s="279">
        <v>850.56666666666661</v>
      </c>
      <c r="F183" s="279">
        <v>840.68333333333328</v>
      </c>
      <c r="G183" s="279">
        <v>824.36666666666656</v>
      </c>
      <c r="H183" s="279">
        <v>876.76666666666665</v>
      </c>
      <c r="I183" s="279">
        <v>893.08333333333348</v>
      </c>
      <c r="J183" s="279">
        <v>902.9666666666667</v>
      </c>
      <c r="K183" s="277">
        <v>883.2</v>
      </c>
      <c r="L183" s="277">
        <v>857</v>
      </c>
      <c r="M183" s="277">
        <v>2.4601099999999998</v>
      </c>
    </row>
    <row r="184" spans="1:13">
      <c r="A184" s="268">
        <v>174</v>
      </c>
      <c r="B184" s="277" t="s">
        <v>389</v>
      </c>
      <c r="C184" s="278">
        <v>82.25</v>
      </c>
      <c r="D184" s="279">
        <v>83.05</v>
      </c>
      <c r="E184" s="279">
        <v>81.199999999999989</v>
      </c>
      <c r="F184" s="279">
        <v>80.149999999999991</v>
      </c>
      <c r="G184" s="279">
        <v>78.299999999999983</v>
      </c>
      <c r="H184" s="279">
        <v>84.1</v>
      </c>
      <c r="I184" s="279">
        <v>85.949999999999989</v>
      </c>
      <c r="J184" s="279">
        <v>87</v>
      </c>
      <c r="K184" s="277">
        <v>84.9</v>
      </c>
      <c r="L184" s="277">
        <v>82</v>
      </c>
      <c r="M184" s="277">
        <v>0.84326000000000001</v>
      </c>
    </row>
    <row r="185" spans="1:13">
      <c r="A185" s="268">
        <v>175</v>
      </c>
      <c r="B185" s="277" t="s">
        <v>381</v>
      </c>
      <c r="C185" s="278">
        <v>383.8</v>
      </c>
      <c r="D185" s="279">
        <v>385.83333333333331</v>
      </c>
      <c r="E185" s="279">
        <v>378.71666666666664</v>
      </c>
      <c r="F185" s="279">
        <v>373.63333333333333</v>
      </c>
      <c r="G185" s="279">
        <v>366.51666666666665</v>
      </c>
      <c r="H185" s="279">
        <v>390.91666666666663</v>
      </c>
      <c r="I185" s="279">
        <v>398.0333333333333</v>
      </c>
      <c r="J185" s="279">
        <v>403.11666666666662</v>
      </c>
      <c r="K185" s="277">
        <v>392.95</v>
      </c>
      <c r="L185" s="277">
        <v>380.75</v>
      </c>
      <c r="M185" s="277">
        <v>30.393370000000001</v>
      </c>
    </row>
    <row r="186" spans="1:13">
      <c r="A186" s="268">
        <v>176</v>
      </c>
      <c r="B186" s="277" t="s">
        <v>249</v>
      </c>
      <c r="C186" s="278">
        <v>195.25</v>
      </c>
      <c r="D186" s="279">
        <v>195.81666666666669</v>
      </c>
      <c r="E186" s="279">
        <v>192.78333333333339</v>
      </c>
      <c r="F186" s="279">
        <v>190.31666666666669</v>
      </c>
      <c r="G186" s="279">
        <v>187.28333333333339</v>
      </c>
      <c r="H186" s="279">
        <v>198.28333333333339</v>
      </c>
      <c r="I186" s="279">
        <v>201.31666666666669</v>
      </c>
      <c r="J186" s="279">
        <v>203.78333333333339</v>
      </c>
      <c r="K186" s="277">
        <v>198.85</v>
      </c>
      <c r="L186" s="277">
        <v>193.35</v>
      </c>
      <c r="M186" s="277">
        <v>5.5373999999999999</v>
      </c>
    </row>
    <row r="187" spans="1:13">
      <c r="A187" s="268">
        <v>177</v>
      </c>
      <c r="B187" s="277" t="s">
        <v>105</v>
      </c>
      <c r="C187" s="278">
        <v>744.2</v>
      </c>
      <c r="D187" s="279">
        <v>735.21666666666658</v>
      </c>
      <c r="E187" s="279">
        <v>724.03333333333319</v>
      </c>
      <c r="F187" s="279">
        <v>703.86666666666656</v>
      </c>
      <c r="G187" s="279">
        <v>692.68333333333317</v>
      </c>
      <c r="H187" s="279">
        <v>755.38333333333321</v>
      </c>
      <c r="I187" s="279">
        <v>766.56666666666661</v>
      </c>
      <c r="J187" s="279">
        <v>786.73333333333323</v>
      </c>
      <c r="K187" s="277">
        <v>746.4</v>
      </c>
      <c r="L187" s="277">
        <v>715.05</v>
      </c>
      <c r="M187" s="277">
        <v>23.778079999999999</v>
      </c>
    </row>
    <row r="188" spans="1:13">
      <c r="A188" s="268">
        <v>178</v>
      </c>
      <c r="B188" s="277" t="s">
        <v>383</v>
      </c>
      <c r="C188" s="278">
        <v>75.349999999999994</v>
      </c>
      <c r="D188" s="279">
        <v>75.61666666666666</v>
      </c>
      <c r="E188" s="279">
        <v>72.98333333333332</v>
      </c>
      <c r="F188" s="279">
        <v>70.61666666666666</v>
      </c>
      <c r="G188" s="279">
        <v>67.98333333333332</v>
      </c>
      <c r="H188" s="279">
        <v>77.98333333333332</v>
      </c>
      <c r="I188" s="279">
        <v>80.616666666666674</v>
      </c>
      <c r="J188" s="279">
        <v>82.98333333333332</v>
      </c>
      <c r="K188" s="277">
        <v>78.25</v>
      </c>
      <c r="L188" s="277">
        <v>73.25</v>
      </c>
      <c r="M188" s="277">
        <v>11.67287</v>
      </c>
    </row>
    <row r="189" spans="1:13">
      <c r="A189" s="268">
        <v>179</v>
      </c>
      <c r="B189" s="277" t="s">
        <v>384</v>
      </c>
      <c r="C189" s="278">
        <v>545.15</v>
      </c>
      <c r="D189" s="279">
        <v>536.08333333333337</v>
      </c>
      <c r="E189" s="279">
        <v>523.16666666666674</v>
      </c>
      <c r="F189" s="279">
        <v>501.18333333333339</v>
      </c>
      <c r="G189" s="279">
        <v>488.26666666666677</v>
      </c>
      <c r="H189" s="279">
        <v>558.06666666666672</v>
      </c>
      <c r="I189" s="279">
        <v>570.98333333333346</v>
      </c>
      <c r="J189" s="279">
        <v>592.9666666666667</v>
      </c>
      <c r="K189" s="277">
        <v>549</v>
      </c>
      <c r="L189" s="277">
        <v>514.1</v>
      </c>
      <c r="M189" s="277">
        <v>0.27878999999999998</v>
      </c>
    </row>
    <row r="190" spans="1:13">
      <c r="A190" s="268">
        <v>180</v>
      </c>
      <c r="B190" s="277" t="s">
        <v>1439</v>
      </c>
      <c r="C190" s="278">
        <v>216.35</v>
      </c>
      <c r="D190" s="279">
        <v>208.94999999999996</v>
      </c>
      <c r="E190" s="279">
        <v>198.44999999999993</v>
      </c>
      <c r="F190" s="279">
        <v>180.54999999999998</v>
      </c>
      <c r="G190" s="279">
        <v>170.04999999999995</v>
      </c>
      <c r="H190" s="279">
        <v>226.84999999999991</v>
      </c>
      <c r="I190" s="279">
        <v>237.34999999999997</v>
      </c>
      <c r="J190" s="279">
        <v>255.24999999999989</v>
      </c>
      <c r="K190" s="277">
        <v>219.45</v>
      </c>
      <c r="L190" s="277">
        <v>191.05</v>
      </c>
      <c r="M190" s="277">
        <v>20.78914</v>
      </c>
    </row>
    <row r="191" spans="1:13">
      <c r="A191" s="268">
        <v>181</v>
      </c>
      <c r="B191" s="277" t="s">
        <v>390</v>
      </c>
      <c r="C191" s="278">
        <v>61.6</v>
      </c>
      <c r="D191" s="279">
        <v>61.083333333333336</v>
      </c>
      <c r="E191" s="279">
        <v>60.166666666666671</v>
      </c>
      <c r="F191" s="279">
        <v>58.733333333333334</v>
      </c>
      <c r="G191" s="279">
        <v>57.81666666666667</v>
      </c>
      <c r="H191" s="279">
        <v>62.516666666666673</v>
      </c>
      <c r="I191" s="279">
        <v>63.433333333333344</v>
      </c>
      <c r="J191" s="279">
        <v>64.866666666666674</v>
      </c>
      <c r="K191" s="277">
        <v>62</v>
      </c>
      <c r="L191" s="277">
        <v>59.65</v>
      </c>
      <c r="M191" s="277">
        <v>8.6684400000000004</v>
      </c>
    </row>
    <row r="192" spans="1:13">
      <c r="A192" s="268">
        <v>182</v>
      </c>
      <c r="B192" s="277" t="s">
        <v>250</v>
      </c>
      <c r="C192" s="278">
        <v>208.55</v>
      </c>
      <c r="D192" s="279">
        <v>206.75</v>
      </c>
      <c r="E192" s="279">
        <v>204.5</v>
      </c>
      <c r="F192" s="279">
        <v>200.45</v>
      </c>
      <c r="G192" s="279">
        <v>198.2</v>
      </c>
      <c r="H192" s="279">
        <v>210.8</v>
      </c>
      <c r="I192" s="279">
        <v>213.05</v>
      </c>
      <c r="J192" s="279">
        <v>217.10000000000002</v>
      </c>
      <c r="K192" s="277">
        <v>209</v>
      </c>
      <c r="L192" s="277">
        <v>202.7</v>
      </c>
      <c r="M192" s="277">
        <v>4.8261900000000004</v>
      </c>
    </row>
    <row r="193" spans="1:13">
      <c r="A193" s="268">
        <v>183</v>
      </c>
      <c r="B193" s="277" t="s">
        <v>385</v>
      </c>
      <c r="C193" s="278">
        <v>330.8</v>
      </c>
      <c r="D193" s="279">
        <v>333.23333333333335</v>
      </c>
      <c r="E193" s="279">
        <v>327.56666666666672</v>
      </c>
      <c r="F193" s="279">
        <v>324.33333333333337</v>
      </c>
      <c r="G193" s="279">
        <v>318.66666666666674</v>
      </c>
      <c r="H193" s="279">
        <v>336.4666666666667</v>
      </c>
      <c r="I193" s="279">
        <v>342.13333333333333</v>
      </c>
      <c r="J193" s="279">
        <v>345.36666666666667</v>
      </c>
      <c r="K193" s="277">
        <v>338.9</v>
      </c>
      <c r="L193" s="277">
        <v>330</v>
      </c>
      <c r="M193" s="277">
        <v>0.45992</v>
      </c>
    </row>
    <row r="194" spans="1:13">
      <c r="A194" s="268">
        <v>184</v>
      </c>
      <c r="B194" s="277" t="s">
        <v>386</v>
      </c>
      <c r="C194" s="278">
        <v>308.39999999999998</v>
      </c>
      <c r="D194" s="279">
        <v>309</v>
      </c>
      <c r="E194" s="279">
        <v>304.5</v>
      </c>
      <c r="F194" s="279">
        <v>300.60000000000002</v>
      </c>
      <c r="G194" s="279">
        <v>296.10000000000002</v>
      </c>
      <c r="H194" s="279">
        <v>312.89999999999998</v>
      </c>
      <c r="I194" s="279">
        <v>317.39999999999998</v>
      </c>
      <c r="J194" s="279">
        <v>321.29999999999995</v>
      </c>
      <c r="K194" s="277">
        <v>313.5</v>
      </c>
      <c r="L194" s="277">
        <v>305.10000000000002</v>
      </c>
      <c r="M194" s="277">
        <v>6.2808799999999998</v>
      </c>
    </row>
    <row r="195" spans="1:13">
      <c r="A195" s="268">
        <v>185</v>
      </c>
      <c r="B195" s="277" t="s">
        <v>391</v>
      </c>
      <c r="C195" s="278">
        <v>652.95000000000005</v>
      </c>
      <c r="D195" s="279">
        <v>656.43333333333339</v>
      </c>
      <c r="E195" s="279">
        <v>644.01666666666677</v>
      </c>
      <c r="F195" s="279">
        <v>635.08333333333337</v>
      </c>
      <c r="G195" s="279">
        <v>622.66666666666674</v>
      </c>
      <c r="H195" s="279">
        <v>665.36666666666679</v>
      </c>
      <c r="I195" s="279">
        <v>677.7833333333333</v>
      </c>
      <c r="J195" s="279">
        <v>686.71666666666681</v>
      </c>
      <c r="K195" s="277">
        <v>668.85</v>
      </c>
      <c r="L195" s="277">
        <v>647.5</v>
      </c>
      <c r="M195" s="277">
        <v>0.24421999999999999</v>
      </c>
    </row>
    <row r="196" spans="1:13">
      <c r="A196" s="268">
        <v>186</v>
      </c>
      <c r="B196" s="277" t="s">
        <v>399</v>
      </c>
      <c r="C196" s="278">
        <v>806.1</v>
      </c>
      <c r="D196" s="279">
        <v>794.0333333333333</v>
      </c>
      <c r="E196" s="279">
        <v>777.06666666666661</v>
      </c>
      <c r="F196" s="279">
        <v>748.0333333333333</v>
      </c>
      <c r="G196" s="279">
        <v>731.06666666666661</v>
      </c>
      <c r="H196" s="279">
        <v>823.06666666666661</v>
      </c>
      <c r="I196" s="279">
        <v>840.0333333333333</v>
      </c>
      <c r="J196" s="279">
        <v>869.06666666666661</v>
      </c>
      <c r="K196" s="277">
        <v>811</v>
      </c>
      <c r="L196" s="277">
        <v>765</v>
      </c>
      <c r="M196" s="277">
        <v>12.25704</v>
      </c>
    </row>
    <row r="197" spans="1:13">
      <c r="A197" s="268">
        <v>187</v>
      </c>
      <c r="B197" s="277" t="s">
        <v>392</v>
      </c>
      <c r="C197" s="278">
        <v>29.85</v>
      </c>
      <c r="D197" s="279">
        <v>30.083333333333332</v>
      </c>
      <c r="E197" s="279">
        <v>29.166666666666664</v>
      </c>
      <c r="F197" s="279">
        <v>28.483333333333331</v>
      </c>
      <c r="G197" s="279">
        <v>27.566666666666663</v>
      </c>
      <c r="H197" s="279">
        <v>30.766666666666666</v>
      </c>
      <c r="I197" s="279">
        <v>31.68333333333333</v>
      </c>
      <c r="J197" s="279">
        <v>32.366666666666667</v>
      </c>
      <c r="K197" s="277">
        <v>31</v>
      </c>
      <c r="L197" s="277">
        <v>29.4</v>
      </c>
      <c r="M197" s="277">
        <v>1.1759900000000001</v>
      </c>
    </row>
    <row r="198" spans="1:13">
      <c r="A198" s="268">
        <v>188</v>
      </c>
      <c r="B198" s="277" t="s">
        <v>393</v>
      </c>
      <c r="C198" s="278">
        <v>779.95</v>
      </c>
      <c r="D198" s="279">
        <v>785.11666666666667</v>
      </c>
      <c r="E198" s="279">
        <v>771.43333333333339</v>
      </c>
      <c r="F198" s="279">
        <v>762.91666666666674</v>
      </c>
      <c r="G198" s="279">
        <v>749.23333333333346</v>
      </c>
      <c r="H198" s="279">
        <v>793.63333333333333</v>
      </c>
      <c r="I198" s="279">
        <v>807.31666666666649</v>
      </c>
      <c r="J198" s="279">
        <v>815.83333333333326</v>
      </c>
      <c r="K198" s="277">
        <v>798.8</v>
      </c>
      <c r="L198" s="277">
        <v>776.6</v>
      </c>
      <c r="M198" s="277">
        <v>8.5370000000000001E-2</v>
      </c>
    </row>
    <row r="199" spans="1:13">
      <c r="A199" s="268">
        <v>189</v>
      </c>
      <c r="B199" s="277" t="s">
        <v>106</v>
      </c>
      <c r="C199" s="278">
        <v>677.85</v>
      </c>
      <c r="D199" s="279">
        <v>674.23333333333335</v>
      </c>
      <c r="E199" s="279">
        <v>667.61666666666667</v>
      </c>
      <c r="F199" s="279">
        <v>657.38333333333333</v>
      </c>
      <c r="G199" s="279">
        <v>650.76666666666665</v>
      </c>
      <c r="H199" s="279">
        <v>684.4666666666667</v>
      </c>
      <c r="I199" s="279">
        <v>691.08333333333348</v>
      </c>
      <c r="J199" s="279">
        <v>701.31666666666672</v>
      </c>
      <c r="K199" s="277">
        <v>680.85</v>
      </c>
      <c r="L199" s="277">
        <v>664</v>
      </c>
      <c r="M199" s="277">
        <v>10.5304</v>
      </c>
    </row>
    <row r="200" spans="1:13">
      <c r="A200" s="268">
        <v>190</v>
      </c>
      <c r="B200" s="277" t="s">
        <v>108</v>
      </c>
      <c r="C200" s="278">
        <v>811.6</v>
      </c>
      <c r="D200" s="279">
        <v>813.06666666666661</v>
      </c>
      <c r="E200" s="279">
        <v>805.63333333333321</v>
      </c>
      <c r="F200" s="279">
        <v>799.66666666666663</v>
      </c>
      <c r="G200" s="279">
        <v>792.23333333333323</v>
      </c>
      <c r="H200" s="279">
        <v>819.03333333333319</v>
      </c>
      <c r="I200" s="279">
        <v>826.46666666666658</v>
      </c>
      <c r="J200" s="279">
        <v>832.43333333333317</v>
      </c>
      <c r="K200" s="277">
        <v>820.5</v>
      </c>
      <c r="L200" s="277">
        <v>807.1</v>
      </c>
      <c r="M200" s="277">
        <v>94.702770000000001</v>
      </c>
    </row>
    <row r="201" spans="1:13">
      <c r="A201" s="268">
        <v>191</v>
      </c>
      <c r="B201" s="277" t="s">
        <v>109</v>
      </c>
      <c r="C201" s="278">
        <v>1740.05</v>
      </c>
      <c r="D201" s="279">
        <v>1729.1666666666667</v>
      </c>
      <c r="E201" s="279">
        <v>1714.0833333333335</v>
      </c>
      <c r="F201" s="279">
        <v>1688.1166666666668</v>
      </c>
      <c r="G201" s="279">
        <v>1673.0333333333335</v>
      </c>
      <c r="H201" s="279">
        <v>1755.1333333333334</v>
      </c>
      <c r="I201" s="279">
        <v>1770.2166666666669</v>
      </c>
      <c r="J201" s="279">
        <v>1796.1833333333334</v>
      </c>
      <c r="K201" s="277">
        <v>1744.25</v>
      </c>
      <c r="L201" s="277">
        <v>1703.2</v>
      </c>
      <c r="M201" s="277">
        <v>35.947150000000001</v>
      </c>
    </row>
    <row r="202" spans="1:13">
      <c r="A202" s="268">
        <v>192</v>
      </c>
      <c r="B202" s="277" t="s">
        <v>252</v>
      </c>
      <c r="C202" s="278">
        <v>2269.85</v>
      </c>
      <c r="D202" s="279">
        <v>2261.0166666666664</v>
      </c>
      <c r="E202" s="279">
        <v>2229.833333333333</v>
      </c>
      <c r="F202" s="279">
        <v>2189.8166666666666</v>
      </c>
      <c r="G202" s="279">
        <v>2158.6333333333332</v>
      </c>
      <c r="H202" s="279">
        <v>2301.0333333333328</v>
      </c>
      <c r="I202" s="279">
        <v>2332.2166666666662</v>
      </c>
      <c r="J202" s="279">
        <v>2372.2333333333327</v>
      </c>
      <c r="K202" s="277">
        <v>2292.1999999999998</v>
      </c>
      <c r="L202" s="277">
        <v>2221</v>
      </c>
      <c r="M202" s="277">
        <v>2.9127999999999998</v>
      </c>
    </row>
    <row r="203" spans="1:13">
      <c r="A203" s="268">
        <v>193</v>
      </c>
      <c r="B203" s="277" t="s">
        <v>110</v>
      </c>
      <c r="C203" s="278">
        <v>1078.5999999999999</v>
      </c>
      <c r="D203" s="279">
        <v>1072.5</v>
      </c>
      <c r="E203" s="279">
        <v>1058.0999999999999</v>
      </c>
      <c r="F203" s="279">
        <v>1037.5999999999999</v>
      </c>
      <c r="G203" s="279">
        <v>1023.1999999999998</v>
      </c>
      <c r="H203" s="279">
        <v>1093</v>
      </c>
      <c r="I203" s="279">
        <v>1107.4000000000001</v>
      </c>
      <c r="J203" s="279">
        <v>1127.9000000000001</v>
      </c>
      <c r="K203" s="277">
        <v>1086.9000000000001</v>
      </c>
      <c r="L203" s="277">
        <v>1052</v>
      </c>
      <c r="M203" s="277">
        <v>94.07038</v>
      </c>
    </row>
    <row r="204" spans="1:13">
      <c r="A204" s="268">
        <v>194</v>
      </c>
      <c r="B204" s="277" t="s">
        <v>253</v>
      </c>
      <c r="C204" s="278">
        <v>559.4</v>
      </c>
      <c r="D204" s="279">
        <v>562.43333333333328</v>
      </c>
      <c r="E204" s="279">
        <v>552.91666666666652</v>
      </c>
      <c r="F204" s="279">
        <v>546.43333333333328</v>
      </c>
      <c r="G204" s="279">
        <v>536.91666666666652</v>
      </c>
      <c r="H204" s="279">
        <v>568.91666666666652</v>
      </c>
      <c r="I204" s="279">
        <v>578.43333333333317</v>
      </c>
      <c r="J204" s="279">
        <v>584.91666666666652</v>
      </c>
      <c r="K204" s="277">
        <v>571.95000000000005</v>
      </c>
      <c r="L204" s="277">
        <v>555.95000000000005</v>
      </c>
      <c r="M204" s="277">
        <v>49.068559999999998</v>
      </c>
    </row>
    <row r="205" spans="1:13">
      <c r="A205" s="268">
        <v>195</v>
      </c>
      <c r="B205" s="277" t="s">
        <v>251</v>
      </c>
      <c r="C205" s="278">
        <v>727.2</v>
      </c>
      <c r="D205" s="279">
        <v>732.01666666666677</v>
      </c>
      <c r="E205" s="279">
        <v>714.33333333333348</v>
      </c>
      <c r="F205" s="279">
        <v>701.4666666666667</v>
      </c>
      <c r="G205" s="279">
        <v>683.78333333333342</v>
      </c>
      <c r="H205" s="279">
        <v>744.88333333333355</v>
      </c>
      <c r="I205" s="279">
        <v>762.56666666666672</v>
      </c>
      <c r="J205" s="279">
        <v>775.43333333333362</v>
      </c>
      <c r="K205" s="277">
        <v>749.7</v>
      </c>
      <c r="L205" s="277">
        <v>719.15</v>
      </c>
      <c r="M205" s="277">
        <v>2.7273200000000002</v>
      </c>
    </row>
    <row r="206" spans="1:13">
      <c r="A206" s="268">
        <v>196</v>
      </c>
      <c r="B206" s="277" t="s">
        <v>394</v>
      </c>
      <c r="C206" s="278">
        <v>186.7</v>
      </c>
      <c r="D206" s="279">
        <v>183.93333333333331</v>
      </c>
      <c r="E206" s="279">
        <v>180.36666666666662</v>
      </c>
      <c r="F206" s="279">
        <v>174.0333333333333</v>
      </c>
      <c r="G206" s="279">
        <v>170.46666666666661</v>
      </c>
      <c r="H206" s="279">
        <v>190.26666666666662</v>
      </c>
      <c r="I206" s="279">
        <v>193.83333333333329</v>
      </c>
      <c r="J206" s="279">
        <v>200.16666666666663</v>
      </c>
      <c r="K206" s="277">
        <v>187.5</v>
      </c>
      <c r="L206" s="277">
        <v>177.6</v>
      </c>
      <c r="M206" s="277">
        <v>3.9948999999999999</v>
      </c>
    </row>
    <row r="207" spans="1:13">
      <c r="A207" s="268">
        <v>197</v>
      </c>
      <c r="B207" s="277" t="s">
        <v>395</v>
      </c>
      <c r="C207" s="278">
        <v>321.55</v>
      </c>
      <c r="D207" s="279">
        <v>320.01666666666665</v>
      </c>
      <c r="E207" s="279">
        <v>314.5333333333333</v>
      </c>
      <c r="F207" s="279">
        <v>307.51666666666665</v>
      </c>
      <c r="G207" s="279">
        <v>302.0333333333333</v>
      </c>
      <c r="H207" s="279">
        <v>327.0333333333333</v>
      </c>
      <c r="I207" s="279">
        <v>332.51666666666665</v>
      </c>
      <c r="J207" s="279">
        <v>339.5333333333333</v>
      </c>
      <c r="K207" s="277">
        <v>325.5</v>
      </c>
      <c r="L207" s="277">
        <v>313</v>
      </c>
      <c r="M207" s="277">
        <v>0.32446000000000003</v>
      </c>
    </row>
    <row r="208" spans="1:13">
      <c r="A208" s="268">
        <v>198</v>
      </c>
      <c r="B208" s="277" t="s">
        <v>111</v>
      </c>
      <c r="C208" s="278">
        <v>3147.3</v>
      </c>
      <c r="D208" s="279">
        <v>3160.1</v>
      </c>
      <c r="E208" s="279">
        <v>3122.2</v>
      </c>
      <c r="F208" s="279">
        <v>3097.1</v>
      </c>
      <c r="G208" s="279">
        <v>3059.2</v>
      </c>
      <c r="H208" s="279">
        <v>3185.2</v>
      </c>
      <c r="I208" s="279">
        <v>3223.1000000000004</v>
      </c>
      <c r="J208" s="279">
        <v>3248.2</v>
      </c>
      <c r="K208" s="277">
        <v>3198</v>
      </c>
      <c r="L208" s="277">
        <v>3135</v>
      </c>
      <c r="M208" s="277">
        <v>11.753740000000001</v>
      </c>
    </row>
    <row r="209" spans="1:13">
      <c r="A209" s="268">
        <v>199</v>
      </c>
      <c r="B209" s="277" t="s">
        <v>112</v>
      </c>
      <c r="C209" s="278">
        <v>466.45</v>
      </c>
      <c r="D209" s="279">
        <v>466.5333333333333</v>
      </c>
      <c r="E209" s="279">
        <v>465.16666666666663</v>
      </c>
      <c r="F209" s="279">
        <v>463.88333333333333</v>
      </c>
      <c r="G209" s="279">
        <v>462.51666666666665</v>
      </c>
      <c r="H209" s="279">
        <v>467.81666666666661</v>
      </c>
      <c r="I209" s="279">
        <v>469.18333333333328</v>
      </c>
      <c r="J209" s="279">
        <v>470.46666666666658</v>
      </c>
      <c r="K209" s="277">
        <v>467.9</v>
      </c>
      <c r="L209" s="277">
        <v>465.25</v>
      </c>
      <c r="M209" s="277">
        <v>3.0103599999999999</v>
      </c>
    </row>
    <row r="210" spans="1:13">
      <c r="A210" s="268">
        <v>200</v>
      </c>
      <c r="B210" s="277" t="s">
        <v>396</v>
      </c>
      <c r="C210" s="278">
        <v>15.85</v>
      </c>
      <c r="D210" s="279">
        <v>16.099999999999998</v>
      </c>
      <c r="E210" s="279">
        <v>15.449999999999996</v>
      </c>
      <c r="F210" s="279">
        <v>15.049999999999997</v>
      </c>
      <c r="G210" s="279">
        <v>14.399999999999995</v>
      </c>
      <c r="H210" s="279">
        <v>16.499999999999996</v>
      </c>
      <c r="I210" s="279">
        <v>17.149999999999995</v>
      </c>
      <c r="J210" s="279">
        <v>17.549999999999997</v>
      </c>
      <c r="K210" s="277">
        <v>16.75</v>
      </c>
      <c r="L210" s="277">
        <v>15.7</v>
      </c>
      <c r="M210" s="277">
        <v>22.734680000000001</v>
      </c>
    </row>
    <row r="211" spans="1:13">
      <c r="A211" s="268">
        <v>201</v>
      </c>
      <c r="B211" s="277" t="s">
        <v>398</v>
      </c>
      <c r="C211" s="278">
        <v>91.5</v>
      </c>
      <c r="D211" s="279">
        <v>89.666666666666671</v>
      </c>
      <c r="E211" s="279">
        <v>86.333333333333343</v>
      </c>
      <c r="F211" s="279">
        <v>81.166666666666671</v>
      </c>
      <c r="G211" s="279">
        <v>77.833333333333343</v>
      </c>
      <c r="H211" s="279">
        <v>94.833333333333343</v>
      </c>
      <c r="I211" s="279">
        <v>98.166666666666686</v>
      </c>
      <c r="J211" s="279">
        <v>103.33333333333334</v>
      </c>
      <c r="K211" s="277">
        <v>93</v>
      </c>
      <c r="L211" s="277">
        <v>84.5</v>
      </c>
      <c r="M211" s="277">
        <v>12.763350000000001</v>
      </c>
    </row>
    <row r="212" spans="1:13">
      <c r="A212" s="268">
        <v>202</v>
      </c>
      <c r="B212" s="277" t="s">
        <v>114</v>
      </c>
      <c r="C212" s="278">
        <v>175.25</v>
      </c>
      <c r="D212" s="279">
        <v>175.21666666666667</v>
      </c>
      <c r="E212" s="279">
        <v>172.73333333333335</v>
      </c>
      <c r="F212" s="279">
        <v>170.21666666666667</v>
      </c>
      <c r="G212" s="279">
        <v>167.73333333333335</v>
      </c>
      <c r="H212" s="279">
        <v>177.73333333333335</v>
      </c>
      <c r="I212" s="279">
        <v>180.21666666666664</v>
      </c>
      <c r="J212" s="279">
        <v>182.73333333333335</v>
      </c>
      <c r="K212" s="277">
        <v>177.7</v>
      </c>
      <c r="L212" s="277">
        <v>172.7</v>
      </c>
      <c r="M212" s="277">
        <v>156.28518</v>
      </c>
    </row>
    <row r="213" spans="1:13">
      <c r="A213" s="268">
        <v>203</v>
      </c>
      <c r="B213" s="277" t="s">
        <v>400</v>
      </c>
      <c r="C213" s="278">
        <v>33.200000000000003</v>
      </c>
      <c r="D213" s="279">
        <v>33.449999999999996</v>
      </c>
      <c r="E213" s="279">
        <v>32.849999999999994</v>
      </c>
      <c r="F213" s="279">
        <v>32.5</v>
      </c>
      <c r="G213" s="279">
        <v>31.9</v>
      </c>
      <c r="H213" s="279">
        <v>33.79999999999999</v>
      </c>
      <c r="I213" s="279">
        <v>34.4</v>
      </c>
      <c r="J213" s="279">
        <v>34.749999999999986</v>
      </c>
      <c r="K213" s="277">
        <v>34.049999999999997</v>
      </c>
      <c r="L213" s="277">
        <v>33.1</v>
      </c>
      <c r="M213" s="277">
        <v>2.7282000000000002</v>
      </c>
    </row>
    <row r="214" spans="1:13">
      <c r="A214" s="268">
        <v>204</v>
      </c>
      <c r="B214" s="277" t="s">
        <v>115</v>
      </c>
      <c r="C214" s="278">
        <v>180.65</v>
      </c>
      <c r="D214" s="279">
        <v>180.6</v>
      </c>
      <c r="E214" s="279">
        <v>175.35</v>
      </c>
      <c r="F214" s="279">
        <v>170.05</v>
      </c>
      <c r="G214" s="279">
        <v>164.8</v>
      </c>
      <c r="H214" s="279">
        <v>185.89999999999998</v>
      </c>
      <c r="I214" s="279">
        <v>191.14999999999998</v>
      </c>
      <c r="J214" s="279">
        <v>196.44999999999996</v>
      </c>
      <c r="K214" s="277">
        <v>185.85</v>
      </c>
      <c r="L214" s="277">
        <v>175.3</v>
      </c>
      <c r="M214" s="277">
        <v>137.59263999999999</v>
      </c>
    </row>
    <row r="215" spans="1:13">
      <c r="A215" s="268">
        <v>205</v>
      </c>
      <c r="B215" s="277" t="s">
        <v>116</v>
      </c>
      <c r="C215" s="278">
        <v>2068.25</v>
      </c>
      <c r="D215" s="279">
        <v>2066.4166666666665</v>
      </c>
      <c r="E215" s="279">
        <v>2035.833333333333</v>
      </c>
      <c r="F215" s="279">
        <v>2003.4166666666665</v>
      </c>
      <c r="G215" s="279">
        <v>1972.833333333333</v>
      </c>
      <c r="H215" s="279">
        <v>2098.833333333333</v>
      </c>
      <c r="I215" s="279">
        <v>2129.4166666666661</v>
      </c>
      <c r="J215" s="279">
        <v>2161.833333333333</v>
      </c>
      <c r="K215" s="277">
        <v>2097</v>
      </c>
      <c r="L215" s="277">
        <v>2034</v>
      </c>
      <c r="M215" s="277">
        <v>24.173999999999999</v>
      </c>
    </row>
    <row r="216" spans="1:13">
      <c r="A216" s="268">
        <v>206</v>
      </c>
      <c r="B216" s="277" t="s">
        <v>254</v>
      </c>
      <c r="C216" s="278">
        <v>209.95</v>
      </c>
      <c r="D216" s="279">
        <v>211.31666666666669</v>
      </c>
      <c r="E216" s="279">
        <v>207.73333333333338</v>
      </c>
      <c r="F216" s="279">
        <v>205.51666666666668</v>
      </c>
      <c r="G216" s="279">
        <v>201.93333333333337</v>
      </c>
      <c r="H216" s="279">
        <v>213.53333333333339</v>
      </c>
      <c r="I216" s="279">
        <v>217.1166666666667</v>
      </c>
      <c r="J216" s="279">
        <v>219.3333333333334</v>
      </c>
      <c r="K216" s="277">
        <v>214.9</v>
      </c>
      <c r="L216" s="277">
        <v>209.1</v>
      </c>
      <c r="M216" s="277">
        <v>3.6982200000000001</v>
      </c>
    </row>
    <row r="217" spans="1:13">
      <c r="A217" s="268">
        <v>207</v>
      </c>
      <c r="B217" s="277" t="s">
        <v>401</v>
      </c>
      <c r="C217" s="278">
        <v>32590.85</v>
      </c>
      <c r="D217" s="279">
        <v>32767.016666666663</v>
      </c>
      <c r="E217" s="279">
        <v>32364.833333333328</v>
      </c>
      <c r="F217" s="279">
        <v>32138.816666666666</v>
      </c>
      <c r="G217" s="279">
        <v>31736.633333333331</v>
      </c>
      <c r="H217" s="279">
        <v>32993.033333333326</v>
      </c>
      <c r="I217" s="279">
        <v>33395.21666666666</v>
      </c>
      <c r="J217" s="279">
        <v>33621.233333333323</v>
      </c>
      <c r="K217" s="277">
        <v>33169.199999999997</v>
      </c>
      <c r="L217" s="277">
        <v>32541</v>
      </c>
      <c r="M217" s="277">
        <v>7.9699999999999997E-3</v>
      </c>
    </row>
    <row r="218" spans="1:13">
      <c r="A218" s="268">
        <v>208</v>
      </c>
      <c r="B218" s="277" t="s">
        <v>397</v>
      </c>
      <c r="C218" s="278">
        <v>53.85</v>
      </c>
      <c r="D218" s="279">
        <v>54.5</v>
      </c>
      <c r="E218" s="279">
        <v>52.45</v>
      </c>
      <c r="F218" s="279">
        <v>51.050000000000004</v>
      </c>
      <c r="G218" s="279">
        <v>49.000000000000007</v>
      </c>
      <c r="H218" s="279">
        <v>55.9</v>
      </c>
      <c r="I218" s="279">
        <v>57.949999999999996</v>
      </c>
      <c r="J218" s="279">
        <v>59.349999999999994</v>
      </c>
      <c r="K218" s="277">
        <v>56.55</v>
      </c>
      <c r="L218" s="277">
        <v>53.1</v>
      </c>
      <c r="M218" s="277">
        <v>14.864000000000001</v>
      </c>
    </row>
    <row r="219" spans="1:13">
      <c r="A219" s="268">
        <v>209</v>
      </c>
      <c r="B219" s="277" t="s">
        <v>255</v>
      </c>
      <c r="C219" s="278">
        <v>32.4</v>
      </c>
      <c r="D219" s="279">
        <v>32.550000000000004</v>
      </c>
      <c r="E219" s="279">
        <v>31.95000000000001</v>
      </c>
      <c r="F219" s="279">
        <v>31.500000000000007</v>
      </c>
      <c r="G219" s="279">
        <v>30.900000000000013</v>
      </c>
      <c r="H219" s="279">
        <v>33.000000000000007</v>
      </c>
      <c r="I219" s="279">
        <v>33.6</v>
      </c>
      <c r="J219" s="279">
        <v>34.050000000000004</v>
      </c>
      <c r="K219" s="277">
        <v>33.15</v>
      </c>
      <c r="L219" s="277">
        <v>32.1</v>
      </c>
      <c r="M219" s="277">
        <v>8.3061799999999995</v>
      </c>
    </row>
    <row r="220" spans="1:13">
      <c r="A220" s="268">
        <v>210</v>
      </c>
      <c r="B220" s="277" t="s">
        <v>415</v>
      </c>
      <c r="C220" s="278">
        <v>51.25</v>
      </c>
      <c r="D220" s="279">
        <v>51.449999999999996</v>
      </c>
      <c r="E220" s="279">
        <v>50.29999999999999</v>
      </c>
      <c r="F220" s="279">
        <v>49.349999999999994</v>
      </c>
      <c r="G220" s="279">
        <v>48.199999999999989</v>
      </c>
      <c r="H220" s="279">
        <v>52.399999999999991</v>
      </c>
      <c r="I220" s="279">
        <v>53.55</v>
      </c>
      <c r="J220" s="279">
        <v>54.499999999999993</v>
      </c>
      <c r="K220" s="277">
        <v>52.6</v>
      </c>
      <c r="L220" s="277">
        <v>50.5</v>
      </c>
      <c r="M220" s="277">
        <v>11.724679999999999</v>
      </c>
    </row>
    <row r="221" spans="1:13">
      <c r="A221" s="268">
        <v>211</v>
      </c>
      <c r="B221" s="277" t="s">
        <v>117</v>
      </c>
      <c r="C221" s="278">
        <v>157.15</v>
      </c>
      <c r="D221" s="279">
        <v>156.1</v>
      </c>
      <c r="E221" s="279">
        <v>152.19999999999999</v>
      </c>
      <c r="F221" s="279">
        <v>147.25</v>
      </c>
      <c r="G221" s="279">
        <v>143.35</v>
      </c>
      <c r="H221" s="279">
        <v>161.04999999999998</v>
      </c>
      <c r="I221" s="279">
        <v>164.95000000000002</v>
      </c>
      <c r="J221" s="279">
        <v>169.89999999999998</v>
      </c>
      <c r="K221" s="277">
        <v>160</v>
      </c>
      <c r="L221" s="277">
        <v>151.15</v>
      </c>
      <c r="M221" s="277">
        <v>303.17167000000001</v>
      </c>
    </row>
    <row r="222" spans="1:13">
      <c r="A222" s="268">
        <v>212</v>
      </c>
      <c r="B222" s="277" t="s">
        <v>258</v>
      </c>
      <c r="C222" s="278">
        <v>249.95</v>
      </c>
      <c r="D222" s="279">
        <v>247.81666666666669</v>
      </c>
      <c r="E222" s="279">
        <v>242.13333333333338</v>
      </c>
      <c r="F222" s="279">
        <v>234.31666666666669</v>
      </c>
      <c r="G222" s="279">
        <v>228.63333333333338</v>
      </c>
      <c r="H222" s="279">
        <v>255.63333333333338</v>
      </c>
      <c r="I222" s="279">
        <v>261.31666666666672</v>
      </c>
      <c r="J222" s="279">
        <v>269.13333333333338</v>
      </c>
      <c r="K222" s="277">
        <v>253.5</v>
      </c>
      <c r="L222" s="277">
        <v>240</v>
      </c>
      <c r="M222" s="277">
        <v>17.580539999999999</v>
      </c>
    </row>
    <row r="223" spans="1:13">
      <c r="A223" s="268">
        <v>213</v>
      </c>
      <c r="B223" s="277" t="s">
        <v>118</v>
      </c>
      <c r="C223" s="278">
        <v>354.75</v>
      </c>
      <c r="D223" s="279">
        <v>353.86666666666662</v>
      </c>
      <c r="E223" s="279">
        <v>350.23333333333323</v>
      </c>
      <c r="F223" s="279">
        <v>345.71666666666664</v>
      </c>
      <c r="G223" s="279">
        <v>342.08333333333326</v>
      </c>
      <c r="H223" s="279">
        <v>358.38333333333321</v>
      </c>
      <c r="I223" s="279">
        <v>362.01666666666654</v>
      </c>
      <c r="J223" s="279">
        <v>366.53333333333319</v>
      </c>
      <c r="K223" s="277">
        <v>357.5</v>
      </c>
      <c r="L223" s="277">
        <v>349.35</v>
      </c>
      <c r="M223" s="277">
        <v>195.65088</v>
      </c>
    </row>
    <row r="224" spans="1:13">
      <c r="A224" s="268">
        <v>214</v>
      </c>
      <c r="B224" s="277" t="s">
        <v>256</v>
      </c>
      <c r="C224" s="278">
        <v>1299.5</v>
      </c>
      <c r="D224" s="279">
        <v>1286.3500000000001</v>
      </c>
      <c r="E224" s="279">
        <v>1258.9500000000003</v>
      </c>
      <c r="F224" s="279">
        <v>1218.4000000000001</v>
      </c>
      <c r="G224" s="279">
        <v>1191.0000000000002</v>
      </c>
      <c r="H224" s="279">
        <v>1326.9000000000003</v>
      </c>
      <c r="I224" s="279">
        <v>1354.3000000000004</v>
      </c>
      <c r="J224" s="279">
        <v>1394.8500000000004</v>
      </c>
      <c r="K224" s="277">
        <v>1313.75</v>
      </c>
      <c r="L224" s="277">
        <v>1245.8</v>
      </c>
      <c r="M224" s="277">
        <v>6.0246500000000003</v>
      </c>
    </row>
    <row r="225" spans="1:13">
      <c r="A225" s="268">
        <v>215</v>
      </c>
      <c r="B225" s="277" t="s">
        <v>119</v>
      </c>
      <c r="C225" s="278">
        <v>420.9</v>
      </c>
      <c r="D225" s="279">
        <v>419.73333333333329</v>
      </c>
      <c r="E225" s="279">
        <v>412.76666666666659</v>
      </c>
      <c r="F225" s="279">
        <v>404.63333333333333</v>
      </c>
      <c r="G225" s="279">
        <v>397.66666666666663</v>
      </c>
      <c r="H225" s="279">
        <v>427.86666666666656</v>
      </c>
      <c r="I225" s="279">
        <v>434.83333333333326</v>
      </c>
      <c r="J225" s="279">
        <v>442.96666666666653</v>
      </c>
      <c r="K225" s="277">
        <v>426.7</v>
      </c>
      <c r="L225" s="277">
        <v>411.6</v>
      </c>
      <c r="M225" s="277">
        <v>13.117290000000001</v>
      </c>
    </row>
    <row r="226" spans="1:13">
      <c r="A226" s="268">
        <v>216</v>
      </c>
      <c r="B226" s="277" t="s">
        <v>403</v>
      </c>
      <c r="C226" s="278">
        <v>2823.5</v>
      </c>
      <c r="D226" s="279">
        <v>2817.4666666666667</v>
      </c>
      <c r="E226" s="279">
        <v>2806.0333333333333</v>
      </c>
      <c r="F226" s="279">
        <v>2788.5666666666666</v>
      </c>
      <c r="G226" s="279">
        <v>2777.1333333333332</v>
      </c>
      <c r="H226" s="279">
        <v>2834.9333333333334</v>
      </c>
      <c r="I226" s="279">
        <v>2846.3666666666668</v>
      </c>
      <c r="J226" s="279">
        <v>2863.8333333333335</v>
      </c>
      <c r="K226" s="277">
        <v>2828.9</v>
      </c>
      <c r="L226" s="277">
        <v>2800</v>
      </c>
      <c r="M226" s="277">
        <v>3.1700000000000001E-3</v>
      </c>
    </row>
    <row r="227" spans="1:13">
      <c r="A227" s="268">
        <v>217</v>
      </c>
      <c r="B227" s="277" t="s">
        <v>257</v>
      </c>
      <c r="C227" s="278">
        <v>34.75</v>
      </c>
      <c r="D227" s="279">
        <v>35.1</v>
      </c>
      <c r="E227" s="279">
        <v>34.300000000000004</v>
      </c>
      <c r="F227" s="279">
        <v>33.85</v>
      </c>
      <c r="G227" s="279">
        <v>33.050000000000004</v>
      </c>
      <c r="H227" s="279">
        <v>35.550000000000004</v>
      </c>
      <c r="I227" s="279">
        <v>36.35</v>
      </c>
      <c r="J227" s="279">
        <v>36.800000000000004</v>
      </c>
      <c r="K227" s="277">
        <v>35.9</v>
      </c>
      <c r="L227" s="277">
        <v>34.65</v>
      </c>
      <c r="M227" s="277">
        <v>3.9700700000000002</v>
      </c>
    </row>
    <row r="228" spans="1:13">
      <c r="A228" s="268">
        <v>218</v>
      </c>
      <c r="B228" s="277" t="s">
        <v>120</v>
      </c>
      <c r="C228" s="278">
        <v>9.5500000000000007</v>
      </c>
      <c r="D228" s="279">
        <v>9.65</v>
      </c>
      <c r="E228" s="279">
        <v>9.2000000000000011</v>
      </c>
      <c r="F228" s="279">
        <v>8.8500000000000014</v>
      </c>
      <c r="G228" s="279">
        <v>8.4000000000000021</v>
      </c>
      <c r="H228" s="279">
        <v>10</v>
      </c>
      <c r="I228" s="279">
        <v>10.45</v>
      </c>
      <c r="J228" s="279">
        <v>10.799999999999999</v>
      </c>
      <c r="K228" s="277">
        <v>10.1</v>
      </c>
      <c r="L228" s="277">
        <v>9.3000000000000007</v>
      </c>
      <c r="M228" s="277">
        <v>3405.8161700000001</v>
      </c>
    </row>
    <row r="229" spans="1:13">
      <c r="A229" s="268">
        <v>219</v>
      </c>
      <c r="B229" s="277" t="s">
        <v>404</v>
      </c>
      <c r="C229" s="278">
        <v>32.299999999999997</v>
      </c>
      <c r="D229" s="279">
        <v>32.5</v>
      </c>
      <c r="E229" s="279">
        <v>31.950000000000003</v>
      </c>
      <c r="F229" s="279">
        <v>31.6</v>
      </c>
      <c r="G229" s="279">
        <v>31.050000000000004</v>
      </c>
      <c r="H229" s="279">
        <v>32.85</v>
      </c>
      <c r="I229" s="279">
        <v>33.4</v>
      </c>
      <c r="J229" s="279">
        <v>33.75</v>
      </c>
      <c r="K229" s="277">
        <v>33.049999999999997</v>
      </c>
      <c r="L229" s="277">
        <v>32.15</v>
      </c>
      <c r="M229" s="277">
        <v>41.841970000000003</v>
      </c>
    </row>
    <row r="230" spans="1:13">
      <c r="A230" s="268">
        <v>220</v>
      </c>
      <c r="B230" s="277" t="s">
        <v>121</v>
      </c>
      <c r="C230" s="278">
        <v>29.95</v>
      </c>
      <c r="D230" s="279">
        <v>29.983333333333331</v>
      </c>
      <c r="E230" s="279">
        <v>29.61666666666666</v>
      </c>
      <c r="F230" s="279">
        <v>29.283333333333328</v>
      </c>
      <c r="G230" s="279">
        <v>28.916666666666657</v>
      </c>
      <c r="H230" s="279">
        <v>30.316666666666663</v>
      </c>
      <c r="I230" s="279">
        <v>30.68333333333333</v>
      </c>
      <c r="J230" s="279">
        <v>31.016666666666666</v>
      </c>
      <c r="K230" s="277">
        <v>30.35</v>
      </c>
      <c r="L230" s="277">
        <v>29.65</v>
      </c>
      <c r="M230" s="277">
        <v>365.72003000000001</v>
      </c>
    </row>
    <row r="231" spans="1:13">
      <c r="A231" s="268">
        <v>221</v>
      </c>
      <c r="B231" s="277" t="s">
        <v>416</v>
      </c>
      <c r="C231" s="278">
        <v>207.85</v>
      </c>
      <c r="D231" s="279">
        <v>207.86666666666667</v>
      </c>
      <c r="E231" s="279">
        <v>204.08333333333334</v>
      </c>
      <c r="F231" s="279">
        <v>200.31666666666666</v>
      </c>
      <c r="G231" s="279">
        <v>196.53333333333333</v>
      </c>
      <c r="H231" s="279">
        <v>211.63333333333335</v>
      </c>
      <c r="I231" s="279">
        <v>215.41666666666666</v>
      </c>
      <c r="J231" s="279">
        <v>219.18333333333337</v>
      </c>
      <c r="K231" s="277">
        <v>211.65</v>
      </c>
      <c r="L231" s="277">
        <v>204.1</v>
      </c>
      <c r="M231" s="277">
        <v>9.8509899999999995</v>
      </c>
    </row>
    <row r="232" spans="1:13">
      <c r="A232" s="268">
        <v>222</v>
      </c>
      <c r="B232" s="277" t="s">
        <v>405</v>
      </c>
      <c r="C232" s="278">
        <v>601.15</v>
      </c>
      <c r="D232" s="279">
        <v>604.44999999999993</v>
      </c>
      <c r="E232" s="279">
        <v>591.69999999999982</v>
      </c>
      <c r="F232" s="279">
        <v>582.24999999999989</v>
      </c>
      <c r="G232" s="279">
        <v>569.49999999999977</v>
      </c>
      <c r="H232" s="279">
        <v>613.89999999999986</v>
      </c>
      <c r="I232" s="279">
        <v>626.65000000000009</v>
      </c>
      <c r="J232" s="279">
        <v>636.09999999999991</v>
      </c>
      <c r="K232" s="277">
        <v>617.20000000000005</v>
      </c>
      <c r="L232" s="277">
        <v>595</v>
      </c>
      <c r="M232" s="277">
        <v>0.55061000000000004</v>
      </c>
    </row>
    <row r="233" spans="1:13">
      <c r="A233" s="268">
        <v>223</v>
      </c>
      <c r="B233" s="277" t="s">
        <v>406</v>
      </c>
      <c r="C233" s="278">
        <v>6</v>
      </c>
      <c r="D233" s="279">
        <v>6.0333333333333341</v>
      </c>
      <c r="E233" s="279">
        <v>5.9166666666666679</v>
      </c>
      <c r="F233" s="279">
        <v>5.8333333333333339</v>
      </c>
      <c r="G233" s="279">
        <v>5.7166666666666677</v>
      </c>
      <c r="H233" s="279">
        <v>6.116666666666668</v>
      </c>
      <c r="I233" s="279">
        <v>6.2333333333333334</v>
      </c>
      <c r="J233" s="279">
        <v>6.3166666666666682</v>
      </c>
      <c r="K233" s="277">
        <v>6.15</v>
      </c>
      <c r="L233" s="277">
        <v>5.95</v>
      </c>
      <c r="M233" s="277">
        <v>7.0027400000000002</v>
      </c>
    </row>
    <row r="234" spans="1:13">
      <c r="A234" s="268">
        <v>224</v>
      </c>
      <c r="B234" s="277" t="s">
        <v>122</v>
      </c>
      <c r="C234" s="278">
        <v>386.8</v>
      </c>
      <c r="D234" s="279">
        <v>389.59999999999997</v>
      </c>
      <c r="E234" s="279">
        <v>382.19999999999993</v>
      </c>
      <c r="F234" s="279">
        <v>377.59999999999997</v>
      </c>
      <c r="G234" s="279">
        <v>370.19999999999993</v>
      </c>
      <c r="H234" s="279">
        <v>394.19999999999993</v>
      </c>
      <c r="I234" s="279">
        <v>401.59999999999991</v>
      </c>
      <c r="J234" s="279">
        <v>406.19999999999993</v>
      </c>
      <c r="K234" s="277">
        <v>397</v>
      </c>
      <c r="L234" s="277">
        <v>385</v>
      </c>
      <c r="M234" s="277">
        <v>34.193620000000003</v>
      </c>
    </row>
    <row r="235" spans="1:13">
      <c r="A235" s="268">
        <v>225</v>
      </c>
      <c r="B235" s="277" t="s">
        <v>407</v>
      </c>
      <c r="C235" s="278">
        <v>79.55</v>
      </c>
      <c r="D235" s="279">
        <v>80.25</v>
      </c>
      <c r="E235" s="279">
        <v>78.349999999999994</v>
      </c>
      <c r="F235" s="279">
        <v>77.149999999999991</v>
      </c>
      <c r="G235" s="279">
        <v>75.249999999999986</v>
      </c>
      <c r="H235" s="279">
        <v>81.45</v>
      </c>
      <c r="I235" s="279">
        <v>83.350000000000009</v>
      </c>
      <c r="J235" s="279">
        <v>84.550000000000011</v>
      </c>
      <c r="K235" s="277">
        <v>82.15</v>
      </c>
      <c r="L235" s="277">
        <v>79.05</v>
      </c>
      <c r="M235" s="277">
        <v>3.3237000000000001</v>
      </c>
    </row>
    <row r="236" spans="1:13">
      <c r="A236" s="268">
        <v>226</v>
      </c>
      <c r="B236" s="277" t="s">
        <v>1603</v>
      </c>
      <c r="C236" s="278">
        <v>961.75</v>
      </c>
      <c r="D236" s="279">
        <v>956.33333333333337</v>
      </c>
      <c r="E236" s="279">
        <v>937.66666666666674</v>
      </c>
      <c r="F236" s="279">
        <v>913.58333333333337</v>
      </c>
      <c r="G236" s="279">
        <v>894.91666666666674</v>
      </c>
      <c r="H236" s="279">
        <v>980.41666666666674</v>
      </c>
      <c r="I236" s="279">
        <v>999.08333333333348</v>
      </c>
      <c r="J236" s="279">
        <v>1023.1666666666667</v>
      </c>
      <c r="K236" s="277">
        <v>975</v>
      </c>
      <c r="L236" s="277">
        <v>932.25</v>
      </c>
      <c r="M236" s="277">
        <v>0.34544000000000002</v>
      </c>
    </row>
    <row r="237" spans="1:13">
      <c r="A237" s="268">
        <v>227</v>
      </c>
      <c r="B237" s="277" t="s">
        <v>260</v>
      </c>
      <c r="C237" s="278">
        <v>95</v>
      </c>
      <c r="D237" s="279">
        <v>95.166666666666671</v>
      </c>
      <c r="E237" s="279">
        <v>93.88333333333334</v>
      </c>
      <c r="F237" s="279">
        <v>92.766666666666666</v>
      </c>
      <c r="G237" s="279">
        <v>91.483333333333334</v>
      </c>
      <c r="H237" s="279">
        <v>96.283333333333346</v>
      </c>
      <c r="I237" s="279">
        <v>97.566666666666677</v>
      </c>
      <c r="J237" s="279">
        <v>98.683333333333351</v>
      </c>
      <c r="K237" s="277">
        <v>96.45</v>
      </c>
      <c r="L237" s="277">
        <v>94.05</v>
      </c>
      <c r="M237" s="277">
        <v>14.698309999999999</v>
      </c>
    </row>
    <row r="238" spans="1:13">
      <c r="A238" s="268">
        <v>228</v>
      </c>
      <c r="B238" s="277" t="s">
        <v>412</v>
      </c>
      <c r="C238" s="278">
        <v>117.05</v>
      </c>
      <c r="D238" s="279">
        <v>116.41666666666667</v>
      </c>
      <c r="E238" s="279">
        <v>114.93333333333334</v>
      </c>
      <c r="F238" s="279">
        <v>112.81666666666666</v>
      </c>
      <c r="G238" s="279">
        <v>111.33333333333333</v>
      </c>
      <c r="H238" s="279">
        <v>118.53333333333335</v>
      </c>
      <c r="I238" s="279">
        <v>120.01666666666667</v>
      </c>
      <c r="J238" s="279">
        <v>122.13333333333335</v>
      </c>
      <c r="K238" s="277">
        <v>117.9</v>
      </c>
      <c r="L238" s="277">
        <v>114.3</v>
      </c>
      <c r="M238" s="277">
        <v>11.51708</v>
      </c>
    </row>
    <row r="239" spans="1:13">
      <c r="A239" s="268">
        <v>229</v>
      </c>
      <c r="B239" s="277" t="s">
        <v>1615</v>
      </c>
      <c r="C239" s="278">
        <v>4995.05</v>
      </c>
      <c r="D239" s="279">
        <v>5001.6833333333334</v>
      </c>
      <c r="E239" s="279">
        <v>4868.3666666666668</v>
      </c>
      <c r="F239" s="279">
        <v>4741.6833333333334</v>
      </c>
      <c r="G239" s="279">
        <v>4608.3666666666668</v>
      </c>
      <c r="H239" s="279">
        <v>5128.3666666666668</v>
      </c>
      <c r="I239" s="279">
        <v>5261.6833333333343</v>
      </c>
      <c r="J239" s="279">
        <v>5388.3666666666668</v>
      </c>
      <c r="K239" s="277">
        <v>5135</v>
      </c>
      <c r="L239" s="277">
        <v>4875</v>
      </c>
      <c r="M239" s="277">
        <v>1.78454</v>
      </c>
    </row>
    <row r="240" spans="1:13">
      <c r="A240" s="268">
        <v>230</v>
      </c>
      <c r="B240" s="277" t="s">
        <v>259</v>
      </c>
      <c r="C240" s="278">
        <v>56.3</v>
      </c>
      <c r="D240" s="279">
        <v>56.366666666666667</v>
      </c>
      <c r="E240" s="279">
        <v>55.933333333333337</v>
      </c>
      <c r="F240" s="279">
        <v>55.56666666666667</v>
      </c>
      <c r="G240" s="279">
        <v>55.13333333333334</v>
      </c>
      <c r="H240" s="279">
        <v>56.733333333333334</v>
      </c>
      <c r="I240" s="279">
        <v>57.166666666666657</v>
      </c>
      <c r="J240" s="279">
        <v>57.533333333333331</v>
      </c>
      <c r="K240" s="277">
        <v>56.8</v>
      </c>
      <c r="L240" s="277">
        <v>56</v>
      </c>
      <c r="M240" s="277">
        <v>3.3429700000000002</v>
      </c>
    </row>
    <row r="241" spans="1:13">
      <c r="A241" s="268">
        <v>231</v>
      </c>
      <c r="B241" s="277" t="s">
        <v>123</v>
      </c>
      <c r="C241" s="278">
        <v>1249.0999999999999</v>
      </c>
      <c r="D241" s="279">
        <v>1243.4000000000001</v>
      </c>
      <c r="E241" s="279">
        <v>1225.8500000000001</v>
      </c>
      <c r="F241" s="279">
        <v>1202.6000000000001</v>
      </c>
      <c r="G241" s="279">
        <v>1185.0500000000002</v>
      </c>
      <c r="H241" s="279">
        <v>1266.6500000000001</v>
      </c>
      <c r="I241" s="279">
        <v>1284.2000000000003</v>
      </c>
      <c r="J241" s="279">
        <v>1307.45</v>
      </c>
      <c r="K241" s="277">
        <v>1260.95</v>
      </c>
      <c r="L241" s="277">
        <v>1220.1500000000001</v>
      </c>
      <c r="M241" s="277">
        <v>14.063840000000001</v>
      </c>
    </row>
    <row r="242" spans="1:13">
      <c r="A242" s="268">
        <v>232</v>
      </c>
      <c r="B242" s="277" t="s">
        <v>1622</v>
      </c>
      <c r="C242" s="278">
        <v>256.25</v>
      </c>
      <c r="D242" s="279">
        <v>258.43333333333334</v>
      </c>
      <c r="E242" s="279">
        <v>248.9666666666667</v>
      </c>
      <c r="F242" s="279">
        <v>241.68333333333337</v>
      </c>
      <c r="G242" s="279">
        <v>232.21666666666673</v>
      </c>
      <c r="H242" s="279">
        <v>265.7166666666667</v>
      </c>
      <c r="I242" s="279">
        <v>275.18333333333328</v>
      </c>
      <c r="J242" s="279">
        <v>282.46666666666664</v>
      </c>
      <c r="K242" s="277">
        <v>267.89999999999998</v>
      </c>
      <c r="L242" s="277">
        <v>251.15</v>
      </c>
      <c r="M242" s="277">
        <v>8.5538399999999992</v>
      </c>
    </row>
    <row r="243" spans="1:13">
      <c r="A243" s="268">
        <v>233</v>
      </c>
      <c r="B243" s="277" t="s">
        <v>418</v>
      </c>
      <c r="C243" s="278">
        <v>280.14999999999998</v>
      </c>
      <c r="D243" s="279">
        <v>280.55</v>
      </c>
      <c r="E243" s="279">
        <v>278.10000000000002</v>
      </c>
      <c r="F243" s="279">
        <v>276.05</v>
      </c>
      <c r="G243" s="279">
        <v>273.60000000000002</v>
      </c>
      <c r="H243" s="279">
        <v>282.60000000000002</v>
      </c>
      <c r="I243" s="279">
        <v>285.04999999999995</v>
      </c>
      <c r="J243" s="279">
        <v>287.10000000000002</v>
      </c>
      <c r="K243" s="277">
        <v>283</v>
      </c>
      <c r="L243" s="277">
        <v>278.5</v>
      </c>
      <c r="M243" s="277">
        <v>0.10104</v>
      </c>
    </row>
    <row r="244" spans="1:13">
      <c r="A244" s="268">
        <v>234</v>
      </c>
      <c r="B244" s="277" t="s">
        <v>124</v>
      </c>
      <c r="C244" s="278">
        <v>527.4</v>
      </c>
      <c r="D244" s="279">
        <v>529.11666666666667</v>
      </c>
      <c r="E244" s="279">
        <v>518.5333333333333</v>
      </c>
      <c r="F244" s="279">
        <v>509.66666666666663</v>
      </c>
      <c r="G244" s="279">
        <v>499.08333333333326</v>
      </c>
      <c r="H244" s="279">
        <v>537.98333333333335</v>
      </c>
      <c r="I244" s="279">
        <v>548.56666666666661</v>
      </c>
      <c r="J244" s="279">
        <v>557.43333333333339</v>
      </c>
      <c r="K244" s="277">
        <v>539.70000000000005</v>
      </c>
      <c r="L244" s="277">
        <v>520.25</v>
      </c>
      <c r="M244" s="277">
        <v>187.84990999999999</v>
      </c>
    </row>
    <row r="245" spans="1:13">
      <c r="A245" s="268">
        <v>235</v>
      </c>
      <c r="B245" s="277" t="s">
        <v>419</v>
      </c>
      <c r="C245" s="278">
        <v>74.400000000000006</v>
      </c>
      <c r="D245" s="279">
        <v>74.416666666666671</v>
      </c>
      <c r="E245" s="279">
        <v>73.833333333333343</v>
      </c>
      <c r="F245" s="279">
        <v>73.266666666666666</v>
      </c>
      <c r="G245" s="279">
        <v>72.683333333333337</v>
      </c>
      <c r="H245" s="279">
        <v>74.983333333333348</v>
      </c>
      <c r="I245" s="279">
        <v>75.566666666666691</v>
      </c>
      <c r="J245" s="279">
        <v>76.133333333333354</v>
      </c>
      <c r="K245" s="277">
        <v>75</v>
      </c>
      <c r="L245" s="277">
        <v>73.849999999999994</v>
      </c>
      <c r="M245" s="277">
        <v>1.4963500000000001</v>
      </c>
    </row>
    <row r="246" spans="1:13">
      <c r="A246" s="268">
        <v>236</v>
      </c>
      <c r="B246" s="277" t="s">
        <v>125</v>
      </c>
      <c r="C246" s="278">
        <v>175.3</v>
      </c>
      <c r="D246" s="279">
        <v>176.31666666666669</v>
      </c>
      <c r="E246" s="279">
        <v>172.63333333333338</v>
      </c>
      <c r="F246" s="279">
        <v>169.9666666666667</v>
      </c>
      <c r="G246" s="279">
        <v>166.28333333333339</v>
      </c>
      <c r="H246" s="279">
        <v>178.98333333333338</v>
      </c>
      <c r="I246" s="279">
        <v>182.66666666666671</v>
      </c>
      <c r="J246" s="279">
        <v>185.33333333333337</v>
      </c>
      <c r="K246" s="277">
        <v>180</v>
      </c>
      <c r="L246" s="277">
        <v>173.65</v>
      </c>
      <c r="M246" s="277">
        <v>130.29531</v>
      </c>
    </row>
    <row r="247" spans="1:13">
      <c r="A247" s="268">
        <v>237</v>
      </c>
      <c r="B247" s="277" t="s">
        <v>126</v>
      </c>
      <c r="C247" s="278">
        <v>1008.25</v>
      </c>
      <c r="D247" s="279">
        <v>1012.4</v>
      </c>
      <c r="E247" s="279">
        <v>1000.8499999999999</v>
      </c>
      <c r="F247" s="279">
        <v>993.44999999999993</v>
      </c>
      <c r="G247" s="279">
        <v>981.89999999999986</v>
      </c>
      <c r="H247" s="279">
        <v>1019.8</v>
      </c>
      <c r="I247" s="279">
        <v>1031.3499999999999</v>
      </c>
      <c r="J247" s="279">
        <v>1038.75</v>
      </c>
      <c r="K247" s="277">
        <v>1023.95</v>
      </c>
      <c r="L247" s="277">
        <v>1005</v>
      </c>
      <c r="M247" s="277">
        <v>80.498990000000006</v>
      </c>
    </row>
    <row r="248" spans="1:13">
      <c r="A248" s="268">
        <v>238</v>
      </c>
      <c r="B248" s="277" t="s">
        <v>1645</v>
      </c>
      <c r="C248" s="278">
        <v>590.1</v>
      </c>
      <c r="D248" s="279">
        <v>591.81666666666672</v>
      </c>
      <c r="E248" s="279">
        <v>586.33333333333348</v>
      </c>
      <c r="F248" s="279">
        <v>582.56666666666672</v>
      </c>
      <c r="G248" s="279">
        <v>577.08333333333348</v>
      </c>
      <c r="H248" s="279">
        <v>595.58333333333348</v>
      </c>
      <c r="I248" s="279">
        <v>601.06666666666683</v>
      </c>
      <c r="J248" s="279">
        <v>604.83333333333348</v>
      </c>
      <c r="K248" s="277">
        <v>597.29999999999995</v>
      </c>
      <c r="L248" s="277">
        <v>588.04999999999995</v>
      </c>
      <c r="M248" s="277">
        <v>9.5070000000000002E-2</v>
      </c>
    </row>
    <row r="249" spans="1:13">
      <c r="A249" s="268">
        <v>239</v>
      </c>
      <c r="B249" s="277" t="s">
        <v>420</v>
      </c>
      <c r="C249" s="278">
        <v>270.5</v>
      </c>
      <c r="D249" s="279">
        <v>268.08333333333331</v>
      </c>
      <c r="E249" s="279">
        <v>262.66666666666663</v>
      </c>
      <c r="F249" s="279">
        <v>254.83333333333331</v>
      </c>
      <c r="G249" s="279">
        <v>249.41666666666663</v>
      </c>
      <c r="H249" s="279">
        <v>275.91666666666663</v>
      </c>
      <c r="I249" s="279">
        <v>281.33333333333326</v>
      </c>
      <c r="J249" s="279">
        <v>289.16666666666663</v>
      </c>
      <c r="K249" s="277">
        <v>273.5</v>
      </c>
      <c r="L249" s="277">
        <v>260.25</v>
      </c>
      <c r="M249" s="277">
        <v>4.8550199999999997</v>
      </c>
    </row>
    <row r="250" spans="1:13">
      <c r="A250" s="268">
        <v>240</v>
      </c>
      <c r="B250" s="277" t="s">
        <v>421</v>
      </c>
      <c r="C250" s="278">
        <v>223.25</v>
      </c>
      <c r="D250" s="279">
        <v>219.83333333333334</v>
      </c>
      <c r="E250" s="279">
        <v>216.41666666666669</v>
      </c>
      <c r="F250" s="279">
        <v>209.58333333333334</v>
      </c>
      <c r="G250" s="279">
        <v>206.16666666666669</v>
      </c>
      <c r="H250" s="279">
        <v>226.66666666666669</v>
      </c>
      <c r="I250" s="279">
        <v>230.08333333333337</v>
      </c>
      <c r="J250" s="279">
        <v>236.91666666666669</v>
      </c>
      <c r="K250" s="277">
        <v>223.25</v>
      </c>
      <c r="L250" s="277">
        <v>213</v>
      </c>
      <c r="M250" s="277">
        <v>4.12554</v>
      </c>
    </row>
    <row r="251" spans="1:13">
      <c r="A251" s="268">
        <v>241</v>
      </c>
      <c r="B251" s="277" t="s">
        <v>417</v>
      </c>
      <c r="C251" s="278">
        <v>9.1999999999999993</v>
      </c>
      <c r="D251" s="279">
        <v>9.25</v>
      </c>
      <c r="E251" s="279">
        <v>9.0500000000000007</v>
      </c>
      <c r="F251" s="279">
        <v>8.9</v>
      </c>
      <c r="G251" s="279">
        <v>8.7000000000000011</v>
      </c>
      <c r="H251" s="279">
        <v>9.4</v>
      </c>
      <c r="I251" s="279">
        <v>9.6</v>
      </c>
      <c r="J251" s="279">
        <v>9.75</v>
      </c>
      <c r="K251" s="277">
        <v>9.4499999999999993</v>
      </c>
      <c r="L251" s="277">
        <v>9.1</v>
      </c>
      <c r="M251" s="277">
        <v>6.8336699999999997</v>
      </c>
    </row>
    <row r="252" spans="1:13">
      <c r="A252" s="268">
        <v>242</v>
      </c>
      <c r="B252" s="277" t="s">
        <v>127</v>
      </c>
      <c r="C252" s="278">
        <v>73.900000000000006</v>
      </c>
      <c r="D252" s="279">
        <v>74.116666666666674</v>
      </c>
      <c r="E252" s="279">
        <v>72.783333333333346</v>
      </c>
      <c r="F252" s="279">
        <v>71.666666666666671</v>
      </c>
      <c r="G252" s="279">
        <v>70.333333333333343</v>
      </c>
      <c r="H252" s="279">
        <v>75.233333333333348</v>
      </c>
      <c r="I252" s="279">
        <v>76.566666666666663</v>
      </c>
      <c r="J252" s="279">
        <v>77.683333333333351</v>
      </c>
      <c r="K252" s="277">
        <v>75.45</v>
      </c>
      <c r="L252" s="277">
        <v>73</v>
      </c>
      <c r="M252" s="277">
        <v>189.70112</v>
      </c>
    </row>
    <row r="253" spans="1:13">
      <c r="A253" s="268">
        <v>243</v>
      </c>
      <c r="B253" s="277" t="s">
        <v>262</v>
      </c>
      <c r="C253" s="278">
        <v>2166.4499999999998</v>
      </c>
      <c r="D253" s="279">
        <v>2165.4833333333331</v>
      </c>
      <c r="E253" s="279">
        <v>2130.9666666666662</v>
      </c>
      <c r="F253" s="279">
        <v>2095.4833333333331</v>
      </c>
      <c r="G253" s="279">
        <v>2060.9666666666662</v>
      </c>
      <c r="H253" s="279">
        <v>2200.9666666666662</v>
      </c>
      <c r="I253" s="279">
        <v>2235.4833333333336</v>
      </c>
      <c r="J253" s="279">
        <v>2270.9666666666662</v>
      </c>
      <c r="K253" s="277">
        <v>2200</v>
      </c>
      <c r="L253" s="277">
        <v>2130</v>
      </c>
      <c r="M253" s="277">
        <v>2.4007200000000002</v>
      </c>
    </row>
    <row r="254" spans="1:13">
      <c r="A254" s="268">
        <v>244</v>
      </c>
      <c r="B254" s="277" t="s">
        <v>408</v>
      </c>
      <c r="C254" s="278">
        <v>113.1</v>
      </c>
      <c r="D254" s="279">
        <v>113.78333333333335</v>
      </c>
      <c r="E254" s="279">
        <v>111.66666666666669</v>
      </c>
      <c r="F254" s="279">
        <v>110.23333333333333</v>
      </c>
      <c r="G254" s="279">
        <v>108.11666666666667</v>
      </c>
      <c r="H254" s="279">
        <v>115.2166666666667</v>
      </c>
      <c r="I254" s="279">
        <v>117.33333333333334</v>
      </c>
      <c r="J254" s="279">
        <v>118.76666666666671</v>
      </c>
      <c r="K254" s="277">
        <v>115.9</v>
      </c>
      <c r="L254" s="277">
        <v>112.35</v>
      </c>
      <c r="M254" s="277">
        <v>10.021140000000001</v>
      </c>
    </row>
    <row r="255" spans="1:13">
      <c r="A255" s="268">
        <v>245</v>
      </c>
      <c r="B255" s="277" t="s">
        <v>409</v>
      </c>
      <c r="C255" s="278">
        <v>79.55</v>
      </c>
      <c r="D255" s="279">
        <v>79.849999999999994</v>
      </c>
      <c r="E255" s="279">
        <v>78.799999999999983</v>
      </c>
      <c r="F255" s="279">
        <v>78.049999999999983</v>
      </c>
      <c r="G255" s="279">
        <v>76.999999999999972</v>
      </c>
      <c r="H255" s="279">
        <v>80.599999999999994</v>
      </c>
      <c r="I255" s="279">
        <v>81.650000000000006</v>
      </c>
      <c r="J255" s="279">
        <v>82.4</v>
      </c>
      <c r="K255" s="277">
        <v>80.900000000000006</v>
      </c>
      <c r="L255" s="277">
        <v>79.099999999999994</v>
      </c>
      <c r="M255" s="277">
        <v>4.7182599999999999</v>
      </c>
    </row>
    <row r="256" spans="1:13">
      <c r="A256" s="268">
        <v>246</v>
      </c>
      <c r="B256" s="277" t="s">
        <v>2931</v>
      </c>
      <c r="C256" s="278">
        <v>1384</v>
      </c>
      <c r="D256" s="279">
        <v>1390.7333333333333</v>
      </c>
      <c r="E256" s="279">
        <v>1361.9666666666667</v>
      </c>
      <c r="F256" s="279">
        <v>1339.9333333333334</v>
      </c>
      <c r="G256" s="279">
        <v>1311.1666666666667</v>
      </c>
      <c r="H256" s="279">
        <v>1412.7666666666667</v>
      </c>
      <c r="I256" s="279">
        <v>1441.5333333333335</v>
      </c>
      <c r="J256" s="279">
        <v>1463.5666666666666</v>
      </c>
      <c r="K256" s="277">
        <v>1419.5</v>
      </c>
      <c r="L256" s="277">
        <v>1368.7</v>
      </c>
      <c r="M256" s="277">
        <v>6.3710899999999997</v>
      </c>
    </row>
    <row r="257" spans="1:13">
      <c r="A257" s="268">
        <v>247</v>
      </c>
      <c r="B257" s="277" t="s">
        <v>402</v>
      </c>
      <c r="C257" s="278">
        <v>463.35</v>
      </c>
      <c r="D257" s="279">
        <v>465.76666666666665</v>
      </c>
      <c r="E257" s="279">
        <v>458.58333333333331</v>
      </c>
      <c r="F257" s="279">
        <v>453.81666666666666</v>
      </c>
      <c r="G257" s="279">
        <v>446.63333333333333</v>
      </c>
      <c r="H257" s="279">
        <v>470.5333333333333</v>
      </c>
      <c r="I257" s="279">
        <v>477.7166666666667</v>
      </c>
      <c r="J257" s="279">
        <v>482.48333333333329</v>
      </c>
      <c r="K257" s="277">
        <v>472.95</v>
      </c>
      <c r="L257" s="277">
        <v>461</v>
      </c>
      <c r="M257" s="277">
        <v>0.88727</v>
      </c>
    </row>
    <row r="258" spans="1:13">
      <c r="A258" s="268">
        <v>248</v>
      </c>
      <c r="B258" s="277" t="s">
        <v>128</v>
      </c>
      <c r="C258" s="278">
        <v>171.7</v>
      </c>
      <c r="D258" s="279">
        <v>170.83333333333334</v>
      </c>
      <c r="E258" s="279">
        <v>169.56666666666669</v>
      </c>
      <c r="F258" s="279">
        <v>167.43333333333334</v>
      </c>
      <c r="G258" s="279">
        <v>166.16666666666669</v>
      </c>
      <c r="H258" s="279">
        <v>172.9666666666667</v>
      </c>
      <c r="I258" s="279">
        <v>174.23333333333335</v>
      </c>
      <c r="J258" s="279">
        <v>176.3666666666667</v>
      </c>
      <c r="K258" s="277">
        <v>172.1</v>
      </c>
      <c r="L258" s="277">
        <v>168.7</v>
      </c>
      <c r="M258" s="277">
        <v>184.82052999999999</v>
      </c>
    </row>
    <row r="259" spans="1:13">
      <c r="A259" s="268">
        <v>249</v>
      </c>
      <c r="B259" s="277" t="s">
        <v>413</v>
      </c>
      <c r="C259" s="278">
        <v>232.5</v>
      </c>
      <c r="D259" s="279">
        <v>234.4</v>
      </c>
      <c r="E259" s="279">
        <v>228.9</v>
      </c>
      <c r="F259" s="279">
        <v>225.3</v>
      </c>
      <c r="G259" s="279">
        <v>219.8</v>
      </c>
      <c r="H259" s="279">
        <v>238</v>
      </c>
      <c r="I259" s="279">
        <v>243.5</v>
      </c>
      <c r="J259" s="279">
        <v>247.1</v>
      </c>
      <c r="K259" s="277">
        <v>239.9</v>
      </c>
      <c r="L259" s="277">
        <v>230.8</v>
      </c>
      <c r="M259" s="277">
        <v>0.42080000000000001</v>
      </c>
    </row>
    <row r="260" spans="1:13">
      <c r="A260" s="268">
        <v>250</v>
      </c>
      <c r="B260" s="277" t="s">
        <v>411</v>
      </c>
      <c r="C260" s="278">
        <v>124.85</v>
      </c>
      <c r="D260" s="279">
        <v>125.61666666666667</v>
      </c>
      <c r="E260" s="279">
        <v>123.28333333333335</v>
      </c>
      <c r="F260" s="279">
        <v>121.71666666666667</v>
      </c>
      <c r="G260" s="279">
        <v>119.38333333333334</v>
      </c>
      <c r="H260" s="279">
        <v>127.18333333333335</v>
      </c>
      <c r="I260" s="279">
        <v>129.51666666666665</v>
      </c>
      <c r="J260" s="279">
        <v>131.08333333333337</v>
      </c>
      <c r="K260" s="277">
        <v>127.95</v>
      </c>
      <c r="L260" s="277">
        <v>124.05</v>
      </c>
      <c r="M260" s="277">
        <v>5.1794399999999996</v>
      </c>
    </row>
    <row r="261" spans="1:13">
      <c r="A261" s="268">
        <v>251</v>
      </c>
      <c r="B261" s="277" t="s">
        <v>431</v>
      </c>
      <c r="C261" s="278">
        <v>14.85</v>
      </c>
      <c r="D261" s="279">
        <v>14.916666666666666</v>
      </c>
      <c r="E261" s="279">
        <v>14.733333333333333</v>
      </c>
      <c r="F261" s="279">
        <v>14.616666666666667</v>
      </c>
      <c r="G261" s="279">
        <v>14.433333333333334</v>
      </c>
      <c r="H261" s="279">
        <v>15.033333333333331</v>
      </c>
      <c r="I261" s="279">
        <v>15.216666666666665</v>
      </c>
      <c r="J261" s="279">
        <v>15.33333333333333</v>
      </c>
      <c r="K261" s="277">
        <v>15.1</v>
      </c>
      <c r="L261" s="277">
        <v>14.8</v>
      </c>
      <c r="M261" s="277">
        <v>5.27597</v>
      </c>
    </row>
    <row r="262" spans="1:13">
      <c r="A262" s="268">
        <v>252</v>
      </c>
      <c r="B262" s="277" t="s">
        <v>428</v>
      </c>
      <c r="C262" s="278">
        <v>37.25</v>
      </c>
      <c r="D262" s="279">
        <v>37.233333333333334</v>
      </c>
      <c r="E262" s="279">
        <v>37.016666666666666</v>
      </c>
      <c r="F262" s="279">
        <v>36.783333333333331</v>
      </c>
      <c r="G262" s="279">
        <v>36.566666666666663</v>
      </c>
      <c r="H262" s="279">
        <v>37.466666666666669</v>
      </c>
      <c r="I262" s="279">
        <v>37.683333333333337</v>
      </c>
      <c r="J262" s="279">
        <v>37.916666666666671</v>
      </c>
      <c r="K262" s="277">
        <v>37.450000000000003</v>
      </c>
      <c r="L262" s="277">
        <v>37</v>
      </c>
      <c r="M262" s="277">
        <v>0.84862000000000004</v>
      </c>
    </row>
    <row r="263" spans="1:13">
      <c r="A263" s="268">
        <v>253</v>
      </c>
      <c r="B263" s="277" t="s">
        <v>429</v>
      </c>
      <c r="C263" s="278">
        <v>81.55</v>
      </c>
      <c r="D263" s="279">
        <v>81.86666666666666</v>
      </c>
      <c r="E263" s="279">
        <v>80.833333333333314</v>
      </c>
      <c r="F263" s="279">
        <v>80.11666666666666</v>
      </c>
      <c r="G263" s="279">
        <v>79.083333333333314</v>
      </c>
      <c r="H263" s="279">
        <v>82.583333333333314</v>
      </c>
      <c r="I263" s="279">
        <v>83.616666666666646</v>
      </c>
      <c r="J263" s="279">
        <v>84.333333333333314</v>
      </c>
      <c r="K263" s="277">
        <v>82.9</v>
      </c>
      <c r="L263" s="277">
        <v>81.150000000000006</v>
      </c>
      <c r="M263" s="277">
        <v>4.65137</v>
      </c>
    </row>
    <row r="264" spans="1:13">
      <c r="A264" s="268">
        <v>254</v>
      </c>
      <c r="B264" s="277" t="s">
        <v>432</v>
      </c>
      <c r="C264" s="278">
        <v>43.85</v>
      </c>
      <c r="D264" s="279">
        <v>44.383333333333333</v>
      </c>
      <c r="E264" s="279">
        <v>42.566666666666663</v>
      </c>
      <c r="F264" s="279">
        <v>41.283333333333331</v>
      </c>
      <c r="G264" s="279">
        <v>39.466666666666661</v>
      </c>
      <c r="H264" s="279">
        <v>45.666666666666664</v>
      </c>
      <c r="I264" s="279">
        <v>47.483333333333341</v>
      </c>
      <c r="J264" s="279">
        <v>48.766666666666666</v>
      </c>
      <c r="K264" s="277">
        <v>46.2</v>
      </c>
      <c r="L264" s="277">
        <v>43.1</v>
      </c>
      <c r="M264" s="277">
        <v>11.40917</v>
      </c>
    </row>
    <row r="265" spans="1:13">
      <c r="A265" s="268">
        <v>255</v>
      </c>
      <c r="B265" s="277" t="s">
        <v>422</v>
      </c>
      <c r="C265" s="278">
        <v>988.3</v>
      </c>
      <c r="D265" s="279">
        <v>987.93333333333339</v>
      </c>
      <c r="E265" s="279">
        <v>975.86666666666679</v>
      </c>
      <c r="F265" s="279">
        <v>963.43333333333339</v>
      </c>
      <c r="G265" s="279">
        <v>951.36666666666679</v>
      </c>
      <c r="H265" s="279">
        <v>1000.3666666666668</v>
      </c>
      <c r="I265" s="279">
        <v>1012.4333333333334</v>
      </c>
      <c r="J265" s="279">
        <v>1024.8666666666668</v>
      </c>
      <c r="K265" s="277">
        <v>1000</v>
      </c>
      <c r="L265" s="277">
        <v>975.5</v>
      </c>
      <c r="M265" s="277">
        <v>1.9676400000000001</v>
      </c>
    </row>
    <row r="266" spans="1:13">
      <c r="A266" s="268">
        <v>256</v>
      </c>
      <c r="B266" s="277" t="s">
        <v>436</v>
      </c>
      <c r="C266" s="278">
        <v>2223.3000000000002</v>
      </c>
      <c r="D266" s="279">
        <v>2215.4333333333334</v>
      </c>
      <c r="E266" s="279">
        <v>2172.8666666666668</v>
      </c>
      <c r="F266" s="279">
        <v>2122.4333333333334</v>
      </c>
      <c r="G266" s="279">
        <v>2079.8666666666668</v>
      </c>
      <c r="H266" s="279">
        <v>2265.8666666666668</v>
      </c>
      <c r="I266" s="279">
        <v>2308.4333333333334</v>
      </c>
      <c r="J266" s="279">
        <v>2358.8666666666668</v>
      </c>
      <c r="K266" s="277">
        <v>2258</v>
      </c>
      <c r="L266" s="277">
        <v>2165</v>
      </c>
      <c r="M266" s="277">
        <v>3.7069999999999999E-2</v>
      </c>
    </row>
    <row r="267" spans="1:13">
      <c r="A267" s="268">
        <v>257</v>
      </c>
      <c r="B267" s="277" t="s">
        <v>433</v>
      </c>
      <c r="C267" s="278">
        <v>62.9</v>
      </c>
      <c r="D267" s="279">
        <v>63.466666666666661</v>
      </c>
      <c r="E267" s="279">
        <v>61.98333333333332</v>
      </c>
      <c r="F267" s="279">
        <v>61.066666666666656</v>
      </c>
      <c r="G267" s="279">
        <v>59.583333333333314</v>
      </c>
      <c r="H267" s="279">
        <v>64.383333333333326</v>
      </c>
      <c r="I267" s="279">
        <v>65.86666666666666</v>
      </c>
      <c r="J267" s="279">
        <v>66.783333333333331</v>
      </c>
      <c r="K267" s="277">
        <v>64.95</v>
      </c>
      <c r="L267" s="277">
        <v>62.55</v>
      </c>
      <c r="M267" s="277">
        <v>4.5262599999999997</v>
      </c>
    </row>
    <row r="268" spans="1:13">
      <c r="A268" s="268">
        <v>258</v>
      </c>
      <c r="B268" s="277" t="s">
        <v>129</v>
      </c>
      <c r="C268" s="278">
        <v>186.85</v>
      </c>
      <c r="D268" s="279">
        <v>188.38333333333333</v>
      </c>
      <c r="E268" s="279">
        <v>182.81666666666666</v>
      </c>
      <c r="F268" s="279">
        <v>178.78333333333333</v>
      </c>
      <c r="G268" s="279">
        <v>173.21666666666667</v>
      </c>
      <c r="H268" s="279">
        <v>192.41666666666666</v>
      </c>
      <c r="I268" s="279">
        <v>197.98333333333332</v>
      </c>
      <c r="J268" s="279">
        <v>202.01666666666665</v>
      </c>
      <c r="K268" s="277">
        <v>193.95</v>
      </c>
      <c r="L268" s="277">
        <v>184.35</v>
      </c>
      <c r="M268" s="277">
        <v>117.24469000000001</v>
      </c>
    </row>
    <row r="269" spans="1:13">
      <c r="A269" s="268">
        <v>259</v>
      </c>
      <c r="B269" s="277" t="s">
        <v>423</v>
      </c>
      <c r="C269" s="278">
        <v>1506.85</v>
      </c>
      <c r="D269" s="279">
        <v>1525.6166666666668</v>
      </c>
      <c r="E269" s="279">
        <v>1486.2333333333336</v>
      </c>
      <c r="F269" s="279">
        <v>1465.6166666666668</v>
      </c>
      <c r="G269" s="279">
        <v>1426.2333333333336</v>
      </c>
      <c r="H269" s="279">
        <v>1546.2333333333336</v>
      </c>
      <c r="I269" s="279">
        <v>1585.6166666666668</v>
      </c>
      <c r="J269" s="279">
        <v>1606.2333333333336</v>
      </c>
      <c r="K269" s="277">
        <v>1565</v>
      </c>
      <c r="L269" s="277">
        <v>1505</v>
      </c>
      <c r="M269" s="277">
        <v>0.47316999999999998</v>
      </c>
    </row>
    <row r="270" spans="1:13">
      <c r="A270" s="268">
        <v>260</v>
      </c>
      <c r="B270" s="277" t="s">
        <v>424</v>
      </c>
      <c r="C270" s="278">
        <v>257.5</v>
      </c>
      <c r="D270" s="279">
        <v>258.28333333333336</v>
      </c>
      <c r="E270" s="279">
        <v>254.61666666666673</v>
      </c>
      <c r="F270" s="279">
        <v>251.73333333333338</v>
      </c>
      <c r="G270" s="279">
        <v>248.06666666666675</v>
      </c>
      <c r="H270" s="279">
        <v>261.16666666666674</v>
      </c>
      <c r="I270" s="279">
        <v>264.83333333333337</v>
      </c>
      <c r="J270" s="279">
        <v>267.7166666666667</v>
      </c>
      <c r="K270" s="277">
        <v>261.95</v>
      </c>
      <c r="L270" s="277">
        <v>255.4</v>
      </c>
      <c r="M270" s="277">
        <v>0.54725999999999997</v>
      </c>
    </row>
    <row r="271" spans="1:13">
      <c r="A271" s="268">
        <v>261</v>
      </c>
      <c r="B271" s="277" t="s">
        <v>425</v>
      </c>
      <c r="C271" s="278">
        <v>90.65</v>
      </c>
      <c r="D271" s="279">
        <v>90.916666666666671</v>
      </c>
      <c r="E271" s="279">
        <v>90.083333333333343</v>
      </c>
      <c r="F271" s="279">
        <v>89.516666666666666</v>
      </c>
      <c r="G271" s="279">
        <v>88.683333333333337</v>
      </c>
      <c r="H271" s="279">
        <v>91.483333333333348</v>
      </c>
      <c r="I271" s="279">
        <v>92.316666666666691</v>
      </c>
      <c r="J271" s="279">
        <v>92.883333333333354</v>
      </c>
      <c r="K271" s="277">
        <v>91.75</v>
      </c>
      <c r="L271" s="277">
        <v>90.35</v>
      </c>
      <c r="M271" s="277">
        <v>2.0449199999999998</v>
      </c>
    </row>
    <row r="272" spans="1:13">
      <c r="A272" s="268">
        <v>262</v>
      </c>
      <c r="B272" s="277" t="s">
        <v>426</v>
      </c>
      <c r="C272" s="278">
        <v>59.15</v>
      </c>
      <c r="D272" s="279">
        <v>59.65</v>
      </c>
      <c r="E272" s="279">
        <v>58.199999999999996</v>
      </c>
      <c r="F272" s="279">
        <v>57.25</v>
      </c>
      <c r="G272" s="279">
        <v>55.8</v>
      </c>
      <c r="H272" s="279">
        <v>60.599999999999994</v>
      </c>
      <c r="I272" s="279">
        <v>62.05</v>
      </c>
      <c r="J272" s="279">
        <v>62.999999999999993</v>
      </c>
      <c r="K272" s="277">
        <v>61.1</v>
      </c>
      <c r="L272" s="277">
        <v>58.7</v>
      </c>
      <c r="M272" s="277">
        <v>5.0230699999999997</v>
      </c>
    </row>
    <row r="273" spans="1:13">
      <c r="A273" s="268">
        <v>263</v>
      </c>
      <c r="B273" s="277" t="s">
        <v>427</v>
      </c>
      <c r="C273" s="278">
        <v>77.25</v>
      </c>
      <c r="D273" s="279">
        <v>76.600000000000009</v>
      </c>
      <c r="E273" s="279">
        <v>75.300000000000011</v>
      </c>
      <c r="F273" s="279">
        <v>73.350000000000009</v>
      </c>
      <c r="G273" s="279">
        <v>72.050000000000011</v>
      </c>
      <c r="H273" s="279">
        <v>78.550000000000011</v>
      </c>
      <c r="I273" s="279">
        <v>79.849999999999994</v>
      </c>
      <c r="J273" s="279">
        <v>81.800000000000011</v>
      </c>
      <c r="K273" s="277">
        <v>77.900000000000006</v>
      </c>
      <c r="L273" s="277">
        <v>74.650000000000006</v>
      </c>
      <c r="M273" s="277">
        <v>4.7124899999999998</v>
      </c>
    </row>
    <row r="274" spans="1:13">
      <c r="A274" s="268">
        <v>264</v>
      </c>
      <c r="B274" s="277" t="s">
        <v>435</v>
      </c>
      <c r="C274" s="278">
        <v>44.35</v>
      </c>
      <c r="D274" s="279">
        <v>44.133333333333333</v>
      </c>
      <c r="E274" s="279">
        <v>42.566666666666663</v>
      </c>
      <c r="F274" s="279">
        <v>40.783333333333331</v>
      </c>
      <c r="G274" s="279">
        <v>39.216666666666661</v>
      </c>
      <c r="H274" s="279">
        <v>45.916666666666664</v>
      </c>
      <c r="I274" s="279">
        <v>47.483333333333341</v>
      </c>
      <c r="J274" s="279">
        <v>49.266666666666666</v>
      </c>
      <c r="K274" s="277">
        <v>45.7</v>
      </c>
      <c r="L274" s="277">
        <v>42.35</v>
      </c>
      <c r="M274" s="277">
        <v>8.3873599999999993</v>
      </c>
    </row>
    <row r="275" spans="1:13">
      <c r="A275" s="268">
        <v>265</v>
      </c>
      <c r="B275" s="277" t="s">
        <v>434</v>
      </c>
      <c r="C275" s="278">
        <v>85.8</v>
      </c>
      <c r="D275" s="279">
        <v>85.433333333333337</v>
      </c>
      <c r="E275" s="279">
        <v>81.366666666666674</v>
      </c>
      <c r="F275" s="279">
        <v>76.933333333333337</v>
      </c>
      <c r="G275" s="279">
        <v>72.866666666666674</v>
      </c>
      <c r="H275" s="279">
        <v>89.866666666666674</v>
      </c>
      <c r="I275" s="279">
        <v>93.933333333333337</v>
      </c>
      <c r="J275" s="279">
        <v>98.366666666666674</v>
      </c>
      <c r="K275" s="277">
        <v>89.5</v>
      </c>
      <c r="L275" s="277">
        <v>81</v>
      </c>
      <c r="M275" s="277">
        <v>11.25394</v>
      </c>
    </row>
    <row r="276" spans="1:13">
      <c r="A276" s="268">
        <v>266</v>
      </c>
      <c r="B276" s="277" t="s">
        <v>263</v>
      </c>
      <c r="C276" s="278">
        <v>56.4</v>
      </c>
      <c r="D276" s="279">
        <v>57.35</v>
      </c>
      <c r="E276" s="279">
        <v>55.050000000000004</v>
      </c>
      <c r="F276" s="279">
        <v>53.7</v>
      </c>
      <c r="G276" s="279">
        <v>51.400000000000006</v>
      </c>
      <c r="H276" s="279">
        <v>58.7</v>
      </c>
      <c r="I276" s="279">
        <v>61</v>
      </c>
      <c r="J276" s="279">
        <v>62.35</v>
      </c>
      <c r="K276" s="277">
        <v>59.65</v>
      </c>
      <c r="L276" s="277">
        <v>56</v>
      </c>
      <c r="M276" s="277">
        <v>15.360849999999999</v>
      </c>
    </row>
    <row r="277" spans="1:13">
      <c r="A277" s="268">
        <v>267</v>
      </c>
      <c r="B277" s="277" t="s">
        <v>130</v>
      </c>
      <c r="C277" s="278">
        <v>277.75</v>
      </c>
      <c r="D277" s="279">
        <v>279.23333333333335</v>
      </c>
      <c r="E277" s="279">
        <v>273.51666666666671</v>
      </c>
      <c r="F277" s="279">
        <v>269.28333333333336</v>
      </c>
      <c r="G277" s="279">
        <v>263.56666666666672</v>
      </c>
      <c r="H277" s="279">
        <v>283.4666666666667</v>
      </c>
      <c r="I277" s="279">
        <v>289.18333333333339</v>
      </c>
      <c r="J277" s="279">
        <v>293.41666666666669</v>
      </c>
      <c r="K277" s="277">
        <v>284.95</v>
      </c>
      <c r="L277" s="277">
        <v>275</v>
      </c>
      <c r="M277" s="277">
        <v>62.886029999999998</v>
      </c>
    </row>
    <row r="278" spans="1:13">
      <c r="A278" s="268">
        <v>268</v>
      </c>
      <c r="B278" s="277" t="s">
        <v>264</v>
      </c>
      <c r="C278" s="278">
        <v>730.95</v>
      </c>
      <c r="D278" s="279">
        <v>730.2833333333333</v>
      </c>
      <c r="E278" s="279">
        <v>720.56666666666661</v>
      </c>
      <c r="F278" s="279">
        <v>710.18333333333328</v>
      </c>
      <c r="G278" s="279">
        <v>700.46666666666658</v>
      </c>
      <c r="H278" s="279">
        <v>740.66666666666663</v>
      </c>
      <c r="I278" s="279">
        <v>750.38333333333333</v>
      </c>
      <c r="J278" s="279">
        <v>760.76666666666665</v>
      </c>
      <c r="K278" s="277">
        <v>740</v>
      </c>
      <c r="L278" s="277">
        <v>719.9</v>
      </c>
      <c r="M278" s="277">
        <v>3.0420199999999999</v>
      </c>
    </row>
    <row r="279" spans="1:13">
      <c r="A279" s="268">
        <v>269</v>
      </c>
      <c r="B279" s="277" t="s">
        <v>131</v>
      </c>
      <c r="C279" s="278">
        <v>2344.35</v>
      </c>
      <c r="D279" s="279">
        <v>2374.0166666666669</v>
      </c>
      <c r="E279" s="279">
        <v>2308.6333333333337</v>
      </c>
      <c r="F279" s="279">
        <v>2272.916666666667</v>
      </c>
      <c r="G279" s="279">
        <v>2207.5333333333338</v>
      </c>
      <c r="H279" s="279">
        <v>2409.7333333333336</v>
      </c>
      <c r="I279" s="279">
        <v>2475.1166666666668</v>
      </c>
      <c r="J279" s="279">
        <v>2510.8333333333335</v>
      </c>
      <c r="K279" s="277">
        <v>2439.4</v>
      </c>
      <c r="L279" s="277">
        <v>2338.3000000000002</v>
      </c>
      <c r="M279" s="277">
        <v>10.550560000000001</v>
      </c>
    </row>
    <row r="280" spans="1:13">
      <c r="A280" s="268">
        <v>270</v>
      </c>
      <c r="B280" s="277" t="s">
        <v>132</v>
      </c>
      <c r="C280" s="278">
        <v>380.1</v>
      </c>
      <c r="D280" s="279">
        <v>377.0333333333333</v>
      </c>
      <c r="E280" s="279">
        <v>365.06666666666661</v>
      </c>
      <c r="F280" s="279">
        <v>350.0333333333333</v>
      </c>
      <c r="G280" s="279">
        <v>338.06666666666661</v>
      </c>
      <c r="H280" s="279">
        <v>392.06666666666661</v>
      </c>
      <c r="I280" s="279">
        <v>404.0333333333333</v>
      </c>
      <c r="J280" s="279">
        <v>419.06666666666661</v>
      </c>
      <c r="K280" s="277">
        <v>389</v>
      </c>
      <c r="L280" s="277">
        <v>362</v>
      </c>
      <c r="M280" s="277">
        <v>9.8451400000000007</v>
      </c>
    </row>
    <row r="281" spans="1:13">
      <c r="A281" s="268">
        <v>271</v>
      </c>
      <c r="B281" s="277" t="s">
        <v>437</v>
      </c>
      <c r="C281" s="278">
        <v>147.05000000000001</v>
      </c>
      <c r="D281" s="279">
        <v>146.58333333333334</v>
      </c>
      <c r="E281" s="279">
        <v>145.61666666666667</v>
      </c>
      <c r="F281" s="279">
        <v>144.18333333333334</v>
      </c>
      <c r="G281" s="279">
        <v>143.21666666666667</v>
      </c>
      <c r="H281" s="279">
        <v>148.01666666666668</v>
      </c>
      <c r="I281" s="279">
        <v>148.98333333333332</v>
      </c>
      <c r="J281" s="279">
        <v>150.41666666666669</v>
      </c>
      <c r="K281" s="277">
        <v>147.55000000000001</v>
      </c>
      <c r="L281" s="277">
        <v>145.15</v>
      </c>
      <c r="M281" s="277">
        <v>1.1950499999999999</v>
      </c>
    </row>
    <row r="282" spans="1:13">
      <c r="A282" s="268">
        <v>272</v>
      </c>
      <c r="B282" s="277" t="s">
        <v>443</v>
      </c>
      <c r="C282" s="278">
        <v>553.5</v>
      </c>
      <c r="D282" s="279">
        <v>555.7166666666667</v>
      </c>
      <c r="E282" s="279">
        <v>541.78333333333342</v>
      </c>
      <c r="F282" s="279">
        <v>530.06666666666672</v>
      </c>
      <c r="G282" s="279">
        <v>516.13333333333344</v>
      </c>
      <c r="H282" s="279">
        <v>567.43333333333339</v>
      </c>
      <c r="I282" s="279">
        <v>581.36666666666679</v>
      </c>
      <c r="J282" s="279">
        <v>593.08333333333337</v>
      </c>
      <c r="K282" s="277">
        <v>569.65</v>
      </c>
      <c r="L282" s="277">
        <v>544</v>
      </c>
      <c r="M282" s="277">
        <v>4.1645500000000002</v>
      </c>
    </row>
    <row r="283" spans="1:13">
      <c r="A283" s="268">
        <v>273</v>
      </c>
      <c r="B283" s="277" t="s">
        <v>444</v>
      </c>
      <c r="C283" s="278">
        <v>244.95</v>
      </c>
      <c r="D283" s="279">
        <v>244.31666666666669</v>
      </c>
      <c r="E283" s="279">
        <v>239.83333333333337</v>
      </c>
      <c r="F283" s="279">
        <v>234.71666666666667</v>
      </c>
      <c r="G283" s="279">
        <v>230.23333333333335</v>
      </c>
      <c r="H283" s="279">
        <v>249.43333333333339</v>
      </c>
      <c r="I283" s="279">
        <v>253.91666666666669</v>
      </c>
      <c r="J283" s="279">
        <v>259.03333333333342</v>
      </c>
      <c r="K283" s="277">
        <v>248.8</v>
      </c>
      <c r="L283" s="277">
        <v>239.2</v>
      </c>
      <c r="M283" s="277">
        <v>3.7149700000000001</v>
      </c>
    </row>
    <row r="284" spans="1:13">
      <c r="A284" s="268">
        <v>274</v>
      </c>
      <c r="B284" s="277" t="s">
        <v>445</v>
      </c>
      <c r="C284" s="278">
        <v>500.75</v>
      </c>
      <c r="D284" s="279">
        <v>499.7833333333333</v>
      </c>
      <c r="E284" s="279">
        <v>491.71666666666658</v>
      </c>
      <c r="F284" s="279">
        <v>482.68333333333328</v>
      </c>
      <c r="G284" s="279">
        <v>474.61666666666656</v>
      </c>
      <c r="H284" s="279">
        <v>508.81666666666661</v>
      </c>
      <c r="I284" s="279">
        <v>516.88333333333333</v>
      </c>
      <c r="J284" s="279">
        <v>525.91666666666663</v>
      </c>
      <c r="K284" s="277">
        <v>507.85</v>
      </c>
      <c r="L284" s="277">
        <v>490.75</v>
      </c>
      <c r="M284" s="277">
        <v>1.14381</v>
      </c>
    </row>
    <row r="285" spans="1:13">
      <c r="A285" s="268">
        <v>275</v>
      </c>
      <c r="B285" s="277" t="s">
        <v>447</v>
      </c>
      <c r="C285" s="278">
        <v>32.6</v>
      </c>
      <c r="D285" s="279">
        <v>32.783333333333339</v>
      </c>
      <c r="E285" s="279">
        <v>32.26666666666668</v>
      </c>
      <c r="F285" s="279">
        <v>31.933333333333344</v>
      </c>
      <c r="G285" s="279">
        <v>31.416666666666686</v>
      </c>
      <c r="H285" s="279">
        <v>33.116666666666674</v>
      </c>
      <c r="I285" s="279">
        <v>33.63333333333334</v>
      </c>
      <c r="J285" s="279">
        <v>33.966666666666669</v>
      </c>
      <c r="K285" s="277">
        <v>33.299999999999997</v>
      </c>
      <c r="L285" s="277">
        <v>32.450000000000003</v>
      </c>
      <c r="M285" s="277">
        <v>5.19841</v>
      </c>
    </row>
    <row r="286" spans="1:13">
      <c r="A286" s="268">
        <v>276</v>
      </c>
      <c r="B286" s="277" t="s">
        <v>449</v>
      </c>
      <c r="C286" s="278">
        <v>344.5</v>
      </c>
      <c r="D286" s="279">
        <v>342.75</v>
      </c>
      <c r="E286" s="279">
        <v>336.85</v>
      </c>
      <c r="F286" s="279">
        <v>329.20000000000005</v>
      </c>
      <c r="G286" s="279">
        <v>323.30000000000007</v>
      </c>
      <c r="H286" s="279">
        <v>350.4</v>
      </c>
      <c r="I286" s="279">
        <v>356.29999999999995</v>
      </c>
      <c r="J286" s="279">
        <v>363.94999999999993</v>
      </c>
      <c r="K286" s="277">
        <v>348.65</v>
      </c>
      <c r="L286" s="277">
        <v>335.1</v>
      </c>
      <c r="M286" s="277">
        <v>1.6688799999999999</v>
      </c>
    </row>
    <row r="287" spans="1:13">
      <c r="A287" s="268">
        <v>277</v>
      </c>
      <c r="B287" s="277" t="s">
        <v>439</v>
      </c>
      <c r="C287" s="278">
        <v>348.8</v>
      </c>
      <c r="D287" s="279">
        <v>347.9666666666667</v>
      </c>
      <c r="E287" s="279">
        <v>345.93333333333339</v>
      </c>
      <c r="F287" s="279">
        <v>343.06666666666672</v>
      </c>
      <c r="G287" s="279">
        <v>341.03333333333342</v>
      </c>
      <c r="H287" s="279">
        <v>350.83333333333337</v>
      </c>
      <c r="I287" s="279">
        <v>352.86666666666667</v>
      </c>
      <c r="J287" s="279">
        <v>355.73333333333335</v>
      </c>
      <c r="K287" s="277">
        <v>350</v>
      </c>
      <c r="L287" s="277">
        <v>345.1</v>
      </c>
      <c r="M287" s="277">
        <v>1.1920500000000001</v>
      </c>
    </row>
    <row r="288" spans="1:13">
      <c r="A288" s="268">
        <v>278</v>
      </c>
      <c r="B288" s="277" t="s">
        <v>440</v>
      </c>
      <c r="C288" s="278">
        <v>256.25</v>
      </c>
      <c r="D288" s="279">
        <v>255.26666666666665</v>
      </c>
      <c r="E288" s="279">
        <v>251.5333333333333</v>
      </c>
      <c r="F288" s="279">
        <v>246.81666666666666</v>
      </c>
      <c r="G288" s="279">
        <v>243.08333333333331</v>
      </c>
      <c r="H288" s="279">
        <v>259.98333333333329</v>
      </c>
      <c r="I288" s="279">
        <v>263.71666666666664</v>
      </c>
      <c r="J288" s="279">
        <v>268.43333333333328</v>
      </c>
      <c r="K288" s="277">
        <v>259</v>
      </c>
      <c r="L288" s="277">
        <v>250.55</v>
      </c>
      <c r="M288" s="277">
        <v>1.02457</v>
      </c>
    </row>
    <row r="289" spans="1:13">
      <c r="A289" s="268">
        <v>279</v>
      </c>
      <c r="B289" s="277" t="s">
        <v>451</v>
      </c>
      <c r="C289" s="278">
        <v>158.19999999999999</v>
      </c>
      <c r="D289" s="279">
        <v>158.81666666666663</v>
      </c>
      <c r="E289" s="279">
        <v>155.28333333333327</v>
      </c>
      <c r="F289" s="279">
        <v>152.36666666666665</v>
      </c>
      <c r="G289" s="279">
        <v>148.83333333333329</v>
      </c>
      <c r="H289" s="279">
        <v>161.73333333333326</v>
      </c>
      <c r="I289" s="279">
        <v>165.26666666666662</v>
      </c>
      <c r="J289" s="279">
        <v>168.18333333333325</v>
      </c>
      <c r="K289" s="277">
        <v>162.35</v>
      </c>
      <c r="L289" s="277">
        <v>155.9</v>
      </c>
      <c r="M289" s="277">
        <v>0.19858999999999999</v>
      </c>
    </row>
    <row r="290" spans="1:13">
      <c r="A290" s="268">
        <v>280</v>
      </c>
      <c r="B290" s="277" t="s">
        <v>133</v>
      </c>
      <c r="C290" s="278">
        <v>1268.2</v>
      </c>
      <c r="D290" s="279">
        <v>1265.7166666666667</v>
      </c>
      <c r="E290" s="279">
        <v>1254.4833333333333</v>
      </c>
      <c r="F290" s="279">
        <v>1240.7666666666667</v>
      </c>
      <c r="G290" s="279">
        <v>1229.5333333333333</v>
      </c>
      <c r="H290" s="279">
        <v>1279.4333333333334</v>
      </c>
      <c r="I290" s="279">
        <v>1290.666666666667</v>
      </c>
      <c r="J290" s="279">
        <v>1304.3833333333334</v>
      </c>
      <c r="K290" s="277">
        <v>1276.95</v>
      </c>
      <c r="L290" s="277">
        <v>1252</v>
      </c>
      <c r="M290" s="277">
        <v>29.506209999999999</v>
      </c>
    </row>
    <row r="291" spans="1:13">
      <c r="A291" s="268">
        <v>281</v>
      </c>
      <c r="B291" s="277" t="s">
        <v>441</v>
      </c>
      <c r="C291" s="278">
        <v>122.35</v>
      </c>
      <c r="D291" s="279">
        <v>122.35000000000001</v>
      </c>
      <c r="E291" s="279">
        <v>117.70000000000002</v>
      </c>
      <c r="F291" s="279">
        <v>113.05000000000001</v>
      </c>
      <c r="G291" s="279">
        <v>108.40000000000002</v>
      </c>
      <c r="H291" s="279">
        <v>127.00000000000001</v>
      </c>
      <c r="I291" s="279">
        <v>131.65000000000003</v>
      </c>
      <c r="J291" s="279">
        <v>136.30000000000001</v>
      </c>
      <c r="K291" s="277">
        <v>127</v>
      </c>
      <c r="L291" s="277">
        <v>117.7</v>
      </c>
      <c r="M291" s="277">
        <v>37.959829999999997</v>
      </c>
    </row>
    <row r="292" spans="1:13">
      <c r="A292" s="268">
        <v>282</v>
      </c>
      <c r="B292" s="277" t="s">
        <v>438</v>
      </c>
      <c r="C292" s="278">
        <v>650.1</v>
      </c>
      <c r="D292" s="279">
        <v>656.01666666666665</v>
      </c>
      <c r="E292" s="279">
        <v>632.13333333333333</v>
      </c>
      <c r="F292" s="279">
        <v>614.16666666666663</v>
      </c>
      <c r="G292" s="279">
        <v>590.2833333333333</v>
      </c>
      <c r="H292" s="279">
        <v>673.98333333333335</v>
      </c>
      <c r="I292" s="279">
        <v>697.86666666666656</v>
      </c>
      <c r="J292" s="279">
        <v>715.83333333333337</v>
      </c>
      <c r="K292" s="277">
        <v>679.9</v>
      </c>
      <c r="L292" s="277">
        <v>638.04999999999995</v>
      </c>
      <c r="M292" s="277">
        <v>2.89303</v>
      </c>
    </row>
    <row r="293" spans="1:13">
      <c r="A293" s="268">
        <v>283</v>
      </c>
      <c r="B293" s="277" t="s">
        <v>442</v>
      </c>
      <c r="C293" s="278">
        <v>289.85000000000002</v>
      </c>
      <c r="D293" s="279">
        <v>290.88333333333338</v>
      </c>
      <c r="E293" s="279">
        <v>282.96666666666675</v>
      </c>
      <c r="F293" s="279">
        <v>276.08333333333337</v>
      </c>
      <c r="G293" s="279">
        <v>268.16666666666674</v>
      </c>
      <c r="H293" s="279">
        <v>297.76666666666677</v>
      </c>
      <c r="I293" s="279">
        <v>305.68333333333339</v>
      </c>
      <c r="J293" s="279">
        <v>312.56666666666678</v>
      </c>
      <c r="K293" s="277">
        <v>298.8</v>
      </c>
      <c r="L293" s="277">
        <v>284</v>
      </c>
      <c r="M293" s="277">
        <v>6.1595300000000002</v>
      </c>
    </row>
    <row r="294" spans="1:13">
      <c r="A294" s="268">
        <v>284</v>
      </c>
      <c r="B294" s="277" t="s">
        <v>1830</v>
      </c>
      <c r="C294" s="278">
        <v>479.05</v>
      </c>
      <c r="D294" s="279">
        <v>483.86666666666662</v>
      </c>
      <c r="E294" s="279">
        <v>467.73333333333323</v>
      </c>
      <c r="F294" s="279">
        <v>456.41666666666663</v>
      </c>
      <c r="G294" s="279">
        <v>440.28333333333325</v>
      </c>
      <c r="H294" s="279">
        <v>495.18333333333322</v>
      </c>
      <c r="I294" s="279">
        <v>511.31666666666655</v>
      </c>
      <c r="J294" s="279">
        <v>522.63333333333321</v>
      </c>
      <c r="K294" s="277">
        <v>500</v>
      </c>
      <c r="L294" s="277">
        <v>472.55</v>
      </c>
      <c r="M294" s="277">
        <v>0.41755999999999999</v>
      </c>
    </row>
    <row r="295" spans="1:13">
      <c r="A295" s="268">
        <v>285</v>
      </c>
      <c r="B295" s="277" t="s">
        <v>448</v>
      </c>
      <c r="C295" s="278">
        <v>531.25</v>
      </c>
      <c r="D295" s="279">
        <v>535.31666666666672</v>
      </c>
      <c r="E295" s="279">
        <v>520.93333333333339</v>
      </c>
      <c r="F295" s="279">
        <v>510.61666666666667</v>
      </c>
      <c r="G295" s="279">
        <v>496.23333333333335</v>
      </c>
      <c r="H295" s="279">
        <v>545.63333333333344</v>
      </c>
      <c r="I295" s="279">
        <v>560.01666666666688</v>
      </c>
      <c r="J295" s="279">
        <v>570.33333333333348</v>
      </c>
      <c r="K295" s="277">
        <v>549.70000000000005</v>
      </c>
      <c r="L295" s="277">
        <v>525</v>
      </c>
      <c r="M295" s="277">
        <v>1.2690999999999999</v>
      </c>
    </row>
    <row r="296" spans="1:13">
      <c r="A296" s="268">
        <v>286</v>
      </c>
      <c r="B296" s="277" t="s">
        <v>446</v>
      </c>
      <c r="C296" s="278">
        <v>40.65</v>
      </c>
      <c r="D296" s="279">
        <v>40.766666666666666</v>
      </c>
      <c r="E296" s="279">
        <v>40.333333333333329</v>
      </c>
      <c r="F296" s="279">
        <v>40.016666666666666</v>
      </c>
      <c r="G296" s="279">
        <v>39.583333333333329</v>
      </c>
      <c r="H296" s="279">
        <v>41.083333333333329</v>
      </c>
      <c r="I296" s="279">
        <v>41.516666666666666</v>
      </c>
      <c r="J296" s="279">
        <v>41.833333333333329</v>
      </c>
      <c r="K296" s="277">
        <v>41.2</v>
      </c>
      <c r="L296" s="277">
        <v>40.450000000000003</v>
      </c>
      <c r="M296" s="277">
        <v>5.8829900000000004</v>
      </c>
    </row>
    <row r="297" spans="1:13">
      <c r="A297" s="268">
        <v>287</v>
      </c>
      <c r="B297" s="277" t="s">
        <v>134</v>
      </c>
      <c r="C297" s="278">
        <v>62.1</v>
      </c>
      <c r="D297" s="279">
        <v>61.833333333333336</v>
      </c>
      <c r="E297" s="279">
        <v>61.06666666666667</v>
      </c>
      <c r="F297" s="279">
        <v>60.033333333333331</v>
      </c>
      <c r="G297" s="279">
        <v>59.266666666666666</v>
      </c>
      <c r="H297" s="279">
        <v>62.866666666666674</v>
      </c>
      <c r="I297" s="279">
        <v>63.63333333333334</v>
      </c>
      <c r="J297" s="279">
        <v>64.666666666666686</v>
      </c>
      <c r="K297" s="277">
        <v>62.6</v>
      </c>
      <c r="L297" s="277">
        <v>60.8</v>
      </c>
      <c r="M297" s="277">
        <v>73.818179999999998</v>
      </c>
    </row>
    <row r="298" spans="1:13">
      <c r="A298" s="268">
        <v>288</v>
      </c>
      <c r="B298" s="277" t="s">
        <v>358</v>
      </c>
      <c r="C298" s="278">
        <v>1879.75</v>
      </c>
      <c r="D298" s="279">
        <v>1880.5</v>
      </c>
      <c r="E298" s="279">
        <v>1866</v>
      </c>
      <c r="F298" s="279">
        <v>1852.25</v>
      </c>
      <c r="G298" s="279">
        <v>1837.75</v>
      </c>
      <c r="H298" s="279">
        <v>1894.25</v>
      </c>
      <c r="I298" s="279">
        <v>1908.75</v>
      </c>
      <c r="J298" s="279">
        <v>1922.5</v>
      </c>
      <c r="K298" s="277">
        <v>1895</v>
      </c>
      <c r="L298" s="277">
        <v>1866.75</v>
      </c>
      <c r="M298" s="277">
        <v>0.55910000000000004</v>
      </c>
    </row>
    <row r="299" spans="1:13">
      <c r="A299" s="268">
        <v>289</v>
      </c>
      <c r="B299" s="277" t="s">
        <v>1841</v>
      </c>
      <c r="C299" s="278">
        <v>220.8</v>
      </c>
      <c r="D299" s="279">
        <v>222.28333333333333</v>
      </c>
      <c r="E299" s="279">
        <v>216.16666666666666</v>
      </c>
      <c r="F299" s="279">
        <v>211.53333333333333</v>
      </c>
      <c r="G299" s="279">
        <v>205.41666666666666</v>
      </c>
      <c r="H299" s="279">
        <v>226.91666666666666</v>
      </c>
      <c r="I299" s="279">
        <v>233.03333333333333</v>
      </c>
      <c r="J299" s="279">
        <v>237.66666666666666</v>
      </c>
      <c r="K299" s="277">
        <v>228.4</v>
      </c>
      <c r="L299" s="277">
        <v>217.65</v>
      </c>
      <c r="M299" s="277">
        <v>1.84751</v>
      </c>
    </row>
    <row r="300" spans="1:13">
      <c r="A300" s="268">
        <v>290</v>
      </c>
      <c r="B300" s="277" t="s">
        <v>454</v>
      </c>
      <c r="C300" s="278">
        <v>287.14999999999998</v>
      </c>
      <c r="D300" s="279">
        <v>289.05</v>
      </c>
      <c r="E300" s="279">
        <v>283.20000000000005</v>
      </c>
      <c r="F300" s="279">
        <v>279.25000000000006</v>
      </c>
      <c r="G300" s="279">
        <v>273.40000000000009</v>
      </c>
      <c r="H300" s="279">
        <v>293</v>
      </c>
      <c r="I300" s="279">
        <v>298.85000000000002</v>
      </c>
      <c r="J300" s="279">
        <v>302.79999999999995</v>
      </c>
      <c r="K300" s="277">
        <v>294.89999999999998</v>
      </c>
      <c r="L300" s="277">
        <v>285.10000000000002</v>
      </c>
      <c r="M300" s="277">
        <v>22.914829999999998</v>
      </c>
    </row>
    <row r="301" spans="1:13">
      <c r="A301" s="268">
        <v>291</v>
      </c>
      <c r="B301" s="277" t="s">
        <v>452</v>
      </c>
      <c r="C301" s="278">
        <v>3512.7</v>
      </c>
      <c r="D301" s="279">
        <v>3534.2166666666667</v>
      </c>
      <c r="E301" s="279">
        <v>3479.4833333333336</v>
      </c>
      <c r="F301" s="279">
        <v>3446.2666666666669</v>
      </c>
      <c r="G301" s="279">
        <v>3391.5333333333338</v>
      </c>
      <c r="H301" s="279">
        <v>3567.4333333333334</v>
      </c>
      <c r="I301" s="279">
        <v>3622.1666666666661</v>
      </c>
      <c r="J301" s="279">
        <v>3655.3833333333332</v>
      </c>
      <c r="K301" s="277">
        <v>3588.95</v>
      </c>
      <c r="L301" s="277">
        <v>3501</v>
      </c>
      <c r="M301" s="277">
        <v>2.8629999999999999E-2</v>
      </c>
    </row>
    <row r="302" spans="1:13">
      <c r="A302" s="268">
        <v>292</v>
      </c>
      <c r="B302" s="277" t="s">
        <v>455</v>
      </c>
      <c r="C302" s="278">
        <v>27.9</v>
      </c>
      <c r="D302" s="279">
        <v>28</v>
      </c>
      <c r="E302" s="279">
        <v>27.55</v>
      </c>
      <c r="F302" s="279">
        <v>27.2</v>
      </c>
      <c r="G302" s="279">
        <v>26.75</v>
      </c>
      <c r="H302" s="279">
        <v>28.35</v>
      </c>
      <c r="I302" s="279">
        <v>28.800000000000004</v>
      </c>
      <c r="J302" s="279">
        <v>29.150000000000002</v>
      </c>
      <c r="K302" s="277">
        <v>28.45</v>
      </c>
      <c r="L302" s="277">
        <v>27.65</v>
      </c>
      <c r="M302" s="277">
        <v>2.9723000000000002</v>
      </c>
    </row>
    <row r="303" spans="1:13">
      <c r="A303" s="268">
        <v>293</v>
      </c>
      <c r="B303" s="277" t="s">
        <v>135</v>
      </c>
      <c r="C303" s="278">
        <v>275.8</v>
      </c>
      <c r="D303" s="279">
        <v>277.18333333333334</v>
      </c>
      <c r="E303" s="279">
        <v>272.91666666666669</v>
      </c>
      <c r="F303" s="279">
        <v>270.03333333333336</v>
      </c>
      <c r="G303" s="279">
        <v>265.76666666666671</v>
      </c>
      <c r="H303" s="279">
        <v>280.06666666666666</v>
      </c>
      <c r="I303" s="279">
        <v>284.33333333333331</v>
      </c>
      <c r="J303" s="279">
        <v>287.21666666666664</v>
      </c>
      <c r="K303" s="277">
        <v>281.45</v>
      </c>
      <c r="L303" s="277">
        <v>274.3</v>
      </c>
      <c r="M303" s="277">
        <v>21.318670000000001</v>
      </c>
    </row>
    <row r="304" spans="1:13">
      <c r="A304" s="268">
        <v>294</v>
      </c>
      <c r="B304" s="277" t="s">
        <v>456</v>
      </c>
      <c r="C304" s="278">
        <v>777.1</v>
      </c>
      <c r="D304" s="279">
        <v>768.31666666666661</v>
      </c>
      <c r="E304" s="279">
        <v>741.78333333333319</v>
      </c>
      <c r="F304" s="279">
        <v>706.46666666666658</v>
      </c>
      <c r="G304" s="279">
        <v>679.93333333333317</v>
      </c>
      <c r="H304" s="279">
        <v>803.63333333333321</v>
      </c>
      <c r="I304" s="279">
        <v>830.16666666666652</v>
      </c>
      <c r="J304" s="279">
        <v>865.48333333333323</v>
      </c>
      <c r="K304" s="277">
        <v>794.85</v>
      </c>
      <c r="L304" s="277">
        <v>733</v>
      </c>
      <c r="M304" s="277">
        <v>3.47654</v>
      </c>
    </row>
    <row r="305" spans="1:13">
      <c r="A305" s="268">
        <v>295</v>
      </c>
      <c r="B305" s="277" t="s">
        <v>136</v>
      </c>
      <c r="C305" s="278">
        <v>901.6</v>
      </c>
      <c r="D305" s="279">
        <v>896.73333333333323</v>
      </c>
      <c r="E305" s="279">
        <v>888.96666666666647</v>
      </c>
      <c r="F305" s="279">
        <v>876.33333333333326</v>
      </c>
      <c r="G305" s="279">
        <v>868.56666666666649</v>
      </c>
      <c r="H305" s="279">
        <v>909.36666666666645</v>
      </c>
      <c r="I305" s="279">
        <v>917.1333333333331</v>
      </c>
      <c r="J305" s="279">
        <v>929.76666666666642</v>
      </c>
      <c r="K305" s="277">
        <v>904.5</v>
      </c>
      <c r="L305" s="277">
        <v>884.1</v>
      </c>
      <c r="M305" s="277">
        <v>35.82799</v>
      </c>
    </row>
    <row r="306" spans="1:13">
      <c r="A306" s="268">
        <v>296</v>
      </c>
      <c r="B306" s="277" t="s">
        <v>266</v>
      </c>
      <c r="C306" s="278">
        <v>2543.5500000000002</v>
      </c>
      <c r="D306" s="279">
        <v>2539.6333333333332</v>
      </c>
      <c r="E306" s="279">
        <v>2508.2666666666664</v>
      </c>
      <c r="F306" s="279">
        <v>2472.9833333333331</v>
      </c>
      <c r="G306" s="279">
        <v>2441.6166666666663</v>
      </c>
      <c r="H306" s="279">
        <v>2574.9166666666665</v>
      </c>
      <c r="I306" s="279">
        <v>2606.2833333333333</v>
      </c>
      <c r="J306" s="279">
        <v>2641.5666666666666</v>
      </c>
      <c r="K306" s="277">
        <v>2571</v>
      </c>
      <c r="L306" s="277">
        <v>2504.35</v>
      </c>
      <c r="M306" s="277">
        <v>2.1952600000000002</v>
      </c>
    </row>
    <row r="307" spans="1:13">
      <c r="A307" s="268">
        <v>297</v>
      </c>
      <c r="B307" s="277" t="s">
        <v>265</v>
      </c>
      <c r="C307" s="278">
        <v>1618.05</v>
      </c>
      <c r="D307" s="279">
        <v>1618.1166666666668</v>
      </c>
      <c r="E307" s="279">
        <v>1601.2333333333336</v>
      </c>
      <c r="F307" s="279">
        <v>1584.4166666666667</v>
      </c>
      <c r="G307" s="279">
        <v>1567.5333333333335</v>
      </c>
      <c r="H307" s="279">
        <v>1634.9333333333336</v>
      </c>
      <c r="I307" s="279">
        <v>1651.8166666666668</v>
      </c>
      <c r="J307" s="279">
        <v>1668.6333333333337</v>
      </c>
      <c r="K307" s="277">
        <v>1635</v>
      </c>
      <c r="L307" s="277">
        <v>1601.3</v>
      </c>
      <c r="M307" s="277">
        <v>1.6849799999999999</v>
      </c>
    </row>
    <row r="308" spans="1:13">
      <c r="A308" s="268">
        <v>298</v>
      </c>
      <c r="B308" s="277" t="s">
        <v>137</v>
      </c>
      <c r="C308" s="278">
        <v>1007.4</v>
      </c>
      <c r="D308" s="279">
        <v>1008.2166666666667</v>
      </c>
      <c r="E308" s="279">
        <v>991.43333333333339</v>
      </c>
      <c r="F308" s="279">
        <v>975.4666666666667</v>
      </c>
      <c r="G308" s="279">
        <v>958.68333333333339</v>
      </c>
      <c r="H308" s="279">
        <v>1024.1833333333334</v>
      </c>
      <c r="I308" s="279">
        <v>1040.9666666666667</v>
      </c>
      <c r="J308" s="279">
        <v>1056.9333333333334</v>
      </c>
      <c r="K308" s="277">
        <v>1025</v>
      </c>
      <c r="L308" s="277">
        <v>992.25</v>
      </c>
      <c r="M308" s="277">
        <v>52.272379999999998</v>
      </c>
    </row>
    <row r="309" spans="1:13">
      <c r="A309" s="268">
        <v>299</v>
      </c>
      <c r="B309" s="277" t="s">
        <v>457</v>
      </c>
      <c r="C309" s="278">
        <v>1450.55</v>
      </c>
      <c r="D309" s="279">
        <v>1447.7833333333335</v>
      </c>
      <c r="E309" s="279">
        <v>1423.5666666666671</v>
      </c>
      <c r="F309" s="279">
        <v>1396.5833333333335</v>
      </c>
      <c r="G309" s="279">
        <v>1372.366666666667</v>
      </c>
      <c r="H309" s="279">
        <v>1474.7666666666671</v>
      </c>
      <c r="I309" s="279">
        <v>1498.9833333333338</v>
      </c>
      <c r="J309" s="279">
        <v>1525.9666666666672</v>
      </c>
      <c r="K309" s="277">
        <v>1472</v>
      </c>
      <c r="L309" s="277">
        <v>1420.8</v>
      </c>
      <c r="M309" s="277">
        <v>0.79976000000000003</v>
      </c>
    </row>
    <row r="310" spans="1:13">
      <c r="A310" s="268">
        <v>300</v>
      </c>
      <c r="B310" s="277" t="s">
        <v>138</v>
      </c>
      <c r="C310" s="278">
        <v>607.9</v>
      </c>
      <c r="D310" s="279">
        <v>612.15</v>
      </c>
      <c r="E310" s="279">
        <v>601.29999999999995</v>
      </c>
      <c r="F310" s="279">
        <v>594.69999999999993</v>
      </c>
      <c r="G310" s="279">
        <v>583.84999999999991</v>
      </c>
      <c r="H310" s="279">
        <v>618.75</v>
      </c>
      <c r="I310" s="279">
        <v>629.60000000000014</v>
      </c>
      <c r="J310" s="279">
        <v>636.20000000000005</v>
      </c>
      <c r="K310" s="277">
        <v>623</v>
      </c>
      <c r="L310" s="277">
        <v>605.54999999999995</v>
      </c>
      <c r="M310" s="277">
        <v>49.908270000000002</v>
      </c>
    </row>
    <row r="311" spans="1:13">
      <c r="A311" s="268">
        <v>301</v>
      </c>
      <c r="B311" s="277" t="s">
        <v>139</v>
      </c>
      <c r="C311" s="278">
        <v>123.1</v>
      </c>
      <c r="D311" s="279">
        <v>123.59999999999998</v>
      </c>
      <c r="E311" s="279">
        <v>121.89999999999996</v>
      </c>
      <c r="F311" s="279">
        <v>120.69999999999999</v>
      </c>
      <c r="G311" s="279">
        <v>118.99999999999997</v>
      </c>
      <c r="H311" s="279">
        <v>124.79999999999995</v>
      </c>
      <c r="I311" s="279">
        <v>126.49999999999997</v>
      </c>
      <c r="J311" s="279">
        <v>127.69999999999995</v>
      </c>
      <c r="K311" s="277">
        <v>125.3</v>
      </c>
      <c r="L311" s="277">
        <v>122.4</v>
      </c>
      <c r="M311" s="277">
        <v>62.8872</v>
      </c>
    </row>
    <row r="312" spans="1:13">
      <c r="A312" s="268">
        <v>302</v>
      </c>
      <c r="B312" s="277" t="s">
        <v>319</v>
      </c>
      <c r="C312" s="278">
        <v>11.15</v>
      </c>
      <c r="D312" s="279">
        <v>11.200000000000001</v>
      </c>
      <c r="E312" s="279">
        <v>11.050000000000002</v>
      </c>
      <c r="F312" s="279">
        <v>10.950000000000001</v>
      </c>
      <c r="G312" s="279">
        <v>10.800000000000002</v>
      </c>
      <c r="H312" s="279">
        <v>11.300000000000002</v>
      </c>
      <c r="I312" s="279">
        <v>11.450000000000001</v>
      </c>
      <c r="J312" s="279">
        <v>11.550000000000002</v>
      </c>
      <c r="K312" s="277">
        <v>11.35</v>
      </c>
      <c r="L312" s="277">
        <v>11.1</v>
      </c>
      <c r="M312" s="277">
        <v>5.7859299999999996</v>
      </c>
    </row>
    <row r="313" spans="1:13">
      <c r="A313" s="268">
        <v>303</v>
      </c>
      <c r="B313" s="277" t="s">
        <v>464</v>
      </c>
      <c r="C313" s="278">
        <v>134.80000000000001</v>
      </c>
      <c r="D313" s="279">
        <v>136.35000000000002</v>
      </c>
      <c r="E313" s="279">
        <v>132.55000000000004</v>
      </c>
      <c r="F313" s="279">
        <v>130.30000000000001</v>
      </c>
      <c r="G313" s="279">
        <v>126.50000000000003</v>
      </c>
      <c r="H313" s="279">
        <v>138.60000000000005</v>
      </c>
      <c r="I313" s="279">
        <v>142.4</v>
      </c>
      <c r="J313" s="279">
        <v>144.65000000000006</v>
      </c>
      <c r="K313" s="277">
        <v>140.15</v>
      </c>
      <c r="L313" s="277">
        <v>134.1</v>
      </c>
      <c r="M313" s="277">
        <v>0.82796999999999998</v>
      </c>
    </row>
    <row r="314" spans="1:13">
      <c r="A314" s="268">
        <v>304</v>
      </c>
      <c r="B314" s="277" t="s">
        <v>466</v>
      </c>
      <c r="C314" s="278">
        <v>343.55</v>
      </c>
      <c r="D314" s="279">
        <v>345.81666666666666</v>
      </c>
      <c r="E314" s="279">
        <v>336.7833333333333</v>
      </c>
      <c r="F314" s="279">
        <v>330.01666666666665</v>
      </c>
      <c r="G314" s="279">
        <v>320.98333333333329</v>
      </c>
      <c r="H314" s="279">
        <v>352.58333333333331</v>
      </c>
      <c r="I314" s="279">
        <v>361.61666666666673</v>
      </c>
      <c r="J314" s="279">
        <v>368.38333333333333</v>
      </c>
      <c r="K314" s="277">
        <v>354.85</v>
      </c>
      <c r="L314" s="277">
        <v>339.05</v>
      </c>
      <c r="M314" s="277">
        <v>0.21628</v>
      </c>
    </row>
    <row r="315" spans="1:13">
      <c r="A315" s="268">
        <v>305</v>
      </c>
      <c r="B315" s="277" t="s">
        <v>462</v>
      </c>
      <c r="C315" s="278">
        <v>2856.4</v>
      </c>
      <c r="D315" s="279">
        <v>2869.8333333333335</v>
      </c>
      <c r="E315" s="279">
        <v>2836.5666666666671</v>
      </c>
      <c r="F315" s="279">
        <v>2816.7333333333336</v>
      </c>
      <c r="G315" s="279">
        <v>2783.4666666666672</v>
      </c>
      <c r="H315" s="279">
        <v>2889.666666666667</v>
      </c>
      <c r="I315" s="279">
        <v>2922.9333333333334</v>
      </c>
      <c r="J315" s="279">
        <v>2942.7666666666669</v>
      </c>
      <c r="K315" s="277">
        <v>2903.1</v>
      </c>
      <c r="L315" s="277">
        <v>2850</v>
      </c>
      <c r="M315" s="277">
        <v>2.3910000000000001E-2</v>
      </c>
    </row>
    <row r="316" spans="1:13">
      <c r="A316" s="268">
        <v>306</v>
      </c>
      <c r="B316" s="277" t="s">
        <v>463</v>
      </c>
      <c r="C316" s="278">
        <v>220.5</v>
      </c>
      <c r="D316" s="279">
        <v>221.08333333333334</v>
      </c>
      <c r="E316" s="279">
        <v>218.36666666666667</v>
      </c>
      <c r="F316" s="279">
        <v>216.23333333333332</v>
      </c>
      <c r="G316" s="279">
        <v>213.51666666666665</v>
      </c>
      <c r="H316" s="279">
        <v>223.2166666666667</v>
      </c>
      <c r="I316" s="279">
        <v>225.93333333333334</v>
      </c>
      <c r="J316" s="279">
        <v>228.06666666666672</v>
      </c>
      <c r="K316" s="277">
        <v>223.8</v>
      </c>
      <c r="L316" s="277">
        <v>218.95</v>
      </c>
      <c r="M316" s="277">
        <v>0.21362</v>
      </c>
    </row>
    <row r="317" spans="1:13">
      <c r="A317" s="268">
        <v>307</v>
      </c>
      <c r="B317" s="277" t="s">
        <v>140</v>
      </c>
      <c r="C317" s="278">
        <v>157.15</v>
      </c>
      <c r="D317" s="279">
        <v>157.76666666666668</v>
      </c>
      <c r="E317" s="279">
        <v>155.88333333333335</v>
      </c>
      <c r="F317" s="279">
        <v>154.61666666666667</v>
      </c>
      <c r="G317" s="279">
        <v>152.73333333333335</v>
      </c>
      <c r="H317" s="279">
        <v>159.03333333333336</v>
      </c>
      <c r="I317" s="279">
        <v>160.91666666666669</v>
      </c>
      <c r="J317" s="279">
        <v>162.18333333333337</v>
      </c>
      <c r="K317" s="277">
        <v>159.65</v>
      </c>
      <c r="L317" s="277">
        <v>156.5</v>
      </c>
      <c r="M317" s="277">
        <v>39.091839999999998</v>
      </c>
    </row>
    <row r="318" spans="1:13">
      <c r="A318" s="268">
        <v>308</v>
      </c>
      <c r="B318" s="277" t="s">
        <v>141</v>
      </c>
      <c r="C318" s="278">
        <v>363</v>
      </c>
      <c r="D318" s="279">
        <v>360.86666666666662</v>
      </c>
      <c r="E318" s="279">
        <v>356.78333333333325</v>
      </c>
      <c r="F318" s="279">
        <v>350.56666666666661</v>
      </c>
      <c r="G318" s="279">
        <v>346.48333333333323</v>
      </c>
      <c r="H318" s="279">
        <v>367.08333333333326</v>
      </c>
      <c r="I318" s="279">
        <v>371.16666666666663</v>
      </c>
      <c r="J318" s="279">
        <v>377.38333333333327</v>
      </c>
      <c r="K318" s="277">
        <v>364.95</v>
      </c>
      <c r="L318" s="277">
        <v>354.65</v>
      </c>
      <c r="M318" s="277">
        <v>37.004440000000002</v>
      </c>
    </row>
    <row r="319" spans="1:13">
      <c r="A319" s="268">
        <v>309</v>
      </c>
      <c r="B319" s="277" t="s">
        <v>142</v>
      </c>
      <c r="C319" s="278">
        <v>6743.45</v>
      </c>
      <c r="D319" s="279">
        <v>6731.4666666666672</v>
      </c>
      <c r="E319" s="279">
        <v>6682.9833333333345</v>
      </c>
      <c r="F319" s="279">
        <v>6622.5166666666673</v>
      </c>
      <c r="G319" s="279">
        <v>6574.0333333333347</v>
      </c>
      <c r="H319" s="279">
        <v>6791.9333333333343</v>
      </c>
      <c r="I319" s="279">
        <v>6840.4166666666679</v>
      </c>
      <c r="J319" s="279">
        <v>6900.8833333333341</v>
      </c>
      <c r="K319" s="277">
        <v>6779.95</v>
      </c>
      <c r="L319" s="277">
        <v>6671</v>
      </c>
      <c r="M319" s="277">
        <v>8.1284100000000006</v>
      </c>
    </row>
    <row r="320" spans="1:13">
      <c r="A320" s="268">
        <v>310</v>
      </c>
      <c r="B320" s="277" t="s">
        <v>458</v>
      </c>
      <c r="C320" s="278">
        <v>794.1</v>
      </c>
      <c r="D320" s="279">
        <v>800.61666666666667</v>
      </c>
      <c r="E320" s="279">
        <v>783.48333333333335</v>
      </c>
      <c r="F320" s="279">
        <v>772.86666666666667</v>
      </c>
      <c r="G320" s="279">
        <v>755.73333333333335</v>
      </c>
      <c r="H320" s="279">
        <v>811.23333333333335</v>
      </c>
      <c r="I320" s="279">
        <v>828.36666666666679</v>
      </c>
      <c r="J320" s="279">
        <v>838.98333333333335</v>
      </c>
      <c r="K320" s="277">
        <v>817.75</v>
      </c>
      <c r="L320" s="277">
        <v>790</v>
      </c>
      <c r="M320" s="277">
        <v>0.10390000000000001</v>
      </c>
    </row>
    <row r="321" spans="1:13">
      <c r="A321" s="268">
        <v>311</v>
      </c>
      <c r="B321" s="277" t="s">
        <v>143</v>
      </c>
      <c r="C321" s="278">
        <v>515.85</v>
      </c>
      <c r="D321" s="279">
        <v>515.29999999999995</v>
      </c>
      <c r="E321" s="279">
        <v>506.59999999999991</v>
      </c>
      <c r="F321" s="279">
        <v>497.34999999999997</v>
      </c>
      <c r="G321" s="279">
        <v>488.64999999999992</v>
      </c>
      <c r="H321" s="279">
        <v>524.54999999999995</v>
      </c>
      <c r="I321" s="279">
        <v>533.25</v>
      </c>
      <c r="J321" s="279">
        <v>542.49999999999989</v>
      </c>
      <c r="K321" s="277">
        <v>524</v>
      </c>
      <c r="L321" s="277">
        <v>506.05</v>
      </c>
      <c r="M321" s="277">
        <v>15.372389999999999</v>
      </c>
    </row>
    <row r="322" spans="1:13">
      <c r="A322" s="268">
        <v>312</v>
      </c>
      <c r="B322" s="277" t="s">
        <v>472</v>
      </c>
      <c r="C322" s="278">
        <v>1722.8</v>
      </c>
      <c r="D322" s="279">
        <v>1744.6666666666667</v>
      </c>
      <c r="E322" s="279">
        <v>1688.1333333333334</v>
      </c>
      <c r="F322" s="279">
        <v>1653.4666666666667</v>
      </c>
      <c r="G322" s="279">
        <v>1596.9333333333334</v>
      </c>
      <c r="H322" s="279">
        <v>1779.3333333333335</v>
      </c>
      <c r="I322" s="279">
        <v>1835.8666666666668</v>
      </c>
      <c r="J322" s="279">
        <v>1870.5333333333335</v>
      </c>
      <c r="K322" s="277">
        <v>1801.2</v>
      </c>
      <c r="L322" s="277">
        <v>1710</v>
      </c>
      <c r="M322" s="277">
        <v>2.5672799999999998</v>
      </c>
    </row>
    <row r="323" spans="1:13">
      <c r="A323" s="268">
        <v>313</v>
      </c>
      <c r="B323" s="277" t="s">
        <v>468</v>
      </c>
      <c r="C323" s="278">
        <v>1794.05</v>
      </c>
      <c r="D323" s="279">
        <v>1796.3499999999997</v>
      </c>
      <c r="E323" s="279">
        <v>1755.5999999999995</v>
      </c>
      <c r="F323" s="279">
        <v>1717.1499999999999</v>
      </c>
      <c r="G323" s="279">
        <v>1676.3999999999996</v>
      </c>
      <c r="H323" s="279">
        <v>1834.7999999999993</v>
      </c>
      <c r="I323" s="279">
        <v>1875.5499999999997</v>
      </c>
      <c r="J323" s="279">
        <v>1913.9999999999991</v>
      </c>
      <c r="K323" s="277">
        <v>1837.1</v>
      </c>
      <c r="L323" s="277">
        <v>1757.9</v>
      </c>
      <c r="M323" s="277">
        <v>0.66178000000000003</v>
      </c>
    </row>
    <row r="324" spans="1:13">
      <c r="A324" s="268">
        <v>314</v>
      </c>
      <c r="B324" s="277" t="s">
        <v>144</v>
      </c>
      <c r="C324" s="278">
        <v>612.20000000000005</v>
      </c>
      <c r="D324" s="279">
        <v>609.06666666666672</v>
      </c>
      <c r="E324" s="279">
        <v>600.53333333333342</v>
      </c>
      <c r="F324" s="279">
        <v>588.86666666666667</v>
      </c>
      <c r="G324" s="279">
        <v>580.33333333333337</v>
      </c>
      <c r="H324" s="279">
        <v>620.73333333333346</v>
      </c>
      <c r="I324" s="279">
        <v>629.26666666666677</v>
      </c>
      <c r="J324" s="279">
        <v>640.93333333333351</v>
      </c>
      <c r="K324" s="277">
        <v>617.6</v>
      </c>
      <c r="L324" s="277">
        <v>597.4</v>
      </c>
      <c r="M324" s="277">
        <v>13.39794</v>
      </c>
    </row>
    <row r="325" spans="1:13">
      <c r="A325" s="268">
        <v>315</v>
      </c>
      <c r="B325" s="277" t="s">
        <v>145</v>
      </c>
      <c r="C325" s="278">
        <v>830.05</v>
      </c>
      <c r="D325" s="279">
        <v>833.06666666666661</v>
      </c>
      <c r="E325" s="279">
        <v>820.38333333333321</v>
      </c>
      <c r="F325" s="279">
        <v>810.71666666666658</v>
      </c>
      <c r="G325" s="279">
        <v>798.03333333333319</v>
      </c>
      <c r="H325" s="279">
        <v>842.73333333333323</v>
      </c>
      <c r="I325" s="279">
        <v>855.41666666666663</v>
      </c>
      <c r="J325" s="279">
        <v>865.08333333333326</v>
      </c>
      <c r="K325" s="277">
        <v>845.75</v>
      </c>
      <c r="L325" s="277">
        <v>823.4</v>
      </c>
      <c r="M325" s="277">
        <v>5.7122700000000002</v>
      </c>
    </row>
    <row r="326" spans="1:13">
      <c r="A326" s="268">
        <v>316</v>
      </c>
      <c r="B326" s="277" t="s">
        <v>465</v>
      </c>
      <c r="C326" s="278">
        <v>168.25</v>
      </c>
      <c r="D326" s="279">
        <v>167.86666666666667</v>
      </c>
      <c r="E326" s="279">
        <v>166.43333333333334</v>
      </c>
      <c r="F326" s="279">
        <v>164.61666666666667</v>
      </c>
      <c r="G326" s="279">
        <v>163.18333333333334</v>
      </c>
      <c r="H326" s="279">
        <v>169.68333333333334</v>
      </c>
      <c r="I326" s="279">
        <v>171.11666666666667</v>
      </c>
      <c r="J326" s="279">
        <v>172.93333333333334</v>
      </c>
      <c r="K326" s="277">
        <v>169.3</v>
      </c>
      <c r="L326" s="277">
        <v>166.05</v>
      </c>
      <c r="M326" s="277">
        <v>0.27062999999999998</v>
      </c>
    </row>
    <row r="327" spans="1:13">
      <c r="A327" s="268">
        <v>317</v>
      </c>
      <c r="B327" s="277" t="s">
        <v>1975</v>
      </c>
      <c r="C327" s="278">
        <v>196.05</v>
      </c>
      <c r="D327" s="279">
        <v>197.25</v>
      </c>
      <c r="E327" s="279">
        <v>193.9</v>
      </c>
      <c r="F327" s="279">
        <v>191.75</v>
      </c>
      <c r="G327" s="279">
        <v>188.4</v>
      </c>
      <c r="H327" s="279">
        <v>199.4</v>
      </c>
      <c r="I327" s="279">
        <v>202.75000000000003</v>
      </c>
      <c r="J327" s="279">
        <v>204.9</v>
      </c>
      <c r="K327" s="277">
        <v>200.6</v>
      </c>
      <c r="L327" s="277">
        <v>195.1</v>
      </c>
      <c r="M327" s="277">
        <v>2.3731499999999999</v>
      </c>
    </row>
    <row r="328" spans="1:13">
      <c r="A328" s="268">
        <v>318</v>
      </c>
      <c r="B328" s="277" t="s">
        <v>469</v>
      </c>
      <c r="C328" s="278">
        <v>73.2</v>
      </c>
      <c r="D328" s="279">
        <v>72.3</v>
      </c>
      <c r="E328" s="279">
        <v>70.599999999999994</v>
      </c>
      <c r="F328" s="279">
        <v>68</v>
      </c>
      <c r="G328" s="279">
        <v>66.3</v>
      </c>
      <c r="H328" s="279">
        <v>74.899999999999991</v>
      </c>
      <c r="I328" s="279">
        <v>76.600000000000009</v>
      </c>
      <c r="J328" s="279">
        <v>79.199999999999989</v>
      </c>
      <c r="K328" s="277">
        <v>74</v>
      </c>
      <c r="L328" s="277">
        <v>69.7</v>
      </c>
      <c r="M328" s="277">
        <v>8.9573800000000006</v>
      </c>
    </row>
    <row r="329" spans="1:13">
      <c r="A329" s="268">
        <v>319</v>
      </c>
      <c r="B329" s="277" t="s">
        <v>470</v>
      </c>
      <c r="C329" s="278">
        <v>330.8</v>
      </c>
      <c r="D329" s="279">
        <v>331.59999999999997</v>
      </c>
      <c r="E329" s="279">
        <v>324.19999999999993</v>
      </c>
      <c r="F329" s="279">
        <v>317.59999999999997</v>
      </c>
      <c r="G329" s="279">
        <v>310.19999999999993</v>
      </c>
      <c r="H329" s="279">
        <v>338.19999999999993</v>
      </c>
      <c r="I329" s="279">
        <v>345.59999999999991</v>
      </c>
      <c r="J329" s="279">
        <v>352.19999999999993</v>
      </c>
      <c r="K329" s="277">
        <v>339</v>
      </c>
      <c r="L329" s="277">
        <v>325</v>
      </c>
      <c r="M329" s="277">
        <v>1.73075</v>
      </c>
    </row>
    <row r="330" spans="1:13">
      <c r="A330" s="268">
        <v>320</v>
      </c>
      <c r="B330" s="277" t="s">
        <v>146</v>
      </c>
      <c r="C330" s="278">
        <v>1338.5</v>
      </c>
      <c r="D330" s="279">
        <v>1332.5166666666667</v>
      </c>
      <c r="E330" s="279">
        <v>1322.3833333333332</v>
      </c>
      <c r="F330" s="279">
        <v>1306.2666666666667</v>
      </c>
      <c r="G330" s="279">
        <v>1296.1333333333332</v>
      </c>
      <c r="H330" s="279">
        <v>1348.6333333333332</v>
      </c>
      <c r="I330" s="279">
        <v>1358.7666666666669</v>
      </c>
      <c r="J330" s="279">
        <v>1374.8833333333332</v>
      </c>
      <c r="K330" s="277">
        <v>1342.65</v>
      </c>
      <c r="L330" s="277">
        <v>1316.4</v>
      </c>
      <c r="M330" s="277">
        <v>7.1076899999999998</v>
      </c>
    </row>
    <row r="331" spans="1:13">
      <c r="A331" s="268">
        <v>321</v>
      </c>
      <c r="B331" s="277" t="s">
        <v>459</v>
      </c>
      <c r="C331" s="278">
        <v>16.2</v>
      </c>
      <c r="D331" s="279">
        <v>16.349999999999998</v>
      </c>
      <c r="E331" s="279">
        <v>15.999999999999996</v>
      </c>
      <c r="F331" s="279">
        <v>15.799999999999997</v>
      </c>
      <c r="G331" s="279">
        <v>15.449999999999996</v>
      </c>
      <c r="H331" s="279">
        <v>16.549999999999997</v>
      </c>
      <c r="I331" s="279">
        <v>16.899999999999999</v>
      </c>
      <c r="J331" s="279">
        <v>17.099999999999998</v>
      </c>
      <c r="K331" s="277">
        <v>16.7</v>
      </c>
      <c r="L331" s="277">
        <v>16.149999999999999</v>
      </c>
      <c r="M331" s="277">
        <v>3.3187199999999999</v>
      </c>
    </row>
    <row r="332" spans="1:13">
      <c r="A332" s="268">
        <v>322</v>
      </c>
      <c r="B332" s="277" t="s">
        <v>460</v>
      </c>
      <c r="C332" s="278">
        <v>140.25</v>
      </c>
      <c r="D332" s="279">
        <v>140.86666666666667</v>
      </c>
      <c r="E332" s="279">
        <v>138.73333333333335</v>
      </c>
      <c r="F332" s="279">
        <v>137.21666666666667</v>
      </c>
      <c r="G332" s="279">
        <v>135.08333333333334</v>
      </c>
      <c r="H332" s="279">
        <v>142.38333333333335</v>
      </c>
      <c r="I332" s="279">
        <v>144.51666666666668</v>
      </c>
      <c r="J332" s="279">
        <v>146.03333333333336</v>
      </c>
      <c r="K332" s="277">
        <v>143</v>
      </c>
      <c r="L332" s="277">
        <v>139.35</v>
      </c>
      <c r="M332" s="277">
        <v>0.95630999999999999</v>
      </c>
    </row>
    <row r="333" spans="1:13">
      <c r="A333" s="268">
        <v>323</v>
      </c>
      <c r="B333" s="277" t="s">
        <v>147</v>
      </c>
      <c r="C333" s="278">
        <v>114.85</v>
      </c>
      <c r="D333" s="279">
        <v>115.31666666666668</v>
      </c>
      <c r="E333" s="279">
        <v>113.43333333333335</v>
      </c>
      <c r="F333" s="279">
        <v>112.01666666666668</v>
      </c>
      <c r="G333" s="279">
        <v>110.13333333333335</v>
      </c>
      <c r="H333" s="279">
        <v>116.73333333333335</v>
      </c>
      <c r="I333" s="279">
        <v>118.61666666666667</v>
      </c>
      <c r="J333" s="279">
        <v>120.03333333333335</v>
      </c>
      <c r="K333" s="277">
        <v>117.2</v>
      </c>
      <c r="L333" s="277">
        <v>113.9</v>
      </c>
      <c r="M333" s="277">
        <v>81.45478</v>
      </c>
    </row>
    <row r="334" spans="1:13">
      <c r="A334" s="268">
        <v>324</v>
      </c>
      <c r="B334" s="277" t="s">
        <v>471</v>
      </c>
      <c r="C334" s="278">
        <v>650.20000000000005</v>
      </c>
      <c r="D334" s="279">
        <v>645.04999999999995</v>
      </c>
      <c r="E334" s="279">
        <v>636.69999999999993</v>
      </c>
      <c r="F334" s="279">
        <v>623.19999999999993</v>
      </c>
      <c r="G334" s="279">
        <v>614.84999999999991</v>
      </c>
      <c r="H334" s="279">
        <v>658.55</v>
      </c>
      <c r="I334" s="279">
        <v>666.89999999999986</v>
      </c>
      <c r="J334" s="279">
        <v>680.4</v>
      </c>
      <c r="K334" s="277">
        <v>653.4</v>
      </c>
      <c r="L334" s="277">
        <v>631.54999999999995</v>
      </c>
      <c r="M334" s="277">
        <v>1.8821699999999999</v>
      </c>
    </row>
    <row r="335" spans="1:13">
      <c r="A335" s="268">
        <v>325</v>
      </c>
      <c r="B335" s="277" t="s">
        <v>268</v>
      </c>
      <c r="C335" s="278">
        <v>1383.45</v>
      </c>
      <c r="D335" s="279">
        <v>1357.6166666666668</v>
      </c>
      <c r="E335" s="279">
        <v>1315.8333333333335</v>
      </c>
      <c r="F335" s="279">
        <v>1248.2166666666667</v>
      </c>
      <c r="G335" s="279">
        <v>1206.4333333333334</v>
      </c>
      <c r="H335" s="279">
        <v>1425.2333333333336</v>
      </c>
      <c r="I335" s="279">
        <v>1467.0166666666669</v>
      </c>
      <c r="J335" s="279">
        <v>1534.6333333333337</v>
      </c>
      <c r="K335" s="277">
        <v>1399.4</v>
      </c>
      <c r="L335" s="277">
        <v>1290</v>
      </c>
      <c r="M335" s="277">
        <v>3.6307200000000002</v>
      </c>
    </row>
    <row r="336" spans="1:13">
      <c r="A336" s="268">
        <v>326</v>
      </c>
      <c r="B336" s="277" t="s">
        <v>148</v>
      </c>
      <c r="C336" s="278">
        <v>59572.2</v>
      </c>
      <c r="D336" s="279">
        <v>59424.4</v>
      </c>
      <c r="E336" s="279">
        <v>58847.8</v>
      </c>
      <c r="F336" s="279">
        <v>58123.4</v>
      </c>
      <c r="G336" s="279">
        <v>57546.8</v>
      </c>
      <c r="H336" s="279">
        <v>60148.800000000003</v>
      </c>
      <c r="I336" s="279">
        <v>60725.399999999994</v>
      </c>
      <c r="J336" s="279">
        <v>61449.8</v>
      </c>
      <c r="K336" s="277">
        <v>60001</v>
      </c>
      <c r="L336" s="277">
        <v>58700</v>
      </c>
      <c r="M336" s="277">
        <v>0.16827</v>
      </c>
    </row>
    <row r="337" spans="1:13">
      <c r="A337" s="268">
        <v>327</v>
      </c>
      <c r="B337" s="277" t="s">
        <v>267</v>
      </c>
      <c r="C337" s="278">
        <v>25.7</v>
      </c>
      <c r="D337" s="279">
        <v>26</v>
      </c>
      <c r="E337" s="279">
        <v>25.25</v>
      </c>
      <c r="F337" s="279">
        <v>24.8</v>
      </c>
      <c r="G337" s="279">
        <v>24.05</v>
      </c>
      <c r="H337" s="279">
        <v>26.45</v>
      </c>
      <c r="I337" s="279">
        <v>27.2</v>
      </c>
      <c r="J337" s="279">
        <v>27.65</v>
      </c>
      <c r="K337" s="277">
        <v>26.75</v>
      </c>
      <c r="L337" s="277">
        <v>25.55</v>
      </c>
      <c r="M337" s="277">
        <v>11.996370000000001</v>
      </c>
    </row>
    <row r="338" spans="1:13">
      <c r="A338" s="268">
        <v>328</v>
      </c>
      <c r="B338" s="277" t="s">
        <v>149</v>
      </c>
      <c r="C338" s="278">
        <v>1132.0999999999999</v>
      </c>
      <c r="D338" s="279">
        <v>1133.9666666666665</v>
      </c>
      <c r="E338" s="279">
        <v>1118.333333333333</v>
      </c>
      <c r="F338" s="279">
        <v>1104.5666666666666</v>
      </c>
      <c r="G338" s="279">
        <v>1088.9333333333332</v>
      </c>
      <c r="H338" s="279">
        <v>1147.7333333333329</v>
      </c>
      <c r="I338" s="279">
        <v>1163.3666666666666</v>
      </c>
      <c r="J338" s="279">
        <v>1177.1333333333328</v>
      </c>
      <c r="K338" s="277">
        <v>1149.5999999999999</v>
      </c>
      <c r="L338" s="277">
        <v>1120.2</v>
      </c>
      <c r="M338" s="277">
        <v>18.616320000000002</v>
      </c>
    </row>
    <row r="339" spans="1:13">
      <c r="A339" s="268">
        <v>329</v>
      </c>
      <c r="B339" s="277" t="s">
        <v>3161</v>
      </c>
      <c r="C339" s="278">
        <v>262.10000000000002</v>
      </c>
      <c r="D339" s="279">
        <v>261.03333333333336</v>
      </c>
      <c r="E339" s="279">
        <v>257.76666666666671</v>
      </c>
      <c r="F339" s="279">
        <v>253.43333333333334</v>
      </c>
      <c r="G339" s="279">
        <v>250.16666666666669</v>
      </c>
      <c r="H339" s="279">
        <v>265.36666666666673</v>
      </c>
      <c r="I339" s="279">
        <v>268.63333333333338</v>
      </c>
      <c r="J339" s="279">
        <v>272.96666666666675</v>
      </c>
      <c r="K339" s="277">
        <v>264.3</v>
      </c>
      <c r="L339" s="277">
        <v>256.7</v>
      </c>
      <c r="M339" s="277">
        <v>7.7957400000000003</v>
      </c>
    </row>
    <row r="340" spans="1:13">
      <c r="A340" s="268">
        <v>330</v>
      </c>
      <c r="B340" s="277" t="s">
        <v>269</v>
      </c>
      <c r="C340" s="278">
        <v>949.9</v>
      </c>
      <c r="D340" s="279">
        <v>954.26666666666677</v>
      </c>
      <c r="E340" s="279">
        <v>931.63333333333355</v>
      </c>
      <c r="F340" s="279">
        <v>913.36666666666679</v>
      </c>
      <c r="G340" s="279">
        <v>890.73333333333358</v>
      </c>
      <c r="H340" s="279">
        <v>972.53333333333353</v>
      </c>
      <c r="I340" s="279">
        <v>995.16666666666674</v>
      </c>
      <c r="J340" s="279">
        <v>1013.4333333333335</v>
      </c>
      <c r="K340" s="277">
        <v>976.9</v>
      </c>
      <c r="L340" s="277">
        <v>936</v>
      </c>
      <c r="M340" s="277">
        <v>13.584899999999999</v>
      </c>
    </row>
    <row r="341" spans="1:13">
      <c r="A341" s="268">
        <v>331</v>
      </c>
      <c r="B341" s="277" t="s">
        <v>150</v>
      </c>
      <c r="C341" s="278">
        <v>32.25</v>
      </c>
      <c r="D341" s="279">
        <v>32.516666666666666</v>
      </c>
      <c r="E341" s="279">
        <v>31.733333333333334</v>
      </c>
      <c r="F341" s="279">
        <v>31.216666666666669</v>
      </c>
      <c r="G341" s="279">
        <v>30.433333333333337</v>
      </c>
      <c r="H341" s="279">
        <v>33.033333333333331</v>
      </c>
      <c r="I341" s="279">
        <v>33.816666666666663</v>
      </c>
      <c r="J341" s="279">
        <v>34.333333333333329</v>
      </c>
      <c r="K341" s="277">
        <v>33.299999999999997</v>
      </c>
      <c r="L341" s="277">
        <v>32</v>
      </c>
      <c r="M341" s="277">
        <v>144.29096000000001</v>
      </c>
    </row>
    <row r="342" spans="1:13">
      <c r="A342" s="268">
        <v>332</v>
      </c>
      <c r="B342" s="277" t="s">
        <v>261</v>
      </c>
      <c r="C342" s="278">
        <v>3634.7</v>
      </c>
      <c r="D342" s="279">
        <v>3645.9</v>
      </c>
      <c r="E342" s="279">
        <v>3603.8</v>
      </c>
      <c r="F342" s="279">
        <v>3572.9</v>
      </c>
      <c r="G342" s="279">
        <v>3530.8</v>
      </c>
      <c r="H342" s="279">
        <v>3676.8</v>
      </c>
      <c r="I342" s="279">
        <v>3718.8999999999996</v>
      </c>
      <c r="J342" s="279">
        <v>3749.8</v>
      </c>
      <c r="K342" s="277">
        <v>3688</v>
      </c>
      <c r="L342" s="277">
        <v>3615</v>
      </c>
      <c r="M342" s="277">
        <v>4.0597300000000001</v>
      </c>
    </row>
    <row r="343" spans="1:13">
      <c r="A343" s="268">
        <v>333</v>
      </c>
      <c r="B343" s="277" t="s">
        <v>478</v>
      </c>
      <c r="C343" s="278">
        <v>2202.35</v>
      </c>
      <c r="D343" s="279">
        <v>2167.4500000000003</v>
      </c>
      <c r="E343" s="279">
        <v>2104.9000000000005</v>
      </c>
      <c r="F343" s="279">
        <v>2007.4500000000003</v>
      </c>
      <c r="G343" s="279">
        <v>1944.9000000000005</v>
      </c>
      <c r="H343" s="279">
        <v>2264.9000000000005</v>
      </c>
      <c r="I343" s="279">
        <v>2327.4500000000007</v>
      </c>
      <c r="J343" s="279">
        <v>2424.9000000000005</v>
      </c>
      <c r="K343" s="277">
        <v>2230</v>
      </c>
      <c r="L343" s="277">
        <v>2070</v>
      </c>
      <c r="M343" s="277">
        <v>1.8273299999999999</v>
      </c>
    </row>
    <row r="344" spans="1:13">
      <c r="A344" s="268">
        <v>334</v>
      </c>
      <c r="B344" s="277" t="s">
        <v>151</v>
      </c>
      <c r="C344" s="278">
        <v>23.6</v>
      </c>
      <c r="D344" s="279">
        <v>23.649999999999995</v>
      </c>
      <c r="E344" s="279">
        <v>23.349999999999991</v>
      </c>
      <c r="F344" s="279">
        <v>23.099999999999994</v>
      </c>
      <c r="G344" s="279">
        <v>22.79999999999999</v>
      </c>
      <c r="H344" s="279">
        <v>23.899999999999991</v>
      </c>
      <c r="I344" s="279">
        <v>24.199999999999996</v>
      </c>
      <c r="J344" s="279">
        <v>24.449999999999992</v>
      </c>
      <c r="K344" s="277">
        <v>23.95</v>
      </c>
      <c r="L344" s="277">
        <v>23.4</v>
      </c>
      <c r="M344" s="277">
        <v>21.874839999999999</v>
      </c>
    </row>
    <row r="345" spans="1:13">
      <c r="A345" s="268">
        <v>335</v>
      </c>
      <c r="B345" s="277" t="s">
        <v>477</v>
      </c>
      <c r="C345" s="278">
        <v>56.8</v>
      </c>
      <c r="D345" s="279">
        <v>57.1</v>
      </c>
      <c r="E345" s="279">
        <v>56.2</v>
      </c>
      <c r="F345" s="279">
        <v>55.6</v>
      </c>
      <c r="G345" s="279">
        <v>54.7</v>
      </c>
      <c r="H345" s="279">
        <v>57.7</v>
      </c>
      <c r="I345" s="279">
        <v>58.599999999999994</v>
      </c>
      <c r="J345" s="279">
        <v>59.2</v>
      </c>
      <c r="K345" s="277">
        <v>58</v>
      </c>
      <c r="L345" s="277">
        <v>56.5</v>
      </c>
      <c r="M345" s="277">
        <v>0.74895999999999996</v>
      </c>
    </row>
    <row r="346" spans="1:13">
      <c r="A346" s="268">
        <v>336</v>
      </c>
      <c r="B346" s="277" t="s">
        <v>152</v>
      </c>
      <c r="C346" s="278">
        <v>35.6</v>
      </c>
      <c r="D346" s="279">
        <v>35.266666666666666</v>
      </c>
      <c r="E346" s="279">
        <v>34.533333333333331</v>
      </c>
      <c r="F346" s="279">
        <v>33.466666666666669</v>
      </c>
      <c r="G346" s="279">
        <v>32.733333333333334</v>
      </c>
      <c r="H346" s="279">
        <v>36.333333333333329</v>
      </c>
      <c r="I346" s="279">
        <v>37.066666666666663</v>
      </c>
      <c r="J346" s="279">
        <v>38.133333333333326</v>
      </c>
      <c r="K346" s="277">
        <v>36</v>
      </c>
      <c r="L346" s="277">
        <v>34.200000000000003</v>
      </c>
      <c r="M346" s="277">
        <v>113.47832</v>
      </c>
    </row>
    <row r="347" spans="1:13">
      <c r="A347" s="268">
        <v>337</v>
      </c>
      <c r="B347" s="277" t="s">
        <v>473</v>
      </c>
      <c r="C347" s="278">
        <v>538.65</v>
      </c>
      <c r="D347" s="279">
        <v>542.63333333333333</v>
      </c>
      <c r="E347" s="279">
        <v>531.2166666666667</v>
      </c>
      <c r="F347" s="279">
        <v>523.78333333333342</v>
      </c>
      <c r="G347" s="279">
        <v>512.36666666666679</v>
      </c>
      <c r="H347" s="279">
        <v>550.06666666666661</v>
      </c>
      <c r="I347" s="279">
        <v>561.48333333333335</v>
      </c>
      <c r="J347" s="279">
        <v>568.91666666666652</v>
      </c>
      <c r="K347" s="277">
        <v>554.04999999999995</v>
      </c>
      <c r="L347" s="277">
        <v>535.20000000000005</v>
      </c>
      <c r="M347" s="277">
        <v>0.61582000000000003</v>
      </c>
    </row>
    <row r="348" spans="1:13">
      <c r="A348" s="268">
        <v>338</v>
      </c>
      <c r="B348" s="277" t="s">
        <v>153</v>
      </c>
      <c r="C348" s="278">
        <v>15918.65</v>
      </c>
      <c r="D348" s="279">
        <v>15850.816666666666</v>
      </c>
      <c r="E348" s="279">
        <v>15672.883333333331</v>
      </c>
      <c r="F348" s="279">
        <v>15427.116666666665</v>
      </c>
      <c r="G348" s="279">
        <v>15249.183333333331</v>
      </c>
      <c r="H348" s="279">
        <v>16096.583333333332</v>
      </c>
      <c r="I348" s="279">
        <v>16274.516666666666</v>
      </c>
      <c r="J348" s="279">
        <v>16520.283333333333</v>
      </c>
      <c r="K348" s="277">
        <v>16028.75</v>
      </c>
      <c r="L348" s="277">
        <v>15605.05</v>
      </c>
      <c r="M348" s="277">
        <v>1.0350200000000001</v>
      </c>
    </row>
    <row r="349" spans="1:13">
      <c r="A349" s="268">
        <v>339</v>
      </c>
      <c r="B349" s="277" t="s">
        <v>476</v>
      </c>
      <c r="C349" s="278">
        <v>32.35</v>
      </c>
      <c r="D349" s="279">
        <v>32.6</v>
      </c>
      <c r="E349" s="279">
        <v>32.050000000000004</v>
      </c>
      <c r="F349" s="279">
        <v>31.75</v>
      </c>
      <c r="G349" s="279">
        <v>31.200000000000003</v>
      </c>
      <c r="H349" s="279">
        <v>32.900000000000006</v>
      </c>
      <c r="I349" s="279">
        <v>33.450000000000003</v>
      </c>
      <c r="J349" s="279">
        <v>33.750000000000007</v>
      </c>
      <c r="K349" s="277">
        <v>33.15</v>
      </c>
      <c r="L349" s="277">
        <v>32.299999999999997</v>
      </c>
      <c r="M349" s="277">
        <v>2.5475099999999999</v>
      </c>
    </row>
    <row r="350" spans="1:13">
      <c r="A350" s="268">
        <v>340</v>
      </c>
      <c r="B350" s="277" t="s">
        <v>475</v>
      </c>
      <c r="C350" s="278">
        <v>358</v>
      </c>
      <c r="D350" s="279">
        <v>352.81666666666666</v>
      </c>
      <c r="E350" s="279">
        <v>342.88333333333333</v>
      </c>
      <c r="F350" s="279">
        <v>327.76666666666665</v>
      </c>
      <c r="G350" s="279">
        <v>317.83333333333331</v>
      </c>
      <c r="H350" s="279">
        <v>367.93333333333334</v>
      </c>
      <c r="I350" s="279">
        <v>377.86666666666662</v>
      </c>
      <c r="J350" s="279">
        <v>392.98333333333335</v>
      </c>
      <c r="K350" s="277">
        <v>362.75</v>
      </c>
      <c r="L350" s="277">
        <v>337.7</v>
      </c>
      <c r="M350" s="277">
        <v>2.7094999999999998</v>
      </c>
    </row>
    <row r="351" spans="1:13">
      <c r="A351" s="268">
        <v>341</v>
      </c>
      <c r="B351" s="277" t="s">
        <v>270</v>
      </c>
      <c r="C351" s="278">
        <v>20.2</v>
      </c>
      <c r="D351" s="279">
        <v>20.349999999999998</v>
      </c>
      <c r="E351" s="279">
        <v>19.849999999999994</v>
      </c>
      <c r="F351" s="279">
        <v>19.499999999999996</v>
      </c>
      <c r="G351" s="279">
        <v>18.999999999999993</v>
      </c>
      <c r="H351" s="279">
        <v>20.699999999999996</v>
      </c>
      <c r="I351" s="279">
        <v>21.200000000000003</v>
      </c>
      <c r="J351" s="279">
        <v>21.549999999999997</v>
      </c>
      <c r="K351" s="277">
        <v>20.85</v>
      </c>
      <c r="L351" s="277">
        <v>20</v>
      </c>
      <c r="M351" s="277">
        <v>36.857680000000002</v>
      </c>
    </row>
    <row r="352" spans="1:13">
      <c r="A352" s="268">
        <v>342</v>
      </c>
      <c r="B352" s="277" t="s">
        <v>283</v>
      </c>
      <c r="C352" s="278">
        <v>104.6</v>
      </c>
      <c r="D352" s="279">
        <v>105.23333333333333</v>
      </c>
      <c r="E352" s="279">
        <v>103.36666666666667</v>
      </c>
      <c r="F352" s="279">
        <v>102.13333333333334</v>
      </c>
      <c r="G352" s="279">
        <v>100.26666666666668</v>
      </c>
      <c r="H352" s="279">
        <v>106.46666666666667</v>
      </c>
      <c r="I352" s="279">
        <v>108.33333333333331</v>
      </c>
      <c r="J352" s="279">
        <v>109.56666666666666</v>
      </c>
      <c r="K352" s="277">
        <v>107.1</v>
      </c>
      <c r="L352" s="277">
        <v>104</v>
      </c>
      <c r="M352" s="277">
        <v>0.69144000000000005</v>
      </c>
    </row>
    <row r="353" spans="1:13">
      <c r="A353" s="268">
        <v>343</v>
      </c>
      <c r="B353" s="277" t="s">
        <v>479</v>
      </c>
      <c r="C353" s="278">
        <v>1312.15</v>
      </c>
      <c r="D353" s="279">
        <v>1315.2666666666667</v>
      </c>
      <c r="E353" s="279">
        <v>1306.5833333333333</v>
      </c>
      <c r="F353" s="279">
        <v>1301.0166666666667</v>
      </c>
      <c r="G353" s="279">
        <v>1292.3333333333333</v>
      </c>
      <c r="H353" s="279">
        <v>1320.8333333333333</v>
      </c>
      <c r="I353" s="279">
        <v>1329.5166666666667</v>
      </c>
      <c r="J353" s="279">
        <v>1335.0833333333333</v>
      </c>
      <c r="K353" s="277">
        <v>1323.95</v>
      </c>
      <c r="L353" s="277">
        <v>1309.7</v>
      </c>
      <c r="M353" s="277">
        <v>5.7880000000000001E-2</v>
      </c>
    </row>
    <row r="354" spans="1:13">
      <c r="A354" s="268">
        <v>344</v>
      </c>
      <c r="B354" s="277" t="s">
        <v>474</v>
      </c>
      <c r="C354" s="278">
        <v>49.5</v>
      </c>
      <c r="D354" s="279">
        <v>49.800000000000004</v>
      </c>
      <c r="E354" s="279">
        <v>48.800000000000011</v>
      </c>
      <c r="F354" s="279">
        <v>48.100000000000009</v>
      </c>
      <c r="G354" s="279">
        <v>47.100000000000016</v>
      </c>
      <c r="H354" s="279">
        <v>50.500000000000007</v>
      </c>
      <c r="I354" s="279">
        <v>51.499999999999993</v>
      </c>
      <c r="J354" s="279">
        <v>52.2</v>
      </c>
      <c r="K354" s="277">
        <v>50.8</v>
      </c>
      <c r="L354" s="277">
        <v>49.1</v>
      </c>
      <c r="M354" s="277">
        <v>2.3576600000000001</v>
      </c>
    </row>
    <row r="355" spans="1:13">
      <c r="A355" s="268">
        <v>345</v>
      </c>
      <c r="B355" s="277" t="s">
        <v>155</v>
      </c>
      <c r="C355" s="278">
        <v>82.25</v>
      </c>
      <c r="D355" s="279">
        <v>82.033333333333331</v>
      </c>
      <c r="E355" s="279">
        <v>81.11666666666666</v>
      </c>
      <c r="F355" s="279">
        <v>79.983333333333334</v>
      </c>
      <c r="G355" s="279">
        <v>79.066666666666663</v>
      </c>
      <c r="H355" s="279">
        <v>83.166666666666657</v>
      </c>
      <c r="I355" s="279">
        <v>84.083333333333343</v>
      </c>
      <c r="J355" s="279">
        <v>85.216666666666654</v>
      </c>
      <c r="K355" s="277">
        <v>82.95</v>
      </c>
      <c r="L355" s="277">
        <v>80.900000000000006</v>
      </c>
      <c r="M355" s="277">
        <v>60.133130000000001</v>
      </c>
    </row>
    <row r="356" spans="1:13">
      <c r="A356" s="268">
        <v>346</v>
      </c>
      <c r="B356" s="277" t="s">
        <v>156</v>
      </c>
      <c r="C356" s="278">
        <v>85.1</v>
      </c>
      <c r="D356" s="279">
        <v>84.783333333333331</v>
      </c>
      <c r="E356" s="279">
        <v>83.716666666666669</v>
      </c>
      <c r="F356" s="279">
        <v>82.333333333333343</v>
      </c>
      <c r="G356" s="279">
        <v>81.26666666666668</v>
      </c>
      <c r="H356" s="279">
        <v>86.166666666666657</v>
      </c>
      <c r="I356" s="279">
        <v>87.23333333333332</v>
      </c>
      <c r="J356" s="279">
        <v>88.616666666666646</v>
      </c>
      <c r="K356" s="277">
        <v>85.85</v>
      </c>
      <c r="L356" s="277">
        <v>83.4</v>
      </c>
      <c r="M356" s="277">
        <v>184.75465</v>
      </c>
    </row>
    <row r="357" spans="1:13">
      <c r="A357" s="268">
        <v>347</v>
      </c>
      <c r="B357" s="277" t="s">
        <v>271</v>
      </c>
      <c r="C357" s="278">
        <v>394.2</v>
      </c>
      <c r="D357" s="279">
        <v>395.95</v>
      </c>
      <c r="E357" s="279">
        <v>390.34999999999997</v>
      </c>
      <c r="F357" s="279">
        <v>386.5</v>
      </c>
      <c r="G357" s="279">
        <v>380.9</v>
      </c>
      <c r="H357" s="279">
        <v>399.79999999999995</v>
      </c>
      <c r="I357" s="279">
        <v>405.4</v>
      </c>
      <c r="J357" s="279">
        <v>409.24999999999994</v>
      </c>
      <c r="K357" s="277">
        <v>401.55</v>
      </c>
      <c r="L357" s="277">
        <v>392.1</v>
      </c>
      <c r="M357" s="277">
        <v>1.4386300000000001</v>
      </c>
    </row>
    <row r="358" spans="1:13">
      <c r="A358" s="268">
        <v>348</v>
      </c>
      <c r="B358" s="277" t="s">
        <v>272</v>
      </c>
      <c r="C358" s="278">
        <v>3072.55</v>
      </c>
      <c r="D358" s="279">
        <v>3067.0333333333333</v>
      </c>
      <c r="E358" s="279">
        <v>3034.0666666666666</v>
      </c>
      <c r="F358" s="279">
        <v>2995.5833333333335</v>
      </c>
      <c r="G358" s="279">
        <v>2962.6166666666668</v>
      </c>
      <c r="H358" s="279">
        <v>3105.5166666666664</v>
      </c>
      <c r="I358" s="279">
        <v>3138.4833333333327</v>
      </c>
      <c r="J358" s="279">
        <v>3176.9666666666662</v>
      </c>
      <c r="K358" s="277">
        <v>3100</v>
      </c>
      <c r="L358" s="277">
        <v>3028.55</v>
      </c>
      <c r="M358" s="277">
        <v>0.34240999999999999</v>
      </c>
    </row>
    <row r="359" spans="1:13">
      <c r="A359" s="268">
        <v>349</v>
      </c>
      <c r="B359" s="277" t="s">
        <v>157</v>
      </c>
      <c r="C359" s="278">
        <v>89.3</v>
      </c>
      <c r="D359" s="279">
        <v>89</v>
      </c>
      <c r="E359" s="279">
        <v>87.8</v>
      </c>
      <c r="F359" s="279">
        <v>86.3</v>
      </c>
      <c r="G359" s="279">
        <v>85.1</v>
      </c>
      <c r="H359" s="279">
        <v>90.5</v>
      </c>
      <c r="I359" s="279">
        <v>91.699999999999989</v>
      </c>
      <c r="J359" s="279">
        <v>93.2</v>
      </c>
      <c r="K359" s="277">
        <v>90.2</v>
      </c>
      <c r="L359" s="277">
        <v>87.5</v>
      </c>
      <c r="M359" s="277">
        <v>2.80125</v>
      </c>
    </row>
    <row r="360" spans="1:13">
      <c r="A360" s="268">
        <v>350</v>
      </c>
      <c r="B360" s="277" t="s">
        <v>480</v>
      </c>
      <c r="C360" s="278">
        <v>67.150000000000006</v>
      </c>
      <c r="D360" s="279">
        <v>66.75</v>
      </c>
      <c r="E360" s="279">
        <v>65.5</v>
      </c>
      <c r="F360" s="279">
        <v>63.849999999999994</v>
      </c>
      <c r="G360" s="279">
        <v>62.599999999999994</v>
      </c>
      <c r="H360" s="279">
        <v>68.400000000000006</v>
      </c>
      <c r="I360" s="279">
        <v>69.650000000000006</v>
      </c>
      <c r="J360" s="279">
        <v>71.300000000000011</v>
      </c>
      <c r="K360" s="277">
        <v>68</v>
      </c>
      <c r="L360" s="277">
        <v>65.099999999999994</v>
      </c>
      <c r="M360" s="277">
        <v>0.41277999999999998</v>
      </c>
    </row>
    <row r="361" spans="1:13">
      <c r="A361" s="268">
        <v>351</v>
      </c>
      <c r="B361" s="277" t="s">
        <v>158</v>
      </c>
      <c r="C361" s="278">
        <v>69.25</v>
      </c>
      <c r="D361" s="279">
        <v>69.099999999999994</v>
      </c>
      <c r="E361" s="279">
        <v>67.749999999999986</v>
      </c>
      <c r="F361" s="279">
        <v>66.249999999999986</v>
      </c>
      <c r="G361" s="279">
        <v>64.899999999999977</v>
      </c>
      <c r="H361" s="279">
        <v>70.599999999999994</v>
      </c>
      <c r="I361" s="279">
        <v>71.950000000000017</v>
      </c>
      <c r="J361" s="279">
        <v>73.45</v>
      </c>
      <c r="K361" s="277">
        <v>70.45</v>
      </c>
      <c r="L361" s="277">
        <v>67.599999999999994</v>
      </c>
      <c r="M361" s="277">
        <v>200.69462999999999</v>
      </c>
    </row>
    <row r="362" spans="1:13">
      <c r="A362" s="268">
        <v>352</v>
      </c>
      <c r="B362" s="277" t="s">
        <v>481</v>
      </c>
      <c r="C362" s="278">
        <v>61.25</v>
      </c>
      <c r="D362" s="279">
        <v>61.266666666666673</v>
      </c>
      <c r="E362" s="279">
        <v>60.583333333333343</v>
      </c>
      <c r="F362" s="279">
        <v>59.916666666666671</v>
      </c>
      <c r="G362" s="279">
        <v>59.233333333333341</v>
      </c>
      <c r="H362" s="279">
        <v>61.933333333333344</v>
      </c>
      <c r="I362" s="279">
        <v>62.616666666666667</v>
      </c>
      <c r="J362" s="279">
        <v>63.283333333333346</v>
      </c>
      <c r="K362" s="277">
        <v>61.95</v>
      </c>
      <c r="L362" s="277">
        <v>60.6</v>
      </c>
      <c r="M362" s="277">
        <v>1.14608</v>
      </c>
    </row>
    <row r="363" spans="1:13">
      <c r="A363" s="268">
        <v>353</v>
      </c>
      <c r="B363" s="277" t="s">
        <v>482</v>
      </c>
      <c r="C363" s="278">
        <v>181.45</v>
      </c>
      <c r="D363" s="279">
        <v>180.5</v>
      </c>
      <c r="E363" s="279">
        <v>179</v>
      </c>
      <c r="F363" s="279">
        <v>176.55</v>
      </c>
      <c r="G363" s="279">
        <v>175.05</v>
      </c>
      <c r="H363" s="279">
        <v>182.95</v>
      </c>
      <c r="I363" s="279">
        <v>184.45</v>
      </c>
      <c r="J363" s="279">
        <v>186.89999999999998</v>
      </c>
      <c r="K363" s="277">
        <v>182</v>
      </c>
      <c r="L363" s="277">
        <v>178.05</v>
      </c>
      <c r="M363" s="277">
        <v>1.35144</v>
      </c>
    </row>
    <row r="364" spans="1:13">
      <c r="A364" s="268">
        <v>354</v>
      </c>
      <c r="B364" s="277" t="s">
        <v>483</v>
      </c>
      <c r="C364" s="278">
        <v>198.5</v>
      </c>
      <c r="D364" s="279">
        <v>196.35</v>
      </c>
      <c r="E364" s="279">
        <v>189.7</v>
      </c>
      <c r="F364" s="279">
        <v>180.9</v>
      </c>
      <c r="G364" s="279">
        <v>174.25</v>
      </c>
      <c r="H364" s="279">
        <v>205.14999999999998</v>
      </c>
      <c r="I364" s="279">
        <v>211.8</v>
      </c>
      <c r="J364" s="279">
        <v>220.59999999999997</v>
      </c>
      <c r="K364" s="277">
        <v>203</v>
      </c>
      <c r="L364" s="277">
        <v>187.55</v>
      </c>
      <c r="M364" s="277">
        <v>2.25508</v>
      </c>
    </row>
    <row r="365" spans="1:13">
      <c r="A365" s="268">
        <v>355</v>
      </c>
      <c r="B365" s="277" t="s">
        <v>159</v>
      </c>
      <c r="C365" s="278">
        <v>21335.95</v>
      </c>
      <c r="D365" s="279">
        <v>21588.616666666665</v>
      </c>
      <c r="E365" s="279">
        <v>20897.23333333333</v>
      </c>
      <c r="F365" s="279">
        <v>20458.516666666666</v>
      </c>
      <c r="G365" s="279">
        <v>19767.133333333331</v>
      </c>
      <c r="H365" s="279">
        <v>22027.333333333328</v>
      </c>
      <c r="I365" s="279">
        <v>22718.716666666667</v>
      </c>
      <c r="J365" s="279">
        <v>23157.433333333327</v>
      </c>
      <c r="K365" s="277">
        <v>22280</v>
      </c>
      <c r="L365" s="277">
        <v>21149.9</v>
      </c>
      <c r="M365" s="277">
        <v>1.8532500000000001</v>
      </c>
    </row>
    <row r="366" spans="1:13">
      <c r="A366" s="268">
        <v>356</v>
      </c>
      <c r="B366" s="277" t="s">
        <v>160</v>
      </c>
      <c r="C366" s="278">
        <v>1253.5</v>
      </c>
      <c r="D366" s="279">
        <v>1259.3333333333333</v>
      </c>
      <c r="E366" s="279">
        <v>1239.1666666666665</v>
      </c>
      <c r="F366" s="279">
        <v>1224.8333333333333</v>
      </c>
      <c r="G366" s="279">
        <v>1204.6666666666665</v>
      </c>
      <c r="H366" s="279">
        <v>1273.6666666666665</v>
      </c>
      <c r="I366" s="279">
        <v>1293.833333333333</v>
      </c>
      <c r="J366" s="279">
        <v>1308.1666666666665</v>
      </c>
      <c r="K366" s="277">
        <v>1279.5</v>
      </c>
      <c r="L366" s="277">
        <v>1245</v>
      </c>
      <c r="M366" s="277">
        <v>12.84043</v>
      </c>
    </row>
    <row r="367" spans="1:13">
      <c r="A367" s="268">
        <v>357</v>
      </c>
      <c r="B367" s="277" t="s">
        <v>488</v>
      </c>
      <c r="C367" s="278">
        <v>1341.25</v>
      </c>
      <c r="D367" s="279">
        <v>1352.3666666666666</v>
      </c>
      <c r="E367" s="279">
        <v>1318.8833333333332</v>
      </c>
      <c r="F367" s="279">
        <v>1296.5166666666667</v>
      </c>
      <c r="G367" s="279">
        <v>1263.0333333333333</v>
      </c>
      <c r="H367" s="279">
        <v>1374.7333333333331</v>
      </c>
      <c r="I367" s="279">
        <v>1408.2166666666662</v>
      </c>
      <c r="J367" s="279">
        <v>1430.583333333333</v>
      </c>
      <c r="K367" s="277">
        <v>1385.85</v>
      </c>
      <c r="L367" s="277">
        <v>1330</v>
      </c>
      <c r="M367" s="277">
        <v>1.77946</v>
      </c>
    </row>
    <row r="368" spans="1:13">
      <c r="A368" s="268">
        <v>358</v>
      </c>
      <c r="B368" s="277" t="s">
        <v>161</v>
      </c>
      <c r="C368" s="278">
        <v>220.65</v>
      </c>
      <c r="D368" s="279">
        <v>220.45000000000002</v>
      </c>
      <c r="E368" s="279">
        <v>218.20000000000005</v>
      </c>
      <c r="F368" s="279">
        <v>215.75000000000003</v>
      </c>
      <c r="G368" s="279">
        <v>213.50000000000006</v>
      </c>
      <c r="H368" s="279">
        <v>222.90000000000003</v>
      </c>
      <c r="I368" s="279">
        <v>225.14999999999998</v>
      </c>
      <c r="J368" s="279">
        <v>227.60000000000002</v>
      </c>
      <c r="K368" s="277">
        <v>222.7</v>
      </c>
      <c r="L368" s="277">
        <v>218</v>
      </c>
      <c r="M368" s="277">
        <v>22.151199999999999</v>
      </c>
    </row>
    <row r="369" spans="1:13">
      <c r="A369" s="268">
        <v>359</v>
      </c>
      <c r="B369" s="277" t="s">
        <v>162</v>
      </c>
      <c r="C369" s="278">
        <v>86.2</v>
      </c>
      <c r="D369" s="279">
        <v>86.95</v>
      </c>
      <c r="E369" s="279">
        <v>85.15</v>
      </c>
      <c r="F369" s="279">
        <v>84.100000000000009</v>
      </c>
      <c r="G369" s="279">
        <v>82.300000000000011</v>
      </c>
      <c r="H369" s="279">
        <v>88</v>
      </c>
      <c r="I369" s="279">
        <v>89.799999999999983</v>
      </c>
      <c r="J369" s="279">
        <v>90.85</v>
      </c>
      <c r="K369" s="277">
        <v>88.75</v>
      </c>
      <c r="L369" s="277">
        <v>85.9</v>
      </c>
      <c r="M369" s="277">
        <v>42.486260000000001</v>
      </c>
    </row>
    <row r="370" spans="1:13">
      <c r="A370" s="268">
        <v>360</v>
      </c>
      <c r="B370" s="277" t="s">
        <v>275</v>
      </c>
      <c r="C370" s="278">
        <v>4899.6499999999996</v>
      </c>
      <c r="D370" s="279">
        <v>4929.9000000000005</v>
      </c>
      <c r="E370" s="279">
        <v>4859.8000000000011</v>
      </c>
      <c r="F370" s="279">
        <v>4819.9500000000007</v>
      </c>
      <c r="G370" s="279">
        <v>4749.8500000000013</v>
      </c>
      <c r="H370" s="279">
        <v>4969.7500000000009</v>
      </c>
      <c r="I370" s="279">
        <v>5039.8500000000013</v>
      </c>
      <c r="J370" s="279">
        <v>5079.7000000000007</v>
      </c>
      <c r="K370" s="277">
        <v>5000</v>
      </c>
      <c r="L370" s="277">
        <v>4890.05</v>
      </c>
      <c r="M370" s="277">
        <v>0.28258</v>
      </c>
    </row>
    <row r="371" spans="1:13">
      <c r="A371" s="268">
        <v>361</v>
      </c>
      <c r="B371" s="277" t="s">
        <v>277</v>
      </c>
      <c r="C371" s="278">
        <v>9946.7000000000007</v>
      </c>
      <c r="D371" s="279">
        <v>9931.9333333333343</v>
      </c>
      <c r="E371" s="279">
        <v>9894.8666666666686</v>
      </c>
      <c r="F371" s="279">
        <v>9843.0333333333347</v>
      </c>
      <c r="G371" s="279">
        <v>9805.966666666669</v>
      </c>
      <c r="H371" s="279">
        <v>9983.7666666666682</v>
      </c>
      <c r="I371" s="279">
        <v>10020.833333333334</v>
      </c>
      <c r="J371" s="279">
        <v>10072.666666666668</v>
      </c>
      <c r="K371" s="277">
        <v>9969</v>
      </c>
      <c r="L371" s="277">
        <v>9880.1</v>
      </c>
      <c r="M371" s="277">
        <v>2.622E-2</v>
      </c>
    </row>
    <row r="372" spans="1:13">
      <c r="A372" s="268">
        <v>362</v>
      </c>
      <c r="B372" s="277" t="s">
        <v>494</v>
      </c>
      <c r="C372" s="278">
        <v>4999.2</v>
      </c>
      <c r="D372" s="279">
        <v>5009.3833333333332</v>
      </c>
      <c r="E372" s="279">
        <v>4949.8166666666666</v>
      </c>
      <c r="F372" s="279">
        <v>4900.4333333333334</v>
      </c>
      <c r="G372" s="279">
        <v>4840.8666666666668</v>
      </c>
      <c r="H372" s="279">
        <v>5058.7666666666664</v>
      </c>
      <c r="I372" s="279">
        <v>5118.3333333333321</v>
      </c>
      <c r="J372" s="279">
        <v>5167.7166666666662</v>
      </c>
      <c r="K372" s="277">
        <v>5068.95</v>
      </c>
      <c r="L372" s="277">
        <v>4960</v>
      </c>
      <c r="M372" s="277">
        <v>8.1409999999999996E-2</v>
      </c>
    </row>
    <row r="373" spans="1:13">
      <c r="A373" s="268">
        <v>363</v>
      </c>
      <c r="B373" s="277" t="s">
        <v>489</v>
      </c>
      <c r="C373" s="278">
        <v>131.75</v>
      </c>
      <c r="D373" s="279">
        <v>132.56666666666666</v>
      </c>
      <c r="E373" s="279">
        <v>129.18333333333334</v>
      </c>
      <c r="F373" s="279">
        <v>126.61666666666667</v>
      </c>
      <c r="G373" s="279">
        <v>123.23333333333335</v>
      </c>
      <c r="H373" s="279">
        <v>135.13333333333333</v>
      </c>
      <c r="I373" s="279">
        <v>138.51666666666665</v>
      </c>
      <c r="J373" s="279">
        <v>141.08333333333331</v>
      </c>
      <c r="K373" s="277">
        <v>135.94999999999999</v>
      </c>
      <c r="L373" s="277">
        <v>130</v>
      </c>
      <c r="M373" s="277">
        <v>23.968720000000001</v>
      </c>
    </row>
    <row r="374" spans="1:13">
      <c r="A374" s="268">
        <v>364</v>
      </c>
      <c r="B374" s="277" t="s">
        <v>490</v>
      </c>
      <c r="C374" s="278">
        <v>582.70000000000005</v>
      </c>
      <c r="D374" s="279">
        <v>579.83333333333337</v>
      </c>
      <c r="E374" s="279">
        <v>563.11666666666679</v>
      </c>
      <c r="F374" s="279">
        <v>543.53333333333342</v>
      </c>
      <c r="G374" s="279">
        <v>526.81666666666683</v>
      </c>
      <c r="H374" s="279">
        <v>599.41666666666674</v>
      </c>
      <c r="I374" s="279">
        <v>616.13333333333321</v>
      </c>
      <c r="J374" s="279">
        <v>635.7166666666667</v>
      </c>
      <c r="K374" s="277">
        <v>596.54999999999995</v>
      </c>
      <c r="L374" s="277">
        <v>560.25</v>
      </c>
      <c r="M374" s="277">
        <v>3.4374400000000001</v>
      </c>
    </row>
    <row r="375" spans="1:13">
      <c r="A375" s="268">
        <v>365</v>
      </c>
      <c r="B375" s="277" t="s">
        <v>163</v>
      </c>
      <c r="C375" s="278">
        <v>1434.25</v>
      </c>
      <c r="D375" s="279">
        <v>1429.75</v>
      </c>
      <c r="E375" s="279">
        <v>1419.5</v>
      </c>
      <c r="F375" s="279">
        <v>1404.75</v>
      </c>
      <c r="G375" s="279">
        <v>1394.5</v>
      </c>
      <c r="H375" s="279">
        <v>1444.5</v>
      </c>
      <c r="I375" s="279">
        <v>1454.75</v>
      </c>
      <c r="J375" s="279">
        <v>1469.5</v>
      </c>
      <c r="K375" s="277">
        <v>1440</v>
      </c>
      <c r="L375" s="277">
        <v>1415</v>
      </c>
      <c r="M375" s="277">
        <v>6.4701599999999999</v>
      </c>
    </row>
    <row r="376" spans="1:13">
      <c r="A376" s="268">
        <v>366</v>
      </c>
      <c r="B376" s="277" t="s">
        <v>273</v>
      </c>
      <c r="C376" s="278">
        <v>1971.5</v>
      </c>
      <c r="D376" s="279">
        <v>1971.9666666666665</v>
      </c>
      <c r="E376" s="279">
        <v>1944.9333333333329</v>
      </c>
      <c r="F376" s="279">
        <v>1918.3666666666666</v>
      </c>
      <c r="G376" s="279">
        <v>1891.333333333333</v>
      </c>
      <c r="H376" s="279">
        <v>1998.5333333333328</v>
      </c>
      <c r="I376" s="279">
        <v>2025.5666666666662</v>
      </c>
      <c r="J376" s="279">
        <v>2052.1333333333328</v>
      </c>
      <c r="K376" s="277">
        <v>1999</v>
      </c>
      <c r="L376" s="277">
        <v>1945.4</v>
      </c>
      <c r="M376" s="277">
        <v>1.2696099999999999</v>
      </c>
    </row>
    <row r="377" spans="1:13">
      <c r="A377" s="268">
        <v>367</v>
      </c>
      <c r="B377" s="277" t="s">
        <v>164</v>
      </c>
      <c r="C377" s="278">
        <v>28.55</v>
      </c>
      <c r="D377" s="279">
        <v>28.616666666666664</v>
      </c>
      <c r="E377" s="279">
        <v>28.233333333333327</v>
      </c>
      <c r="F377" s="279">
        <v>27.916666666666664</v>
      </c>
      <c r="G377" s="279">
        <v>27.533333333333328</v>
      </c>
      <c r="H377" s="279">
        <v>28.933333333333326</v>
      </c>
      <c r="I377" s="279">
        <v>29.316666666666659</v>
      </c>
      <c r="J377" s="279">
        <v>29.633333333333326</v>
      </c>
      <c r="K377" s="277">
        <v>29</v>
      </c>
      <c r="L377" s="277">
        <v>28.3</v>
      </c>
      <c r="M377" s="277">
        <v>265.93606</v>
      </c>
    </row>
    <row r="378" spans="1:13">
      <c r="A378" s="268">
        <v>368</v>
      </c>
      <c r="B378" s="277" t="s">
        <v>274</v>
      </c>
      <c r="C378" s="278">
        <v>338.15</v>
      </c>
      <c r="D378" s="279">
        <v>338.06666666666666</v>
      </c>
      <c r="E378" s="279">
        <v>332.73333333333335</v>
      </c>
      <c r="F378" s="279">
        <v>327.31666666666666</v>
      </c>
      <c r="G378" s="279">
        <v>321.98333333333335</v>
      </c>
      <c r="H378" s="279">
        <v>343.48333333333335</v>
      </c>
      <c r="I378" s="279">
        <v>348.81666666666672</v>
      </c>
      <c r="J378" s="279">
        <v>354.23333333333335</v>
      </c>
      <c r="K378" s="277">
        <v>343.4</v>
      </c>
      <c r="L378" s="277">
        <v>332.65</v>
      </c>
      <c r="M378" s="277">
        <v>5.3574700000000002</v>
      </c>
    </row>
    <row r="379" spans="1:13">
      <c r="A379" s="268">
        <v>369</v>
      </c>
      <c r="B379" s="277" t="s">
        <v>485</v>
      </c>
      <c r="C379" s="278">
        <v>156.19999999999999</v>
      </c>
      <c r="D379" s="279">
        <v>156.66666666666666</v>
      </c>
      <c r="E379" s="279">
        <v>154.63333333333333</v>
      </c>
      <c r="F379" s="279">
        <v>153.06666666666666</v>
      </c>
      <c r="G379" s="279">
        <v>151.03333333333333</v>
      </c>
      <c r="H379" s="279">
        <v>158.23333333333332</v>
      </c>
      <c r="I379" s="279">
        <v>160.26666666666668</v>
      </c>
      <c r="J379" s="279">
        <v>161.83333333333331</v>
      </c>
      <c r="K379" s="277">
        <v>158.69999999999999</v>
      </c>
      <c r="L379" s="277">
        <v>155.1</v>
      </c>
      <c r="M379" s="277">
        <v>0.55676000000000003</v>
      </c>
    </row>
    <row r="380" spans="1:13">
      <c r="A380" s="268">
        <v>370</v>
      </c>
      <c r="B380" s="277" t="s">
        <v>491</v>
      </c>
      <c r="C380" s="278">
        <v>819.9</v>
      </c>
      <c r="D380" s="279">
        <v>821.33333333333337</v>
      </c>
      <c r="E380" s="279">
        <v>804.76666666666677</v>
      </c>
      <c r="F380" s="279">
        <v>789.63333333333344</v>
      </c>
      <c r="G380" s="279">
        <v>773.06666666666683</v>
      </c>
      <c r="H380" s="279">
        <v>836.4666666666667</v>
      </c>
      <c r="I380" s="279">
        <v>853.0333333333333</v>
      </c>
      <c r="J380" s="279">
        <v>868.16666666666663</v>
      </c>
      <c r="K380" s="277">
        <v>837.9</v>
      </c>
      <c r="L380" s="277">
        <v>806.2</v>
      </c>
      <c r="M380" s="277">
        <v>0.87734999999999996</v>
      </c>
    </row>
    <row r="381" spans="1:13">
      <c r="A381" s="268">
        <v>371</v>
      </c>
      <c r="B381" s="277" t="s">
        <v>2223</v>
      </c>
      <c r="C381" s="278">
        <v>458.55</v>
      </c>
      <c r="D381" s="279">
        <v>459.34999999999997</v>
      </c>
      <c r="E381" s="279">
        <v>453.69999999999993</v>
      </c>
      <c r="F381" s="279">
        <v>448.84999999999997</v>
      </c>
      <c r="G381" s="279">
        <v>443.19999999999993</v>
      </c>
      <c r="H381" s="279">
        <v>464.19999999999993</v>
      </c>
      <c r="I381" s="279">
        <v>469.84999999999991</v>
      </c>
      <c r="J381" s="279">
        <v>474.69999999999993</v>
      </c>
      <c r="K381" s="277">
        <v>465</v>
      </c>
      <c r="L381" s="277">
        <v>454.5</v>
      </c>
      <c r="M381" s="277">
        <v>0.78541000000000005</v>
      </c>
    </row>
    <row r="382" spans="1:13">
      <c r="A382" s="268">
        <v>372</v>
      </c>
      <c r="B382" s="277" t="s">
        <v>165</v>
      </c>
      <c r="C382" s="278">
        <v>162.44999999999999</v>
      </c>
      <c r="D382" s="279">
        <v>162</v>
      </c>
      <c r="E382" s="279">
        <v>160.75</v>
      </c>
      <c r="F382" s="279">
        <v>159.05000000000001</v>
      </c>
      <c r="G382" s="279">
        <v>157.80000000000001</v>
      </c>
      <c r="H382" s="279">
        <v>163.69999999999999</v>
      </c>
      <c r="I382" s="279">
        <v>164.95</v>
      </c>
      <c r="J382" s="279">
        <v>166.64999999999998</v>
      </c>
      <c r="K382" s="277">
        <v>163.25</v>
      </c>
      <c r="L382" s="277">
        <v>160.30000000000001</v>
      </c>
      <c r="M382" s="277">
        <v>80.718490000000003</v>
      </c>
    </row>
    <row r="383" spans="1:13">
      <c r="A383" s="268">
        <v>373</v>
      </c>
      <c r="B383" s="277" t="s">
        <v>492</v>
      </c>
      <c r="C383" s="278">
        <v>72.05</v>
      </c>
      <c r="D383" s="279">
        <v>72.36666666666666</v>
      </c>
      <c r="E383" s="279">
        <v>70.933333333333323</v>
      </c>
      <c r="F383" s="279">
        <v>69.816666666666663</v>
      </c>
      <c r="G383" s="279">
        <v>68.383333333333326</v>
      </c>
      <c r="H383" s="279">
        <v>73.48333333333332</v>
      </c>
      <c r="I383" s="279">
        <v>74.916666666666657</v>
      </c>
      <c r="J383" s="279">
        <v>76.033333333333317</v>
      </c>
      <c r="K383" s="277">
        <v>73.8</v>
      </c>
      <c r="L383" s="277">
        <v>71.25</v>
      </c>
      <c r="M383" s="277">
        <v>5.8071799999999998</v>
      </c>
    </row>
    <row r="384" spans="1:13">
      <c r="A384" s="268">
        <v>374</v>
      </c>
      <c r="B384" s="277" t="s">
        <v>276</v>
      </c>
      <c r="C384" s="278">
        <v>251.85</v>
      </c>
      <c r="D384" s="279">
        <v>249.38333333333335</v>
      </c>
      <c r="E384" s="279">
        <v>244.76666666666671</v>
      </c>
      <c r="F384" s="279">
        <v>237.68333333333337</v>
      </c>
      <c r="G384" s="279">
        <v>233.06666666666672</v>
      </c>
      <c r="H384" s="279">
        <v>256.4666666666667</v>
      </c>
      <c r="I384" s="279">
        <v>261.08333333333331</v>
      </c>
      <c r="J384" s="279">
        <v>268.16666666666669</v>
      </c>
      <c r="K384" s="277">
        <v>254</v>
      </c>
      <c r="L384" s="277">
        <v>242.3</v>
      </c>
      <c r="M384" s="277">
        <v>4.4463100000000004</v>
      </c>
    </row>
    <row r="385" spans="1:13">
      <c r="A385" s="268">
        <v>375</v>
      </c>
      <c r="B385" s="277" t="s">
        <v>493</v>
      </c>
      <c r="C385" s="278">
        <v>55.7</v>
      </c>
      <c r="D385" s="279">
        <v>56.066666666666663</v>
      </c>
      <c r="E385" s="279">
        <v>55.133333333333326</v>
      </c>
      <c r="F385" s="279">
        <v>54.566666666666663</v>
      </c>
      <c r="G385" s="279">
        <v>53.633333333333326</v>
      </c>
      <c r="H385" s="279">
        <v>56.633333333333326</v>
      </c>
      <c r="I385" s="279">
        <v>57.566666666666663</v>
      </c>
      <c r="J385" s="279">
        <v>58.133333333333326</v>
      </c>
      <c r="K385" s="277">
        <v>57</v>
      </c>
      <c r="L385" s="277">
        <v>55.5</v>
      </c>
      <c r="M385" s="277">
        <v>0.36331999999999998</v>
      </c>
    </row>
    <row r="386" spans="1:13">
      <c r="A386" s="268">
        <v>376</v>
      </c>
      <c r="B386" s="277" t="s">
        <v>486</v>
      </c>
      <c r="C386" s="278">
        <v>47.55</v>
      </c>
      <c r="D386" s="279">
        <v>47.633333333333333</v>
      </c>
      <c r="E386" s="279">
        <v>47.266666666666666</v>
      </c>
      <c r="F386" s="279">
        <v>46.983333333333334</v>
      </c>
      <c r="G386" s="279">
        <v>46.616666666666667</v>
      </c>
      <c r="H386" s="279">
        <v>47.916666666666664</v>
      </c>
      <c r="I386" s="279">
        <v>48.283333333333324</v>
      </c>
      <c r="J386" s="279">
        <v>48.566666666666663</v>
      </c>
      <c r="K386" s="277">
        <v>48</v>
      </c>
      <c r="L386" s="277">
        <v>47.35</v>
      </c>
      <c r="M386" s="277">
        <v>3.87738</v>
      </c>
    </row>
    <row r="387" spans="1:13">
      <c r="A387" s="268">
        <v>377</v>
      </c>
      <c r="B387" s="277" t="s">
        <v>166</v>
      </c>
      <c r="C387" s="278">
        <v>1213.2</v>
      </c>
      <c r="D387" s="279">
        <v>1217.5666666666666</v>
      </c>
      <c r="E387" s="279">
        <v>1186.1333333333332</v>
      </c>
      <c r="F387" s="279">
        <v>1159.0666666666666</v>
      </c>
      <c r="G387" s="279">
        <v>1127.6333333333332</v>
      </c>
      <c r="H387" s="279">
        <v>1244.6333333333332</v>
      </c>
      <c r="I387" s="279">
        <v>1276.0666666666666</v>
      </c>
      <c r="J387" s="279">
        <v>1303.1333333333332</v>
      </c>
      <c r="K387" s="277">
        <v>1249</v>
      </c>
      <c r="L387" s="277">
        <v>1190.5</v>
      </c>
      <c r="M387" s="277">
        <v>37.178269999999998</v>
      </c>
    </row>
    <row r="388" spans="1:13">
      <c r="A388" s="268">
        <v>378</v>
      </c>
      <c r="B388" s="277" t="s">
        <v>278</v>
      </c>
      <c r="C388" s="278">
        <v>412.6</v>
      </c>
      <c r="D388" s="279">
        <v>411.18333333333339</v>
      </c>
      <c r="E388" s="279">
        <v>405.56666666666678</v>
      </c>
      <c r="F388" s="279">
        <v>398.53333333333336</v>
      </c>
      <c r="G388" s="279">
        <v>392.91666666666674</v>
      </c>
      <c r="H388" s="279">
        <v>418.21666666666681</v>
      </c>
      <c r="I388" s="279">
        <v>423.83333333333337</v>
      </c>
      <c r="J388" s="279">
        <v>430.86666666666684</v>
      </c>
      <c r="K388" s="277">
        <v>416.8</v>
      </c>
      <c r="L388" s="277">
        <v>404.15</v>
      </c>
      <c r="M388" s="277">
        <v>1.4476</v>
      </c>
    </row>
    <row r="389" spans="1:13">
      <c r="A389" s="268">
        <v>379</v>
      </c>
      <c r="B389" s="277" t="s">
        <v>496</v>
      </c>
      <c r="C389" s="278">
        <v>406.3</v>
      </c>
      <c r="D389" s="279">
        <v>407.75</v>
      </c>
      <c r="E389" s="279">
        <v>400.55</v>
      </c>
      <c r="F389" s="279">
        <v>394.8</v>
      </c>
      <c r="G389" s="279">
        <v>387.6</v>
      </c>
      <c r="H389" s="279">
        <v>413.5</v>
      </c>
      <c r="I389" s="279">
        <v>420.70000000000005</v>
      </c>
      <c r="J389" s="279">
        <v>426.45</v>
      </c>
      <c r="K389" s="277">
        <v>414.95</v>
      </c>
      <c r="L389" s="277">
        <v>402</v>
      </c>
      <c r="M389" s="277">
        <v>3.3623400000000001</v>
      </c>
    </row>
    <row r="390" spans="1:13">
      <c r="A390" s="268">
        <v>380</v>
      </c>
      <c r="B390" s="277" t="s">
        <v>498</v>
      </c>
      <c r="C390" s="278">
        <v>102.6</v>
      </c>
      <c r="D390" s="279">
        <v>103.13333333333333</v>
      </c>
      <c r="E390" s="279">
        <v>101.46666666666665</v>
      </c>
      <c r="F390" s="279">
        <v>100.33333333333333</v>
      </c>
      <c r="G390" s="279">
        <v>98.666666666666657</v>
      </c>
      <c r="H390" s="279">
        <v>104.26666666666665</v>
      </c>
      <c r="I390" s="279">
        <v>105.93333333333334</v>
      </c>
      <c r="J390" s="279">
        <v>107.06666666666665</v>
      </c>
      <c r="K390" s="277">
        <v>104.8</v>
      </c>
      <c r="L390" s="277">
        <v>102</v>
      </c>
      <c r="M390" s="277">
        <v>3.4943499999999998</v>
      </c>
    </row>
    <row r="391" spans="1:13">
      <c r="A391" s="268">
        <v>381</v>
      </c>
      <c r="B391" s="277" t="s">
        <v>279</v>
      </c>
      <c r="C391" s="278">
        <v>447.05</v>
      </c>
      <c r="D391" s="279">
        <v>449.55</v>
      </c>
      <c r="E391" s="279">
        <v>442.55</v>
      </c>
      <c r="F391" s="279">
        <v>438.05</v>
      </c>
      <c r="G391" s="279">
        <v>431.05</v>
      </c>
      <c r="H391" s="279">
        <v>454.05</v>
      </c>
      <c r="I391" s="279">
        <v>461.05</v>
      </c>
      <c r="J391" s="279">
        <v>465.55</v>
      </c>
      <c r="K391" s="277">
        <v>456.55</v>
      </c>
      <c r="L391" s="277">
        <v>445.05</v>
      </c>
      <c r="M391" s="277">
        <v>0.89751000000000003</v>
      </c>
    </row>
    <row r="392" spans="1:13">
      <c r="A392" s="268">
        <v>382</v>
      </c>
      <c r="B392" s="277" t="s">
        <v>499</v>
      </c>
      <c r="C392" s="278">
        <v>284.89999999999998</v>
      </c>
      <c r="D392" s="279">
        <v>284.76666666666665</v>
      </c>
      <c r="E392" s="279">
        <v>281.18333333333328</v>
      </c>
      <c r="F392" s="279">
        <v>277.46666666666664</v>
      </c>
      <c r="G392" s="279">
        <v>273.88333333333327</v>
      </c>
      <c r="H392" s="279">
        <v>288.48333333333329</v>
      </c>
      <c r="I392" s="279">
        <v>292.06666666666666</v>
      </c>
      <c r="J392" s="279">
        <v>295.7833333333333</v>
      </c>
      <c r="K392" s="277">
        <v>288.35000000000002</v>
      </c>
      <c r="L392" s="277">
        <v>281.05</v>
      </c>
      <c r="M392" s="277">
        <v>8.7563200000000005</v>
      </c>
    </row>
    <row r="393" spans="1:13">
      <c r="A393" s="268">
        <v>383</v>
      </c>
      <c r="B393" s="277" t="s">
        <v>167</v>
      </c>
      <c r="C393" s="278">
        <v>753.5</v>
      </c>
      <c r="D393" s="279">
        <v>749.56666666666661</v>
      </c>
      <c r="E393" s="279">
        <v>740.13333333333321</v>
      </c>
      <c r="F393" s="279">
        <v>726.76666666666665</v>
      </c>
      <c r="G393" s="279">
        <v>717.33333333333326</v>
      </c>
      <c r="H393" s="279">
        <v>762.93333333333317</v>
      </c>
      <c r="I393" s="279">
        <v>772.36666666666656</v>
      </c>
      <c r="J393" s="279">
        <v>785.73333333333312</v>
      </c>
      <c r="K393" s="277">
        <v>759</v>
      </c>
      <c r="L393" s="277">
        <v>736.2</v>
      </c>
      <c r="M393" s="277">
        <v>6.6903199999999998</v>
      </c>
    </row>
    <row r="394" spans="1:13">
      <c r="A394" s="268">
        <v>384</v>
      </c>
      <c r="B394" s="277" t="s">
        <v>501</v>
      </c>
      <c r="C394" s="278">
        <v>1235.2</v>
      </c>
      <c r="D394" s="279">
        <v>1235.75</v>
      </c>
      <c r="E394" s="279">
        <v>1226.5</v>
      </c>
      <c r="F394" s="279">
        <v>1217.8</v>
      </c>
      <c r="G394" s="279">
        <v>1208.55</v>
      </c>
      <c r="H394" s="279">
        <v>1244.45</v>
      </c>
      <c r="I394" s="279">
        <v>1253.7</v>
      </c>
      <c r="J394" s="279">
        <v>1262.4000000000001</v>
      </c>
      <c r="K394" s="277">
        <v>1245</v>
      </c>
      <c r="L394" s="277">
        <v>1227.05</v>
      </c>
      <c r="M394" s="277">
        <v>5.0009999999999999E-2</v>
      </c>
    </row>
    <row r="395" spans="1:13">
      <c r="A395" s="268">
        <v>385</v>
      </c>
      <c r="B395" s="277" t="s">
        <v>502</v>
      </c>
      <c r="C395" s="278">
        <v>290.7</v>
      </c>
      <c r="D395" s="279">
        <v>291.11666666666667</v>
      </c>
      <c r="E395" s="279">
        <v>286.23333333333335</v>
      </c>
      <c r="F395" s="279">
        <v>281.76666666666665</v>
      </c>
      <c r="G395" s="279">
        <v>276.88333333333333</v>
      </c>
      <c r="H395" s="279">
        <v>295.58333333333337</v>
      </c>
      <c r="I395" s="279">
        <v>300.4666666666667</v>
      </c>
      <c r="J395" s="279">
        <v>304.93333333333339</v>
      </c>
      <c r="K395" s="277">
        <v>296</v>
      </c>
      <c r="L395" s="277">
        <v>286.64999999999998</v>
      </c>
      <c r="M395" s="277">
        <v>18.588000000000001</v>
      </c>
    </row>
    <row r="396" spans="1:13">
      <c r="A396" s="268">
        <v>386</v>
      </c>
      <c r="B396" s="277" t="s">
        <v>168</v>
      </c>
      <c r="C396" s="278">
        <v>169.9</v>
      </c>
      <c r="D396" s="279">
        <v>170.03333333333333</v>
      </c>
      <c r="E396" s="279">
        <v>167.86666666666667</v>
      </c>
      <c r="F396" s="279">
        <v>165.83333333333334</v>
      </c>
      <c r="G396" s="279">
        <v>163.66666666666669</v>
      </c>
      <c r="H396" s="279">
        <v>172.06666666666666</v>
      </c>
      <c r="I396" s="279">
        <v>174.23333333333335</v>
      </c>
      <c r="J396" s="279">
        <v>176.26666666666665</v>
      </c>
      <c r="K396" s="277">
        <v>172.2</v>
      </c>
      <c r="L396" s="277">
        <v>168</v>
      </c>
      <c r="M396" s="277">
        <v>108.50843</v>
      </c>
    </row>
    <row r="397" spans="1:13">
      <c r="A397" s="268">
        <v>387</v>
      </c>
      <c r="B397" s="277" t="s">
        <v>500</v>
      </c>
      <c r="C397" s="278">
        <v>42.6</v>
      </c>
      <c r="D397" s="279">
        <v>42.783333333333339</v>
      </c>
      <c r="E397" s="279">
        <v>42.26666666666668</v>
      </c>
      <c r="F397" s="279">
        <v>41.933333333333344</v>
      </c>
      <c r="G397" s="279">
        <v>41.416666666666686</v>
      </c>
      <c r="H397" s="279">
        <v>43.116666666666674</v>
      </c>
      <c r="I397" s="279">
        <v>43.63333333333334</v>
      </c>
      <c r="J397" s="279">
        <v>43.966666666666669</v>
      </c>
      <c r="K397" s="277">
        <v>43.3</v>
      </c>
      <c r="L397" s="277">
        <v>42.45</v>
      </c>
      <c r="M397" s="277">
        <v>4.09396</v>
      </c>
    </row>
    <row r="398" spans="1:13">
      <c r="A398" s="268">
        <v>388</v>
      </c>
      <c r="B398" s="277" t="s">
        <v>169</v>
      </c>
      <c r="C398" s="278">
        <v>99.1</v>
      </c>
      <c r="D398" s="279">
        <v>99.283333333333346</v>
      </c>
      <c r="E398" s="279">
        <v>97.966666666666697</v>
      </c>
      <c r="F398" s="279">
        <v>96.833333333333357</v>
      </c>
      <c r="G398" s="279">
        <v>95.516666666666708</v>
      </c>
      <c r="H398" s="279">
        <v>100.41666666666669</v>
      </c>
      <c r="I398" s="279">
        <v>101.73333333333332</v>
      </c>
      <c r="J398" s="279">
        <v>102.86666666666667</v>
      </c>
      <c r="K398" s="277">
        <v>100.6</v>
      </c>
      <c r="L398" s="277">
        <v>98.15</v>
      </c>
      <c r="M398" s="277">
        <v>41.891750000000002</v>
      </c>
    </row>
    <row r="399" spans="1:13">
      <c r="A399" s="268">
        <v>389</v>
      </c>
      <c r="B399" s="277" t="s">
        <v>503</v>
      </c>
      <c r="C399" s="278">
        <v>118.25</v>
      </c>
      <c r="D399" s="279">
        <v>117.68333333333334</v>
      </c>
      <c r="E399" s="279">
        <v>115.76666666666668</v>
      </c>
      <c r="F399" s="279">
        <v>113.28333333333335</v>
      </c>
      <c r="G399" s="279">
        <v>111.36666666666669</v>
      </c>
      <c r="H399" s="279">
        <v>120.16666666666667</v>
      </c>
      <c r="I399" s="279">
        <v>122.08333333333333</v>
      </c>
      <c r="J399" s="279">
        <v>124.56666666666666</v>
      </c>
      <c r="K399" s="277">
        <v>119.6</v>
      </c>
      <c r="L399" s="277">
        <v>115.2</v>
      </c>
      <c r="M399" s="277">
        <v>6.6152699999999998</v>
      </c>
    </row>
    <row r="400" spans="1:13">
      <c r="A400" s="268">
        <v>390</v>
      </c>
      <c r="B400" s="277" t="s">
        <v>504</v>
      </c>
      <c r="C400" s="278">
        <v>666.65</v>
      </c>
      <c r="D400" s="279">
        <v>662.13333333333333</v>
      </c>
      <c r="E400" s="279">
        <v>655.26666666666665</v>
      </c>
      <c r="F400" s="279">
        <v>643.88333333333333</v>
      </c>
      <c r="G400" s="279">
        <v>637.01666666666665</v>
      </c>
      <c r="H400" s="279">
        <v>673.51666666666665</v>
      </c>
      <c r="I400" s="279">
        <v>680.38333333333321</v>
      </c>
      <c r="J400" s="279">
        <v>691.76666666666665</v>
      </c>
      <c r="K400" s="277">
        <v>669</v>
      </c>
      <c r="L400" s="277">
        <v>650.75</v>
      </c>
      <c r="M400" s="277">
        <v>1.42703</v>
      </c>
    </row>
    <row r="401" spans="1:13">
      <c r="A401" s="268">
        <v>391</v>
      </c>
      <c r="B401" s="277" t="s">
        <v>170</v>
      </c>
      <c r="C401" s="278">
        <v>2234.35</v>
      </c>
      <c r="D401" s="279">
        <v>2242.1166666666668</v>
      </c>
      <c r="E401" s="279">
        <v>2217.2333333333336</v>
      </c>
      <c r="F401" s="279">
        <v>2200.1166666666668</v>
      </c>
      <c r="G401" s="279">
        <v>2175.2333333333336</v>
      </c>
      <c r="H401" s="279">
        <v>2259.2333333333336</v>
      </c>
      <c r="I401" s="279">
        <v>2284.1166666666668</v>
      </c>
      <c r="J401" s="279">
        <v>2301.2333333333336</v>
      </c>
      <c r="K401" s="277">
        <v>2267</v>
      </c>
      <c r="L401" s="277">
        <v>2225</v>
      </c>
      <c r="M401" s="277">
        <v>112.9128</v>
      </c>
    </row>
    <row r="402" spans="1:13">
      <c r="A402" s="268">
        <v>392</v>
      </c>
      <c r="B402" s="277" t="s">
        <v>519</v>
      </c>
      <c r="C402" s="278">
        <v>8.9499999999999993</v>
      </c>
      <c r="D402" s="279">
        <v>8.9833333333333325</v>
      </c>
      <c r="E402" s="279">
        <v>8.716666666666665</v>
      </c>
      <c r="F402" s="279">
        <v>8.4833333333333325</v>
      </c>
      <c r="G402" s="279">
        <v>8.216666666666665</v>
      </c>
      <c r="H402" s="279">
        <v>9.216666666666665</v>
      </c>
      <c r="I402" s="279">
        <v>9.4833333333333343</v>
      </c>
      <c r="J402" s="279">
        <v>9.716666666666665</v>
      </c>
      <c r="K402" s="277">
        <v>9.25</v>
      </c>
      <c r="L402" s="277">
        <v>8.75</v>
      </c>
      <c r="M402" s="277">
        <v>5.8971200000000001</v>
      </c>
    </row>
    <row r="403" spans="1:13">
      <c r="A403" s="268">
        <v>393</v>
      </c>
      <c r="B403" s="277" t="s">
        <v>508</v>
      </c>
      <c r="C403" s="278">
        <v>165.65</v>
      </c>
      <c r="D403" s="279">
        <v>165.28333333333333</v>
      </c>
      <c r="E403" s="279">
        <v>161.56666666666666</v>
      </c>
      <c r="F403" s="279">
        <v>157.48333333333332</v>
      </c>
      <c r="G403" s="279">
        <v>153.76666666666665</v>
      </c>
      <c r="H403" s="279">
        <v>169.36666666666667</v>
      </c>
      <c r="I403" s="279">
        <v>173.08333333333331</v>
      </c>
      <c r="J403" s="279">
        <v>177.16666666666669</v>
      </c>
      <c r="K403" s="277">
        <v>169</v>
      </c>
      <c r="L403" s="277">
        <v>161.19999999999999</v>
      </c>
      <c r="M403" s="277">
        <v>1.1303099999999999</v>
      </c>
    </row>
    <row r="404" spans="1:13">
      <c r="A404" s="268">
        <v>394</v>
      </c>
      <c r="B404" s="277" t="s">
        <v>495</v>
      </c>
      <c r="C404" s="278">
        <v>253.35</v>
      </c>
      <c r="D404" s="279">
        <v>250.80000000000004</v>
      </c>
      <c r="E404" s="279">
        <v>246.10000000000008</v>
      </c>
      <c r="F404" s="279">
        <v>238.85000000000005</v>
      </c>
      <c r="G404" s="279">
        <v>234.15000000000009</v>
      </c>
      <c r="H404" s="279">
        <v>258.05000000000007</v>
      </c>
      <c r="I404" s="279">
        <v>262.75000000000006</v>
      </c>
      <c r="J404" s="279">
        <v>270.00000000000006</v>
      </c>
      <c r="K404" s="277">
        <v>255.5</v>
      </c>
      <c r="L404" s="277">
        <v>243.55</v>
      </c>
      <c r="M404" s="277">
        <v>3.9434100000000001</v>
      </c>
    </row>
    <row r="405" spans="1:13">
      <c r="A405" s="268">
        <v>395</v>
      </c>
      <c r="B405" s="277" t="s">
        <v>497</v>
      </c>
      <c r="C405" s="278">
        <v>19.399999999999999</v>
      </c>
      <c r="D405" s="279">
        <v>19.483333333333334</v>
      </c>
      <c r="E405" s="279">
        <v>19.216666666666669</v>
      </c>
      <c r="F405" s="279">
        <v>19.033333333333335</v>
      </c>
      <c r="G405" s="279">
        <v>18.766666666666669</v>
      </c>
      <c r="H405" s="279">
        <v>19.666666666666668</v>
      </c>
      <c r="I405" s="279">
        <v>19.933333333333334</v>
      </c>
      <c r="J405" s="279">
        <v>20.116666666666667</v>
      </c>
      <c r="K405" s="277">
        <v>19.75</v>
      </c>
      <c r="L405" s="277">
        <v>19.3</v>
      </c>
      <c r="M405" s="277">
        <v>15.914099999999999</v>
      </c>
    </row>
    <row r="406" spans="1:13">
      <c r="A406" s="268">
        <v>396</v>
      </c>
      <c r="B406" s="277" t="s">
        <v>512</v>
      </c>
      <c r="C406" s="278">
        <v>48.2</v>
      </c>
      <c r="D406" s="279">
        <v>48.633333333333333</v>
      </c>
      <c r="E406" s="279">
        <v>47.466666666666669</v>
      </c>
      <c r="F406" s="279">
        <v>46.733333333333334</v>
      </c>
      <c r="G406" s="279">
        <v>45.56666666666667</v>
      </c>
      <c r="H406" s="279">
        <v>49.366666666666667</v>
      </c>
      <c r="I406" s="279">
        <v>50.533333333333339</v>
      </c>
      <c r="J406" s="279">
        <v>51.266666666666666</v>
      </c>
      <c r="K406" s="277">
        <v>49.8</v>
      </c>
      <c r="L406" s="277">
        <v>47.9</v>
      </c>
      <c r="M406" s="277">
        <v>1.65082</v>
      </c>
    </row>
    <row r="407" spans="1:13">
      <c r="A407" s="268">
        <v>397</v>
      </c>
      <c r="B407" s="277" t="s">
        <v>171</v>
      </c>
      <c r="C407" s="278">
        <v>33.75</v>
      </c>
      <c r="D407" s="279">
        <v>34.35</v>
      </c>
      <c r="E407" s="279">
        <v>33</v>
      </c>
      <c r="F407" s="279">
        <v>32.25</v>
      </c>
      <c r="G407" s="279">
        <v>30.9</v>
      </c>
      <c r="H407" s="279">
        <v>35.1</v>
      </c>
      <c r="I407" s="279">
        <v>36.45000000000001</v>
      </c>
      <c r="J407" s="279">
        <v>37.200000000000003</v>
      </c>
      <c r="K407" s="277">
        <v>35.700000000000003</v>
      </c>
      <c r="L407" s="277">
        <v>33.6</v>
      </c>
      <c r="M407" s="277">
        <v>265.13216999999997</v>
      </c>
    </row>
    <row r="408" spans="1:13">
      <c r="A408" s="268">
        <v>398</v>
      </c>
      <c r="B408" s="277" t="s">
        <v>513</v>
      </c>
      <c r="C408" s="278">
        <v>8640.65</v>
      </c>
      <c r="D408" s="279">
        <v>8587.8666666666668</v>
      </c>
      <c r="E408" s="279">
        <v>8480.5333333333328</v>
      </c>
      <c r="F408" s="279">
        <v>8320.4166666666661</v>
      </c>
      <c r="G408" s="279">
        <v>8213.0833333333321</v>
      </c>
      <c r="H408" s="279">
        <v>8747.9833333333336</v>
      </c>
      <c r="I408" s="279">
        <v>8855.3166666666657</v>
      </c>
      <c r="J408" s="279">
        <v>9015.4333333333343</v>
      </c>
      <c r="K408" s="277">
        <v>8695.2000000000007</v>
      </c>
      <c r="L408" s="277">
        <v>8427.75</v>
      </c>
      <c r="M408" s="277">
        <v>0.16489999999999999</v>
      </c>
    </row>
    <row r="409" spans="1:13">
      <c r="A409" s="268">
        <v>399</v>
      </c>
      <c r="B409" s="277" t="s">
        <v>3523</v>
      </c>
      <c r="C409" s="278">
        <v>847.6</v>
      </c>
      <c r="D409" s="279">
        <v>846.86666666666667</v>
      </c>
      <c r="E409" s="279">
        <v>842.73333333333335</v>
      </c>
      <c r="F409" s="279">
        <v>837.86666666666667</v>
      </c>
      <c r="G409" s="279">
        <v>833.73333333333335</v>
      </c>
      <c r="H409" s="279">
        <v>851.73333333333335</v>
      </c>
      <c r="I409" s="279">
        <v>855.86666666666679</v>
      </c>
      <c r="J409" s="279">
        <v>860.73333333333335</v>
      </c>
      <c r="K409" s="277">
        <v>851</v>
      </c>
      <c r="L409" s="277">
        <v>842</v>
      </c>
      <c r="M409" s="277">
        <v>7.96469</v>
      </c>
    </row>
    <row r="410" spans="1:13">
      <c r="A410" s="268">
        <v>400</v>
      </c>
      <c r="B410" s="277" t="s">
        <v>280</v>
      </c>
      <c r="C410" s="278">
        <v>811.45</v>
      </c>
      <c r="D410" s="279">
        <v>809.4666666666667</v>
      </c>
      <c r="E410" s="279">
        <v>804.38333333333344</v>
      </c>
      <c r="F410" s="279">
        <v>797.31666666666672</v>
      </c>
      <c r="G410" s="279">
        <v>792.23333333333346</v>
      </c>
      <c r="H410" s="279">
        <v>816.53333333333342</v>
      </c>
      <c r="I410" s="279">
        <v>821.61666666666667</v>
      </c>
      <c r="J410" s="279">
        <v>828.68333333333339</v>
      </c>
      <c r="K410" s="277">
        <v>814.55</v>
      </c>
      <c r="L410" s="277">
        <v>802.4</v>
      </c>
      <c r="M410" s="277">
        <v>7.0113899999999996</v>
      </c>
    </row>
    <row r="411" spans="1:13">
      <c r="A411" s="268">
        <v>401</v>
      </c>
      <c r="B411" s="277" t="s">
        <v>172</v>
      </c>
      <c r="C411" s="278">
        <v>185.4</v>
      </c>
      <c r="D411" s="279">
        <v>184.86666666666667</v>
      </c>
      <c r="E411" s="279">
        <v>182.93333333333334</v>
      </c>
      <c r="F411" s="279">
        <v>180.46666666666667</v>
      </c>
      <c r="G411" s="279">
        <v>178.53333333333333</v>
      </c>
      <c r="H411" s="279">
        <v>187.33333333333334</v>
      </c>
      <c r="I411" s="279">
        <v>189.26666666666668</v>
      </c>
      <c r="J411" s="279">
        <v>191.73333333333335</v>
      </c>
      <c r="K411" s="277">
        <v>186.8</v>
      </c>
      <c r="L411" s="277">
        <v>182.4</v>
      </c>
      <c r="M411" s="277">
        <v>376.42302000000001</v>
      </c>
    </row>
    <row r="412" spans="1:13">
      <c r="A412" s="268">
        <v>402</v>
      </c>
      <c r="B412" s="277" t="s">
        <v>514</v>
      </c>
      <c r="C412" s="278">
        <v>3541.3</v>
      </c>
      <c r="D412" s="279">
        <v>3567.7666666666664</v>
      </c>
      <c r="E412" s="279">
        <v>3487.5333333333328</v>
      </c>
      <c r="F412" s="279">
        <v>3433.7666666666664</v>
      </c>
      <c r="G412" s="279">
        <v>3353.5333333333328</v>
      </c>
      <c r="H412" s="279">
        <v>3621.5333333333328</v>
      </c>
      <c r="I412" s="279">
        <v>3701.7666666666664</v>
      </c>
      <c r="J412" s="279">
        <v>3755.5333333333328</v>
      </c>
      <c r="K412" s="277">
        <v>3648</v>
      </c>
      <c r="L412" s="277">
        <v>3514</v>
      </c>
      <c r="M412" s="277">
        <v>7.7729999999999994E-2</v>
      </c>
    </row>
    <row r="413" spans="1:13">
      <c r="A413" s="268">
        <v>403</v>
      </c>
      <c r="B413" s="277" t="s">
        <v>2402</v>
      </c>
      <c r="C413" s="278">
        <v>82.9</v>
      </c>
      <c r="D413" s="279">
        <v>82.100000000000009</v>
      </c>
      <c r="E413" s="279">
        <v>80.050000000000011</v>
      </c>
      <c r="F413" s="279">
        <v>77.2</v>
      </c>
      <c r="G413" s="279">
        <v>75.150000000000006</v>
      </c>
      <c r="H413" s="279">
        <v>84.950000000000017</v>
      </c>
      <c r="I413" s="279">
        <v>87</v>
      </c>
      <c r="J413" s="279">
        <v>89.850000000000023</v>
      </c>
      <c r="K413" s="277">
        <v>84.15</v>
      </c>
      <c r="L413" s="277">
        <v>79.25</v>
      </c>
      <c r="M413" s="277">
        <v>1.9199600000000001</v>
      </c>
    </row>
    <row r="414" spans="1:13">
      <c r="A414" s="268">
        <v>404</v>
      </c>
      <c r="B414" s="277" t="s">
        <v>2404</v>
      </c>
      <c r="C414" s="278">
        <v>52.4</v>
      </c>
      <c r="D414" s="279">
        <v>52.833333333333336</v>
      </c>
      <c r="E414" s="279">
        <v>51.766666666666673</v>
      </c>
      <c r="F414" s="279">
        <v>51.13333333333334</v>
      </c>
      <c r="G414" s="279">
        <v>50.066666666666677</v>
      </c>
      <c r="H414" s="279">
        <v>53.466666666666669</v>
      </c>
      <c r="I414" s="279">
        <v>54.533333333333331</v>
      </c>
      <c r="J414" s="279">
        <v>55.166666666666664</v>
      </c>
      <c r="K414" s="277">
        <v>53.9</v>
      </c>
      <c r="L414" s="277">
        <v>52.2</v>
      </c>
      <c r="M414" s="277">
        <v>7.20059</v>
      </c>
    </row>
    <row r="415" spans="1:13">
      <c r="A415" s="268">
        <v>405</v>
      </c>
      <c r="B415" s="277" t="s">
        <v>2412</v>
      </c>
      <c r="C415" s="278">
        <v>153.69999999999999</v>
      </c>
      <c r="D415" s="279">
        <v>154.4</v>
      </c>
      <c r="E415" s="279">
        <v>151.55000000000001</v>
      </c>
      <c r="F415" s="279">
        <v>149.4</v>
      </c>
      <c r="G415" s="279">
        <v>146.55000000000001</v>
      </c>
      <c r="H415" s="279">
        <v>156.55000000000001</v>
      </c>
      <c r="I415" s="279">
        <v>159.39999999999998</v>
      </c>
      <c r="J415" s="279">
        <v>161.55000000000001</v>
      </c>
      <c r="K415" s="277">
        <v>157.25</v>
      </c>
      <c r="L415" s="277">
        <v>152.25</v>
      </c>
      <c r="M415" s="277">
        <v>9.5795399999999997</v>
      </c>
    </row>
    <row r="416" spans="1:13">
      <c r="A416" s="268">
        <v>406</v>
      </c>
      <c r="B416" s="277" t="s">
        <v>516</v>
      </c>
      <c r="C416" s="278">
        <v>1326.7</v>
      </c>
      <c r="D416" s="279">
        <v>1331.3333333333333</v>
      </c>
      <c r="E416" s="279">
        <v>1314.3666666666666</v>
      </c>
      <c r="F416" s="279">
        <v>1302.0333333333333</v>
      </c>
      <c r="G416" s="279">
        <v>1285.0666666666666</v>
      </c>
      <c r="H416" s="279">
        <v>1343.6666666666665</v>
      </c>
      <c r="I416" s="279">
        <v>1360.6333333333332</v>
      </c>
      <c r="J416" s="279">
        <v>1372.9666666666665</v>
      </c>
      <c r="K416" s="277">
        <v>1348.3</v>
      </c>
      <c r="L416" s="277">
        <v>1319</v>
      </c>
      <c r="M416" s="277">
        <v>0.68952999999999998</v>
      </c>
    </row>
    <row r="417" spans="1:13">
      <c r="A417" s="268">
        <v>407</v>
      </c>
      <c r="B417" s="277" t="s">
        <v>518</v>
      </c>
      <c r="C417" s="278">
        <v>173.05</v>
      </c>
      <c r="D417" s="279">
        <v>172.98333333333335</v>
      </c>
      <c r="E417" s="279">
        <v>170.6166666666667</v>
      </c>
      <c r="F417" s="279">
        <v>168.18333333333337</v>
      </c>
      <c r="G417" s="279">
        <v>165.81666666666672</v>
      </c>
      <c r="H417" s="279">
        <v>175.41666666666669</v>
      </c>
      <c r="I417" s="279">
        <v>177.78333333333336</v>
      </c>
      <c r="J417" s="279">
        <v>180.21666666666667</v>
      </c>
      <c r="K417" s="277">
        <v>175.35</v>
      </c>
      <c r="L417" s="277">
        <v>170.55</v>
      </c>
      <c r="M417" s="277">
        <v>0.45802999999999999</v>
      </c>
    </row>
    <row r="418" spans="1:13">
      <c r="A418" s="268">
        <v>408</v>
      </c>
      <c r="B418" s="277" t="s">
        <v>173</v>
      </c>
      <c r="C418" s="278">
        <v>20256.95</v>
      </c>
      <c r="D418" s="279">
        <v>20151.266666666666</v>
      </c>
      <c r="E418" s="279">
        <v>19767.533333333333</v>
      </c>
      <c r="F418" s="279">
        <v>19278.116666666665</v>
      </c>
      <c r="G418" s="279">
        <v>18894.383333333331</v>
      </c>
      <c r="H418" s="279">
        <v>20640.683333333334</v>
      </c>
      <c r="I418" s="279">
        <v>21024.416666666664</v>
      </c>
      <c r="J418" s="279">
        <v>21513.833333333336</v>
      </c>
      <c r="K418" s="277">
        <v>20535</v>
      </c>
      <c r="L418" s="277">
        <v>19661.849999999999</v>
      </c>
      <c r="M418" s="277">
        <v>1.21119</v>
      </c>
    </row>
    <row r="419" spans="1:13">
      <c r="A419" s="268">
        <v>409</v>
      </c>
      <c r="B419" s="277" t="s">
        <v>520</v>
      </c>
      <c r="C419" s="278">
        <v>948.75</v>
      </c>
      <c r="D419" s="279">
        <v>950.2833333333333</v>
      </c>
      <c r="E419" s="279">
        <v>939.06666666666661</v>
      </c>
      <c r="F419" s="279">
        <v>929.38333333333333</v>
      </c>
      <c r="G419" s="279">
        <v>918.16666666666663</v>
      </c>
      <c r="H419" s="279">
        <v>959.96666666666658</v>
      </c>
      <c r="I419" s="279">
        <v>971.18333333333328</v>
      </c>
      <c r="J419" s="279">
        <v>980.86666666666656</v>
      </c>
      <c r="K419" s="277">
        <v>961.5</v>
      </c>
      <c r="L419" s="277">
        <v>940.6</v>
      </c>
      <c r="M419" s="277">
        <v>0.13600999999999999</v>
      </c>
    </row>
    <row r="420" spans="1:13">
      <c r="A420" s="268">
        <v>410</v>
      </c>
      <c r="B420" s="277" t="s">
        <v>174</v>
      </c>
      <c r="C420" s="278">
        <v>1264.5</v>
      </c>
      <c r="D420" s="279">
        <v>1267.1833333333334</v>
      </c>
      <c r="E420" s="279">
        <v>1249.3666666666668</v>
      </c>
      <c r="F420" s="279">
        <v>1234.2333333333333</v>
      </c>
      <c r="G420" s="279">
        <v>1216.4166666666667</v>
      </c>
      <c r="H420" s="279">
        <v>1282.3166666666668</v>
      </c>
      <c r="I420" s="279">
        <v>1300.1333333333334</v>
      </c>
      <c r="J420" s="279">
        <v>1315.2666666666669</v>
      </c>
      <c r="K420" s="277">
        <v>1285</v>
      </c>
      <c r="L420" s="277">
        <v>1252.05</v>
      </c>
      <c r="M420" s="277">
        <v>9.3378099999999993</v>
      </c>
    </row>
    <row r="421" spans="1:13">
      <c r="A421" s="268">
        <v>411</v>
      </c>
      <c r="B421" s="277" t="s">
        <v>515</v>
      </c>
      <c r="C421" s="278">
        <v>366.35</v>
      </c>
      <c r="D421" s="279">
        <v>367.83333333333331</v>
      </c>
      <c r="E421" s="279">
        <v>363.51666666666665</v>
      </c>
      <c r="F421" s="279">
        <v>360.68333333333334</v>
      </c>
      <c r="G421" s="279">
        <v>356.36666666666667</v>
      </c>
      <c r="H421" s="279">
        <v>370.66666666666663</v>
      </c>
      <c r="I421" s="279">
        <v>374.98333333333335</v>
      </c>
      <c r="J421" s="279">
        <v>377.81666666666661</v>
      </c>
      <c r="K421" s="277">
        <v>372.15</v>
      </c>
      <c r="L421" s="277">
        <v>365</v>
      </c>
      <c r="M421" s="277">
        <v>0.17505999999999999</v>
      </c>
    </row>
    <row r="422" spans="1:13">
      <c r="A422" s="268">
        <v>412</v>
      </c>
      <c r="B422" s="277" t="s">
        <v>510</v>
      </c>
      <c r="C422" s="278">
        <v>21.95</v>
      </c>
      <c r="D422" s="279">
        <v>21.883333333333336</v>
      </c>
      <c r="E422" s="279">
        <v>21.766666666666673</v>
      </c>
      <c r="F422" s="279">
        <v>21.583333333333336</v>
      </c>
      <c r="G422" s="279">
        <v>21.466666666666672</v>
      </c>
      <c r="H422" s="279">
        <v>22.066666666666674</v>
      </c>
      <c r="I422" s="279">
        <v>22.183333333333341</v>
      </c>
      <c r="J422" s="279">
        <v>22.366666666666674</v>
      </c>
      <c r="K422" s="277">
        <v>22</v>
      </c>
      <c r="L422" s="277">
        <v>21.7</v>
      </c>
      <c r="M422" s="277">
        <v>24.487559999999998</v>
      </c>
    </row>
    <row r="423" spans="1:13">
      <c r="A423" s="268">
        <v>413</v>
      </c>
      <c r="B423" s="277" t="s">
        <v>511</v>
      </c>
      <c r="C423" s="278">
        <v>1461.5</v>
      </c>
      <c r="D423" s="279">
        <v>1456.6499999999999</v>
      </c>
      <c r="E423" s="279">
        <v>1445.2999999999997</v>
      </c>
      <c r="F423" s="279">
        <v>1429.1</v>
      </c>
      <c r="G423" s="279">
        <v>1417.7499999999998</v>
      </c>
      <c r="H423" s="279">
        <v>1472.8499999999997</v>
      </c>
      <c r="I423" s="279">
        <v>1484.1999999999996</v>
      </c>
      <c r="J423" s="279">
        <v>1500.3999999999996</v>
      </c>
      <c r="K423" s="277">
        <v>1468</v>
      </c>
      <c r="L423" s="277">
        <v>1440.45</v>
      </c>
      <c r="M423" s="277">
        <v>0.38113000000000002</v>
      </c>
    </row>
    <row r="424" spans="1:13">
      <c r="A424" s="268">
        <v>414</v>
      </c>
      <c r="B424" s="277" t="s">
        <v>521</v>
      </c>
      <c r="C424" s="278">
        <v>222.5</v>
      </c>
      <c r="D424" s="279">
        <v>224.66666666666666</v>
      </c>
      <c r="E424" s="279">
        <v>219.83333333333331</v>
      </c>
      <c r="F424" s="279">
        <v>217.16666666666666</v>
      </c>
      <c r="G424" s="279">
        <v>212.33333333333331</v>
      </c>
      <c r="H424" s="279">
        <v>227.33333333333331</v>
      </c>
      <c r="I424" s="279">
        <v>232.16666666666663</v>
      </c>
      <c r="J424" s="279">
        <v>234.83333333333331</v>
      </c>
      <c r="K424" s="277">
        <v>229.5</v>
      </c>
      <c r="L424" s="277">
        <v>222</v>
      </c>
      <c r="M424" s="277">
        <v>2.7896700000000001</v>
      </c>
    </row>
    <row r="425" spans="1:13">
      <c r="A425" s="268">
        <v>415</v>
      </c>
      <c r="B425" s="277" t="s">
        <v>522</v>
      </c>
      <c r="C425" s="278">
        <v>1034.5999999999999</v>
      </c>
      <c r="D425" s="279">
        <v>1041</v>
      </c>
      <c r="E425" s="279">
        <v>1026.5999999999999</v>
      </c>
      <c r="F425" s="279">
        <v>1018.5999999999999</v>
      </c>
      <c r="G425" s="279">
        <v>1004.1999999999998</v>
      </c>
      <c r="H425" s="279">
        <v>1049</v>
      </c>
      <c r="I425" s="279">
        <v>1063.4000000000001</v>
      </c>
      <c r="J425" s="279">
        <v>1071.4000000000001</v>
      </c>
      <c r="K425" s="277">
        <v>1055.4000000000001</v>
      </c>
      <c r="L425" s="277">
        <v>1033</v>
      </c>
      <c r="M425" s="277">
        <v>6.2449999999999999E-2</v>
      </c>
    </row>
    <row r="426" spans="1:13">
      <c r="A426" s="268">
        <v>416</v>
      </c>
      <c r="B426" s="277" t="s">
        <v>523</v>
      </c>
      <c r="C426" s="278">
        <v>314.14999999999998</v>
      </c>
      <c r="D426" s="279">
        <v>314.91666666666669</v>
      </c>
      <c r="E426" s="279">
        <v>311.33333333333337</v>
      </c>
      <c r="F426" s="279">
        <v>308.51666666666671</v>
      </c>
      <c r="G426" s="279">
        <v>304.93333333333339</v>
      </c>
      <c r="H426" s="279">
        <v>317.73333333333335</v>
      </c>
      <c r="I426" s="279">
        <v>321.31666666666672</v>
      </c>
      <c r="J426" s="279">
        <v>324.13333333333333</v>
      </c>
      <c r="K426" s="277">
        <v>318.5</v>
      </c>
      <c r="L426" s="277">
        <v>312.10000000000002</v>
      </c>
      <c r="M426" s="277">
        <v>2.5296599999999998</v>
      </c>
    </row>
    <row r="427" spans="1:13">
      <c r="A427" s="268">
        <v>417</v>
      </c>
      <c r="B427" s="277" t="s">
        <v>524</v>
      </c>
      <c r="C427" s="278">
        <v>6.75</v>
      </c>
      <c r="D427" s="279">
        <v>6.7833333333333341</v>
      </c>
      <c r="E427" s="279">
        <v>6.6666666666666679</v>
      </c>
      <c r="F427" s="279">
        <v>6.5833333333333339</v>
      </c>
      <c r="G427" s="279">
        <v>6.4666666666666677</v>
      </c>
      <c r="H427" s="279">
        <v>6.866666666666668</v>
      </c>
      <c r="I427" s="279">
        <v>6.9833333333333334</v>
      </c>
      <c r="J427" s="279">
        <v>7.0666666666666682</v>
      </c>
      <c r="K427" s="277">
        <v>6.9</v>
      </c>
      <c r="L427" s="277">
        <v>6.7</v>
      </c>
      <c r="M427" s="277">
        <v>29.194749999999999</v>
      </c>
    </row>
    <row r="428" spans="1:13">
      <c r="A428" s="268">
        <v>418</v>
      </c>
      <c r="B428" s="277" t="s">
        <v>2516</v>
      </c>
      <c r="C428" s="278">
        <v>510.4</v>
      </c>
      <c r="D428" s="279">
        <v>513.31666666666661</v>
      </c>
      <c r="E428" s="279">
        <v>507.08333333333326</v>
      </c>
      <c r="F428" s="279">
        <v>503.76666666666665</v>
      </c>
      <c r="G428" s="279">
        <v>497.5333333333333</v>
      </c>
      <c r="H428" s="279">
        <v>516.63333333333321</v>
      </c>
      <c r="I428" s="279">
        <v>522.86666666666656</v>
      </c>
      <c r="J428" s="279">
        <v>526.18333333333317</v>
      </c>
      <c r="K428" s="277">
        <v>519.54999999999995</v>
      </c>
      <c r="L428" s="277">
        <v>510</v>
      </c>
      <c r="M428" s="277">
        <v>0.54657</v>
      </c>
    </row>
    <row r="429" spans="1:13">
      <c r="A429" s="268">
        <v>419</v>
      </c>
      <c r="B429" s="277" t="s">
        <v>527</v>
      </c>
      <c r="C429" s="278">
        <v>173.7</v>
      </c>
      <c r="D429" s="279">
        <v>174.91666666666666</v>
      </c>
      <c r="E429" s="279">
        <v>170.7833333333333</v>
      </c>
      <c r="F429" s="279">
        <v>167.86666666666665</v>
      </c>
      <c r="G429" s="279">
        <v>163.73333333333329</v>
      </c>
      <c r="H429" s="279">
        <v>177.83333333333331</v>
      </c>
      <c r="I429" s="279">
        <v>181.9666666666667</v>
      </c>
      <c r="J429" s="279">
        <v>184.88333333333333</v>
      </c>
      <c r="K429" s="277">
        <v>179.05</v>
      </c>
      <c r="L429" s="277">
        <v>172</v>
      </c>
      <c r="M429" s="277">
        <v>9.6286900000000006</v>
      </c>
    </row>
    <row r="430" spans="1:13">
      <c r="A430" s="268">
        <v>420</v>
      </c>
      <c r="B430" s="277" t="s">
        <v>2525</v>
      </c>
      <c r="C430" s="278">
        <v>48.25</v>
      </c>
      <c r="D430" s="279">
        <v>48.466666666666669</v>
      </c>
      <c r="E430" s="279">
        <v>47.933333333333337</v>
      </c>
      <c r="F430" s="279">
        <v>47.616666666666667</v>
      </c>
      <c r="G430" s="279">
        <v>47.083333333333336</v>
      </c>
      <c r="H430" s="279">
        <v>48.783333333333339</v>
      </c>
      <c r="I430" s="279">
        <v>49.31666666666667</v>
      </c>
      <c r="J430" s="279">
        <v>49.63333333333334</v>
      </c>
      <c r="K430" s="277">
        <v>49</v>
      </c>
      <c r="L430" s="277">
        <v>48.15</v>
      </c>
      <c r="M430" s="277">
        <v>5.2700399999999998</v>
      </c>
    </row>
    <row r="431" spans="1:13">
      <c r="A431" s="268">
        <v>421</v>
      </c>
      <c r="B431" s="277" t="s">
        <v>175</v>
      </c>
      <c r="C431" s="286">
        <v>4130.1000000000004</v>
      </c>
      <c r="D431" s="287">
        <v>4134.8500000000004</v>
      </c>
      <c r="E431" s="287">
        <v>4097.1500000000005</v>
      </c>
      <c r="F431" s="287">
        <v>4064.2</v>
      </c>
      <c r="G431" s="287">
        <v>4026.5</v>
      </c>
      <c r="H431" s="287">
        <v>4167.8000000000011</v>
      </c>
      <c r="I431" s="287">
        <v>4205.5000000000018</v>
      </c>
      <c r="J431" s="287">
        <v>4238.4500000000016</v>
      </c>
      <c r="K431" s="288">
        <v>4172.55</v>
      </c>
      <c r="L431" s="288">
        <v>4101.8999999999996</v>
      </c>
      <c r="M431" s="288">
        <v>1.33335</v>
      </c>
    </row>
    <row r="432" spans="1:13">
      <c r="A432" s="268">
        <v>422</v>
      </c>
      <c r="B432" s="277" t="s">
        <v>176</v>
      </c>
      <c r="C432" s="277">
        <v>619.35</v>
      </c>
      <c r="D432" s="279">
        <v>619.08333333333337</v>
      </c>
      <c r="E432" s="279">
        <v>604.66666666666674</v>
      </c>
      <c r="F432" s="279">
        <v>589.98333333333335</v>
      </c>
      <c r="G432" s="279">
        <v>575.56666666666672</v>
      </c>
      <c r="H432" s="279">
        <v>633.76666666666677</v>
      </c>
      <c r="I432" s="279">
        <v>648.18333333333351</v>
      </c>
      <c r="J432" s="279">
        <v>662.86666666666679</v>
      </c>
      <c r="K432" s="277">
        <v>633.5</v>
      </c>
      <c r="L432" s="277">
        <v>604.4</v>
      </c>
      <c r="M432" s="277">
        <v>42.837499999999999</v>
      </c>
    </row>
    <row r="433" spans="1:13">
      <c r="A433" s="268">
        <v>423</v>
      </c>
      <c r="B433" s="277" t="s">
        <v>177</v>
      </c>
      <c r="C433" s="277">
        <v>719.55</v>
      </c>
      <c r="D433" s="279">
        <v>728.19999999999993</v>
      </c>
      <c r="E433" s="279">
        <v>702.39999999999986</v>
      </c>
      <c r="F433" s="279">
        <v>685.24999999999989</v>
      </c>
      <c r="G433" s="279">
        <v>659.44999999999982</v>
      </c>
      <c r="H433" s="279">
        <v>745.34999999999991</v>
      </c>
      <c r="I433" s="279">
        <v>771.14999999999986</v>
      </c>
      <c r="J433" s="279">
        <v>788.3</v>
      </c>
      <c r="K433" s="277">
        <v>754</v>
      </c>
      <c r="L433" s="277">
        <v>711.05</v>
      </c>
      <c r="M433" s="277">
        <v>23.932289999999998</v>
      </c>
    </row>
    <row r="434" spans="1:13">
      <c r="A434" s="268">
        <v>424</v>
      </c>
      <c r="B434" s="277" t="s">
        <v>525</v>
      </c>
      <c r="C434" s="277">
        <v>83.95</v>
      </c>
      <c r="D434" s="279">
        <v>84.050000000000011</v>
      </c>
      <c r="E434" s="279">
        <v>83.450000000000017</v>
      </c>
      <c r="F434" s="279">
        <v>82.95</v>
      </c>
      <c r="G434" s="279">
        <v>82.350000000000009</v>
      </c>
      <c r="H434" s="279">
        <v>84.550000000000026</v>
      </c>
      <c r="I434" s="279">
        <v>85.15000000000002</v>
      </c>
      <c r="J434" s="279">
        <v>85.650000000000034</v>
      </c>
      <c r="K434" s="277">
        <v>84.65</v>
      </c>
      <c r="L434" s="277">
        <v>83.55</v>
      </c>
      <c r="M434" s="277">
        <v>0.33191999999999999</v>
      </c>
    </row>
    <row r="435" spans="1:13">
      <c r="A435" s="268">
        <v>425</v>
      </c>
      <c r="B435" s="277" t="s">
        <v>281</v>
      </c>
      <c r="C435" s="277">
        <v>150.05000000000001</v>
      </c>
      <c r="D435" s="279">
        <v>150.25000000000003</v>
      </c>
      <c r="E435" s="279">
        <v>147.35000000000005</v>
      </c>
      <c r="F435" s="279">
        <v>144.65000000000003</v>
      </c>
      <c r="G435" s="279">
        <v>141.75000000000006</v>
      </c>
      <c r="H435" s="279">
        <v>152.95000000000005</v>
      </c>
      <c r="I435" s="279">
        <v>155.85000000000002</v>
      </c>
      <c r="J435" s="279">
        <v>158.55000000000004</v>
      </c>
      <c r="K435" s="277">
        <v>153.15</v>
      </c>
      <c r="L435" s="277">
        <v>147.55000000000001</v>
      </c>
      <c r="M435" s="277">
        <v>8.4926700000000004</v>
      </c>
    </row>
    <row r="436" spans="1:13">
      <c r="A436" s="268">
        <v>426</v>
      </c>
      <c r="B436" s="277" t="s">
        <v>526</v>
      </c>
      <c r="C436" s="277">
        <v>484.65</v>
      </c>
      <c r="D436" s="279">
        <v>478.65000000000003</v>
      </c>
      <c r="E436" s="279">
        <v>466.50000000000006</v>
      </c>
      <c r="F436" s="279">
        <v>448.35</v>
      </c>
      <c r="G436" s="279">
        <v>436.20000000000005</v>
      </c>
      <c r="H436" s="279">
        <v>496.80000000000007</v>
      </c>
      <c r="I436" s="279">
        <v>508.95000000000005</v>
      </c>
      <c r="J436" s="279">
        <v>527.10000000000014</v>
      </c>
      <c r="K436" s="277">
        <v>490.8</v>
      </c>
      <c r="L436" s="277">
        <v>460.5</v>
      </c>
      <c r="M436" s="277">
        <v>7.9579500000000003</v>
      </c>
    </row>
    <row r="437" spans="1:13">
      <c r="A437" s="268">
        <v>427</v>
      </c>
      <c r="B437" s="277" t="s">
        <v>3387</v>
      </c>
      <c r="C437" s="277">
        <v>288</v>
      </c>
      <c r="D437" s="279">
        <v>287.55</v>
      </c>
      <c r="E437" s="279">
        <v>281.65000000000003</v>
      </c>
      <c r="F437" s="279">
        <v>275.3</v>
      </c>
      <c r="G437" s="279">
        <v>269.40000000000003</v>
      </c>
      <c r="H437" s="279">
        <v>293.90000000000003</v>
      </c>
      <c r="I437" s="279">
        <v>299.8</v>
      </c>
      <c r="J437" s="279">
        <v>306.15000000000003</v>
      </c>
      <c r="K437" s="277">
        <v>293.45</v>
      </c>
      <c r="L437" s="277">
        <v>281.2</v>
      </c>
      <c r="M437" s="277">
        <v>81.702359999999999</v>
      </c>
    </row>
    <row r="438" spans="1:13">
      <c r="A438" s="268">
        <v>428</v>
      </c>
      <c r="B438" s="277" t="s">
        <v>529</v>
      </c>
      <c r="C438" s="277">
        <v>1300.5999999999999</v>
      </c>
      <c r="D438" s="279">
        <v>1305.25</v>
      </c>
      <c r="E438" s="279">
        <v>1285.75</v>
      </c>
      <c r="F438" s="279">
        <v>1270.9000000000001</v>
      </c>
      <c r="G438" s="279">
        <v>1251.4000000000001</v>
      </c>
      <c r="H438" s="279">
        <v>1320.1</v>
      </c>
      <c r="I438" s="279">
        <v>1339.6</v>
      </c>
      <c r="J438" s="279">
        <v>1354.4499999999998</v>
      </c>
      <c r="K438" s="277">
        <v>1324.75</v>
      </c>
      <c r="L438" s="277">
        <v>1290.4000000000001</v>
      </c>
      <c r="M438" s="277">
        <v>1.4912700000000001</v>
      </c>
    </row>
    <row r="439" spans="1:13">
      <c r="A439" s="268">
        <v>429</v>
      </c>
      <c r="B439" s="277" t="s">
        <v>530</v>
      </c>
      <c r="C439" s="277">
        <v>400</v>
      </c>
      <c r="D439" s="279">
        <v>402.0333333333333</v>
      </c>
      <c r="E439" s="279">
        <v>396.31666666666661</v>
      </c>
      <c r="F439" s="279">
        <v>392.63333333333333</v>
      </c>
      <c r="G439" s="279">
        <v>386.91666666666663</v>
      </c>
      <c r="H439" s="279">
        <v>405.71666666666658</v>
      </c>
      <c r="I439" s="279">
        <v>411.43333333333328</v>
      </c>
      <c r="J439" s="279">
        <v>415.11666666666656</v>
      </c>
      <c r="K439" s="277">
        <v>407.75</v>
      </c>
      <c r="L439" s="277">
        <v>398.35</v>
      </c>
      <c r="M439" s="277">
        <v>0.44590999999999997</v>
      </c>
    </row>
    <row r="440" spans="1:13">
      <c r="A440" s="268">
        <v>430</v>
      </c>
      <c r="B440" s="277" t="s">
        <v>178</v>
      </c>
      <c r="C440" s="277">
        <v>500.45</v>
      </c>
      <c r="D440" s="279">
        <v>504.98333333333335</v>
      </c>
      <c r="E440" s="279">
        <v>493.76666666666665</v>
      </c>
      <c r="F440" s="279">
        <v>487.08333333333331</v>
      </c>
      <c r="G440" s="279">
        <v>475.86666666666662</v>
      </c>
      <c r="H440" s="279">
        <v>511.66666666666669</v>
      </c>
      <c r="I440" s="279">
        <v>522.88333333333344</v>
      </c>
      <c r="J440" s="279">
        <v>529.56666666666672</v>
      </c>
      <c r="K440" s="277">
        <v>516.20000000000005</v>
      </c>
      <c r="L440" s="277">
        <v>498.3</v>
      </c>
      <c r="M440" s="277">
        <v>129.81977000000001</v>
      </c>
    </row>
    <row r="441" spans="1:13">
      <c r="A441" s="268">
        <v>431</v>
      </c>
      <c r="B441" s="277" t="s">
        <v>531</v>
      </c>
      <c r="C441" s="277">
        <v>274.25</v>
      </c>
      <c r="D441" s="279">
        <v>274.73333333333335</v>
      </c>
      <c r="E441" s="279">
        <v>264.9666666666667</v>
      </c>
      <c r="F441" s="279">
        <v>255.68333333333334</v>
      </c>
      <c r="G441" s="279">
        <v>245.91666666666669</v>
      </c>
      <c r="H441" s="279">
        <v>284.01666666666671</v>
      </c>
      <c r="I441" s="279">
        <v>293.78333333333336</v>
      </c>
      <c r="J441" s="279">
        <v>303.06666666666672</v>
      </c>
      <c r="K441" s="277">
        <v>284.5</v>
      </c>
      <c r="L441" s="277">
        <v>265.45</v>
      </c>
      <c r="M441" s="277">
        <v>5.1574299999999997</v>
      </c>
    </row>
    <row r="442" spans="1:13">
      <c r="A442" s="268">
        <v>432</v>
      </c>
      <c r="B442" s="277" t="s">
        <v>179</v>
      </c>
      <c r="C442" s="277">
        <v>465.65</v>
      </c>
      <c r="D442" s="279">
        <v>469.26666666666665</v>
      </c>
      <c r="E442" s="279">
        <v>460.08333333333331</v>
      </c>
      <c r="F442" s="279">
        <v>454.51666666666665</v>
      </c>
      <c r="G442" s="279">
        <v>445.33333333333331</v>
      </c>
      <c r="H442" s="279">
        <v>474.83333333333331</v>
      </c>
      <c r="I442" s="279">
        <v>484.01666666666671</v>
      </c>
      <c r="J442" s="279">
        <v>489.58333333333331</v>
      </c>
      <c r="K442" s="277">
        <v>478.45</v>
      </c>
      <c r="L442" s="277">
        <v>463.7</v>
      </c>
      <c r="M442" s="277">
        <v>16.27929</v>
      </c>
    </row>
    <row r="443" spans="1:13">
      <c r="A443" s="268">
        <v>433</v>
      </c>
      <c r="B443" s="277" t="s">
        <v>532</v>
      </c>
      <c r="C443" s="277">
        <v>180.25</v>
      </c>
      <c r="D443" s="279">
        <v>180.79999999999998</v>
      </c>
      <c r="E443" s="279">
        <v>178.69999999999996</v>
      </c>
      <c r="F443" s="279">
        <v>177.14999999999998</v>
      </c>
      <c r="G443" s="279">
        <v>175.04999999999995</v>
      </c>
      <c r="H443" s="279">
        <v>182.34999999999997</v>
      </c>
      <c r="I443" s="279">
        <v>184.45</v>
      </c>
      <c r="J443" s="279">
        <v>185.99999999999997</v>
      </c>
      <c r="K443" s="277">
        <v>182.9</v>
      </c>
      <c r="L443" s="277">
        <v>179.25</v>
      </c>
      <c r="M443" s="277">
        <v>0.81901999999999997</v>
      </c>
    </row>
    <row r="444" spans="1:13">
      <c r="A444" s="268">
        <v>434</v>
      </c>
      <c r="B444" s="277" t="s">
        <v>533</v>
      </c>
      <c r="C444" s="277">
        <v>1400.65</v>
      </c>
      <c r="D444" s="279">
        <v>1394.8833333333332</v>
      </c>
      <c r="E444" s="279">
        <v>1380.7666666666664</v>
      </c>
      <c r="F444" s="279">
        <v>1360.8833333333332</v>
      </c>
      <c r="G444" s="279">
        <v>1346.7666666666664</v>
      </c>
      <c r="H444" s="279">
        <v>1414.7666666666664</v>
      </c>
      <c r="I444" s="279">
        <v>1428.8833333333332</v>
      </c>
      <c r="J444" s="279">
        <v>1448.7666666666664</v>
      </c>
      <c r="K444" s="277">
        <v>1409</v>
      </c>
      <c r="L444" s="277">
        <v>1375</v>
      </c>
      <c r="M444" s="277">
        <v>0.44075999999999999</v>
      </c>
    </row>
    <row r="445" spans="1:13">
      <c r="A445" s="268">
        <v>435</v>
      </c>
      <c r="B445" s="277" t="s">
        <v>534</v>
      </c>
      <c r="C445" s="277">
        <v>2.9</v>
      </c>
      <c r="D445" s="279">
        <v>2.9333333333333336</v>
      </c>
      <c r="E445" s="279">
        <v>2.8666666666666671</v>
      </c>
      <c r="F445" s="279">
        <v>2.8333333333333335</v>
      </c>
      <c r="G445" s="279">
        <v>2.7666666666666671</v>
      </c>
      <c r="H445" s="279">
        <v>2.9666666666666672</v>
      </c>
      <c r="I445" s="279">
        <v>3.0333333333333337</v>
      </c>
      <c r="J445" s="279">
        <v>3.0666666666666673</v>
      </c>
      <c r="K445" s="277">
        <v>3</v>
      </c>
      <c r="L445" s="277">
        <v>2.9</v>
      </c>
      <c r="M445" s="277">
        <v>82.422910000000002</v>
      </c>
    </row>
    <row r="446" spans="1:13">
      <c r="A446" s="268">
        <v>436</v>
      </c>
      <c r="B446" s="277" t="s">
        <v>535</v>
      </c>
      <c r="C446" s="277">
        <v>124.95</v>
      </c>
      <c r="D446" s="279">
        <v>125.16666666666667</v>
      </c>
      <c r="E446" s="279">
        <v>120.38333333333335</v>
      </c>
      <c r="F446" s="279">
        <v>115.81666666666668</v>
      </c>
      <c r="G446" s="279">
        <v>111.03333333333336</v>
      </c>
      <c r="H446" s="279">
        <v>129.73333333333335</v>
      </c>
      <c r="I446" s="279">
        <v>134.51666666666668</v>
      </c>
      <c r="J446" s="279">
        <v>139.08333333333334</v>
      </c>
      <c r="K446" s="277">
        <v>129.94999999999999</v>
      </c>
      <c r="L446" s="277">
        <v>120.6</v>
      </c>
      <c r="M446" s="277">
        <v>1.36236</v>
      </c>
    </row>
    <row r="447" spans="1:13">
      <c r="A447" s="268">
        <v>437</v>
      </c>
      <c r="B447" s="277" t="s">
        <v>2593</v>
      </c>
      <c r="C447" s="277">
        <v>225.7</v>
      </c>
      <c r="D447" s="279">
        <v>227.56666666666669</v>
      </c>
      <c r="E447" s="279">
        <v>222.18333333333339</v>
      </c>
      <c r="F447" s="279">
        <v>218.66666666666671</v>
      </c>
      <c r="G447" s="279">
        <v>213.28333333333342</v>
      </c>
      <c r="H447" s="279">
        <v>231.08333333333337</v>
      </c>
      <c r="I447" s="279">
        <v>236.46666666666664</v>
      </c>
      <c r="J447" s="279">
        <v>239.98333333333335</v>
      </c>
      <c r="K447" s="277">
        <v>232.95</v>
      </c>
      <c r="L447" s="277">
        <v>224.05</v>
      </c>
      <c r="M447" s="277">
        <v>1.5287599999999999</v>
      </c>
    </row>
    <row r="448" spans="1:13">
      <c r="A448" s="268">
        <v>438</v>
      </c>
      <c r="B448" s="277" t="s">
        <v>536</v>
      </c>
      <c r="C448" s="277">
        <v>949.65</v>
      </c>
      <c r="D448" s="279">
        <v>952.35</v>
      </c>
      <c r="E448" s="279">
        <v>934.35</v>
      </c>
      <c r="F448" s="279">
        <v>919.05</v>
      </c>
      <c r="G448" s="279">
        <v>901.05</v>
      </c>
      <c r="H448" s="279">
        <v>967.65000000000009</v>
      </c>
      <c r="I448" s="279">
        <v>985.65000000000009</v>
      </c>
      <c r="J448" s="279">
        <v>1000.9500000000002</v>
      </c>
      <c r="K448" s="277">
        <v>970.35</v>
      </c>
      <c r="L448" s="277">
        <v>937.05</v>
      </c>
      <c r="M448" s="277">
        <v>1.7075899999999999</v>
      </c>
    </row>
    <row r="449" spans="1:13">
      <c r="A449" s="268">
        <v>439</v>
      </c>
      <c r="B449" s="277" t="s">
        <v>282</v>
      </c>
      <c r="C449" s="277">
        <v>552.95000000000005</v>
      </c>
      <c r="D449" s="279">
        <v>557.56666666666672</v>
      </c>
      <c r="E449" s="279">
        <v>545.43333333333339</v>
      </c>
      <c r="F449" s="279">
        <v>537.91666666666663</v>
      </c>
      <c r="G449" s="279">
        <v>525.7833333333333</v>
      </c>
      <c r="H449" s="279">
        <v>565.08333333333348</v>
      </c>
      <c r="I449" s="279">
        <v>577.21666666666692</v>
      </c>
      <c r="J449" s="279">
        <v>584.73333333333358</v>
      </c>
      <c r="K449" s="277">
        <v>569.70000000000005</v>
      </c>
      <c r="L449" s="277">
        <v>550.04999999999995</v>
      </c>
      <c r="M449" s="277">
        <v>7.4907500000000002</v>
      </c>
    </row>
    <row r="450" spans="1:13">
      <c r="A450" s="268">
        <v>440</v>
      </c>
      <c r="B450" s="277" t="s">
        <v>542</v>
      </c>
      <c r="C450" s="277">
        <v>45.7</v>
      </c>
      <c r="D450" s="279">
        <v>46.25</v>
      </c>
      <c r="E450" s="279">
        <v>44.75</v>
      </c>
      <c r="F450" s="279">
        <v>43.8</v>
      </c>
      <c r="G450" s="279">
        <v>42.3</v>
      </c>
      <c r="H450" s="279">
        <v>47.2</v>
      </c>
      <c r="I450" s="279">
        <v>48.7</v>
      </c>
      <c r="J450" s="279">
        <v>49.650000000000006</v>
      </c>
      <c r="K450" s="277">
        <v>47.75</v>
      </c>
      <c r="L450" s="277">
        <v>45.3</v>
      </c>
      <c r="M450" s="277">
        <v>4.8865800000000004</v>
      </c>
    </row>
    <row r="451" spans="1:13">
      <c r="A451" s="268">
        <v>441</v>
      </c>
      <c r="B451" s="277" t="s">
        <v>2608</v>
      </c>
      <c r="C451" s="277">
        <v>10705.3</v>
      </c>
      <c r="D451" s="279">
        <v>10601.783333333333</v>
      </c>
      <c r="E451" s="279">
        <v>10258.616666666665</v>
      </c>
      <c r="F451" s="279">
        <v>9811.9333333333325</v>
      </c>
      <c r="G451" s="279">
        <v>9468.7666666666646</v>
      </c>
      <c r="H451" s="279">
        <v>11048.466666666665</v>
      </c>
      <c r="I451" s="279">
        <v>11391.633333333333</v>
      </c>
      <c r="J451" s="279">
        <v>11838.316666666666</v>
      </c>
      <c r="K451" s="277">
        <v>10944.95</v>
      </c>
      <c r="L451" s="277">
        <v>10155.1</v>
      </c>
      <c r="M451" s="277">
        <v>8.9300000000000004E-3</v>
      </c>
    </row>
    <row r="452" spans="1:13">
      <c r="A452" s="268">
        <v>442</v>
      </c>
      <c r="B452" s="277" t="s">
        <v>2613</v>
      </c>
      <c r="C452" s="277">
        <v>847.4</v>
      </c>
      <c r="D452" s="279">
        <v>850.26666666666677</v>
      </c>
      <c r="E452" s="279">
        <v>828.53333333333353</v>
      </c>
      <c r="F452" s="279">
        <v>809.66666666666674</v>
      </c>
      <c r="G452" s="279">
        <v>787.93333333333351</v>
      </c>
      <c r="H452" s="279">
        <v>869.13333333333355</v>
      </c>
      <c r="I452" s="279">
        <v>890.8666666666669</v>
      </c>
      <c r="J452" s="279">
        <v>909.73333333333358</v>
      </c>
      <c r="K452" s="277">
        <v>872</v>
      </c>
      <c r="L452" s="277">
        <v>831.4</v>
      </c>
      <c r="M452" s="277">
        <v>0.89859999999999995</v>
      </c>
    </row>
    <row r="453" spans="1:13">
      <c r="A453" s="268">
        <v>443</v>
      </c>
      <c r="B453" s="277" t="s">
        <v>3464</v>
      </c>
      <c r="C453" s="277">
        <v>499.95</v>
      </c>
      <c r="D453" s="279">
        <v>503.66666666666669</v>
      </c>
      <c r="E453" s="279">
        <v>491.83333333333337</v>
      </c>
      <c r="F453" s="279">
        <v>483.7166666666667</v>
      </c>
      <c r="G453" s="279">
        <v>471.88333333333338</v>
      </c>
      <c r="H453" s="279">
        <v>511.78333333333336</v>
      </c>
      <c r="I453" s="279">
        <v>523.61666666666679</v>
      </c>
      <c r="J453" s="279">
        <v>531.73333333333335</v>
      </c>
      <c r="K453" s="277">
        <v>515.5</v>
      </c>
      <c r="L453" s="277">
        <v>495.55</v>
      </c>
      <c r="M453" s="277">
        <v>62.5229</v>
      </c>
    </row>
    <row r="454" spans="1:13">
      <c r="A454" s="268">
        <v>444</v>
      </c>
      <c r="B454" s="277" t="s">
        <v>182</v>
      </c>
      <c r="C454" s="277">
        <v>1287</v>
      </c>
      <c r="D454" s="279">
        <v>1281.7666666666667</v>
      </c>
      <c r="E454" s="279">
        <v>1268.5333333333333</v>
      </c>
      <c r="F454" s="279">
        <v>1250.0666666666666</v>
      </c>
      <c r="G454" s="279">
        <v>1236.8333333333333</v>
      </c>
      <c r="H454" s="279">
        <v>1300.2333333333333</v>
      </c>
      <c r="I454" s="279">
        <v>1313.4666666666665</v>
      </c>
      <c r="J454" s="279">
        <v>1331.9333333333334</v>
      </c>
      <c r="K454" s="277">
        <v>1295</v>
      </c>
      <c r="L454" s="277">
        <v>1263.3</v>
      </c>
      <c r="M454" s="277">
        <v>2.2401599999999999</v>
      </c>
    </row>
    <row r="455" spans="1:13">
      <c r="A455" s="268">
        <v>445</v>
      </c>
      <c r="B455" s="277" t="s">
        <v>543</v>
      </c>
      <c r="C455" s="277">
        <v>842.75</v>
      </c>
      <c r="D455" s="279">
        <v>845.55000000000007</v>
      </c>
      <c r="E455" s="279">
        <v>832.10000000000014</v>
      </c>
      <c r="F455" s="279">
        <v>821.45</v>
      </c>
      <c r="G455" s="279">
        <v>808.00000000000011</v>
      </c>
      <c r="H455" s="279">
        <v>856.20000000000016</v>
      </c>
      <c r="I455" s="279">
        <v>869.6500000000002</v>
      </c>
      <c r="J455" s="279">
        <v>880.30000000000018</v>
      </c>
      <c r="K455" s="277">
        <v>859</v>
      </c>
      <c r="L455" s="277">
        <v>834.9</v>
      </c>
      <c r="M455" s="277">
        <v>0.17990999999999999</v>
      </c>
    </row>
    <row r="456" spans="1:13">
      <c r="A456" s="268">
        <v>446</v>
      </c>
      <c r="B456" s="277" t="s">
        <v>183</v>
      </c>
      <c r="C456" s="277">
        <v>133.30000000000001</v>
      </c>
      <c r="D456" s="279">
        <v>132.66666666666669</v>
      </c>
      <c r="E456" s="279">
        <v>130.93333333333337</v>
      </c>
      <c r="F456" s="279">
        <v>128.56666666666669</v>
      </c>
      <c r="G456" s="279">
        <v>126.83333333333337</v>
      </c>
      <c r="H456" s="279">
        <v>135.03333333333336</v>
      </c>
      <c r="I456" s="279">
        <v>136.76666666666671</v>
      </c>
      <c r="J456" s="279">
        <v>139.13333333333335</v>
      </c>
      <c r="K456" s="277">
        <v>134.4</v>
      </c>
      <c r="L456" s="277">
        <v>130.30000000000001</v>
      </c>
      <c r="M456" s="277">
        <v>488.59151000000003</v>
      </c>
    </row>
    <row r="457" spans="1:13">
      <c r="A457" s="268">
        <v>447</v>
      </c>
      <c r="B457" s="277" t="s">
        <v>184</v>
      </c>
      <c r="C457" s="277">
        <v>62.8</v>
      </c>
      <c r="D457" s="279">
        <v>61.983333333333327</v>
      </c>
      <c r="E457" s="279">
        <v>60.316666666666656</v>
      </c>
      <c r="F457" s="279">
        <v>57.833333333333329</v>
      </c>
      <c r="G457" s="279">
        <v>56.166666666666657</v>
      </c>
      <c r="H457" s="279">
        <v>64.466666666666654</v>
      </c>
      <c r="I457" s="279">
        <v>66.133333333333326</v>
      </c>
      <c r="J457" s="279">
        <v>68.616666666666646</v>
      </c>
      <c r="K457" s="277">
        <v>63.65</v>
      </c>
      <c r="L457" s="277">
        <v>59.5</v>
      </c>
      <c r="M457" s="277">
        <v>69.42286</v>
      </c>
    </row>
    <row r="458" spans="1:13">
      <c r="A458" s="268">
        <v>448</v>
      </c>
      <c r="B458" s="277" t="s">
        <v>185</v>
      </c>
      <c r="C458" s="277">
        <v>53.3</v>
      </c>
      <c r="D458" s="279">
        <v>53.433333333333337</v>
      </c>
      <c r="E458" s="279">
        <v>52.866666666666674</v>
      </c>
      <c r="F458" s="279">
        <v>52.433333333333337</v>
      </c>
      <c r="G458" s="279">
        <v>51.866666666666674</v>
      </c>
      <c r="H458" s="279">
        <v>53.866666666666674</v>
      </c>
      <c r="I458" s="279">
        <v>54.433333333333337</v>
      </c>
      <c r="J458" s="279">
        <v>54.866666666666674</v>
      </c>
      <c r="K458" s="277">
        <v>54</v>
      </c>
      <c r="L458" s="277">
        <v>53</v>
      </c>
      <c r="M458" s="277">
        <v>108.04819999999999</v>
      </c>
    </row>
    <row r="459" spans="1:13">
      <c r="A459" s="268">
        <v>449</v>
      </c>
      <c r="B459" s="277" t="s">
        <v>186</v>
      </c>
      <c r="C459" s="277">
        <v>359.75</v>
      </c>
      <c r="D459" s="279">
        <v>363.08333333333331</v>
      </c>
      <c r="E459" s="279">
        <v>354.66666666666663</v>
      </c>
      <c r="F459" s="279">
        <v>349.58333333333331</v>
      </c>
      <c r="G459" s="279">
        <v>341.16666666666663</v>
      </c>
      <c r="H459" s="279">
        <v>368.16666666666663</v>
      </c>
      <c r="I459" s="279">
        <v>376.58333333333326</v>
      </c>
      <c r="J459" s="279">
        <v>381.66666666666663</v>
      </c>
      <c r="K459" s="277">
        <v>371.5</v>
      </c>
      <c r="L459" s="277">
        <v>358</v>
      </c>
      <c r="M459" s="277">
        <v>129.63784000000001</v>
      </c>
    </row>
    <row r="460" spans="1:13">
      <c r="A460" s="268">
        <v>450</v>
      </c>
      <c r="B460" s="277" t="s">
        <v>2624</v>
      </c>
      <c r="C460" s="277">
        <v>20.95</v>
      </c>
      <c r="D460" s="279">
        <v>21.166666666666668</v>
      </c>
      <c r="E460" s="279">
        <v>20.633333333333336</v>
      </c>
      <c r="F460" s="279">
        <v>20.31666666666667</v>
      </c>
      <c r="G460" s="279">
        <v>19.783333333333339</v>
      </c>
      <c r="H460" s="279">
        <v>21.483333333333334</v>
      </c>
      <c r="I460" s="279">
        <v>22.016666666666666</v>
      </c>
      <c r="J460" s="279">
        <v>22.333333333333332</v>
      </c>
      <c r="K460" s="277">
        <v>21.7</v>
      </c>
      <c r="L460" s="277">
        <v>20.85</v>
      </c>
      <c r="M460" s="277">
        <v>11.629720000000001</v>
      </c>
    </row>
    <row r="461" spans="1:13">
      <c r="A461" s="268">
        <v>451</v>
      </c>
      <c r="B461" s="277" t="s">
        <v>537</v>
      </c>
      <c r="C461" s="277">
        <v>780.2</v>
      </c>
      <c r="D461" s="279">
        <v>780.08333333333337</v>
      </c>
      <c r="E461" s="279">
        <v>768.11666666666679</v>
      </c>
      <c r="F461" s="279">
        <v>756.03333333333342</v>
      </c>
      <c r="G461" s="279">
        <v>744.06666666666683</v>
      </c>
      <c r="H461" s="279">
        <v>792.16666666666674</v>
      </c>
      <c r="I461" s="279">
        <v>804.13333333333321</v>
      </c>
      <c r="J461" s="279">
        <v>816.2166666666667</v>
      </c>
      <c r="K461" s="277">
        <v>792.05</v>
      </c>
      <c r="L461" s="277">
        <v>768</v>
      </c>
      <c r="M461" s="277">
        <v>0.14549000000000001</v>
      </c>
    </row>
    <row r="462" spans="1:13">
      <c r="A462" s="268">
        <v>452</v>
      </c>
      <c r="B462" s="277" t="s">
        <v>538</v>
      </c>
      <c r="C462" s="277">
        <v>396.2</v>
      </c>
      <c r="D462" s="279">
        <v>388.85000000000008</v>
      </c>
      <c r="E462" s="279">
        <v>378.70000000000016</v>
      </c>
      <c r="F462" s="279">
        <v>361.2000000000001</v>
      </c>
      <c r="G462" s="279">
        <v>351.05000000000018</v>
      </c>
      <c r="H462" s="279">
        <v>406.35000000000014</v>
      </c>
      <c r="I462" s="279">
        <v>416.50000000000011</v>
      </c>
      <c r="J462" s="279">
        <v>434.00000000000011</v>
      </c>
      <c r="K462" s="277">
        <v>399</v>
      </c>
      <c r="L462" s="277">
        <v>371.35</v>
      </c>
      <c r="M462" s="277">
        <v>0.34681000000000001</v>
      </c>
    </row>
    <row r="463" spans="1:13">
      <c r="A463" s="268">
        <v>453</v>
      </c>
      <c r="B463" s="277" t="s">
        <v>187</v>
      </c>
      <c r="C463" s="277">
        <v>2492.3000000000002</v>
      </c>
      <c r="D463" s="279">
        <v>2485.7666666666669</v>
      </c>
      <c r="E463" s="279">
        <v>2466.5333333333338</v>
      </c>
      <c r="F463" s="279">
        <v>2440.7666666666669</v>
      </c>
      <c r="G463" s="279">
        <v>2421.5333333333338</v>
      </c>
      <c r="H463" s="279">
        <v>2511.5333333333338</v>
      </c>
      <c r="I463" s="279">
        <v>2530.7666666666664</v>
      </c>
      <c r="J463" s="279">
        <v>2556.5333333333338</v>
      </c>
      <c r="K463" s="277">
        <v>2505</v>
      </c>
      <c r="L463" s="277">
        <v>2460</v>
      </c>
      <c r="M463" s="277">
        <v>39.171860000000002</v>
      </c>
    </row>
    <row r="464" spans="1:13">
      <c r="A464" s="268">
        <v>454</v>
      </c>
      <c r="B464" s="277" t="s">
        <v>544</v>
      </c>
      <c r="C464" s="277">
        <v>2195.0500000000002</v>
      </c>
      <c r="D464" s="279">
        <v>2212.4166666666665</v>
      </c>
      <c r="E464" s="279">
        <v>2165.2833333333328</v>
      </c>
      <c r="F464" s="279">
        <v>2135.5166666666664</v>
      </c>
      <c r="G464" s="279">
        <v>2088.3833333333328</v>
      </c>
      <c r="H464" s="279">
        <v>2242.1833333333329</v>
      </c>
      <c r="I464" s="279">
        <v>2289.3166666666671</v>
      </c>
      <c r="J464" s="279">
        <v>2319.083333333333</v>
      </c>
      <c r="K464" s="277">
        <v>2259.5500000000002</v>
      </c>
      <c r="L464" s="277">
        <v>2182.65</v>
      </c>
      <c r="M464" s="277">
        <v>5.0410000000000003E-2</v>
      </c>
    </row>
    <row r="465" spans="1:13">
      <c r="A465" s="268">
        <v>455</v>
      </c>
      <c r="B465" s="277" t="s">
        <v>188</v>
      </c>
      <c r="C465" s="277">
        <v>791.75</v>
      </c>
      <c r="D465" s="279">
        <v>784.06666666666661</v>
      </c>
      <c r="E465" s="279">
        <v>773.33333333333326</v>
      </c>
      <c r="F465" s="279">
        <v>754.91666666666663</v>
      </c>
      <c r="G465" s="279">
        <v>744.18333333333328</v>
      </c>
      <c r="H465" s="279">
        <v>802.48333333333323</v>
      </c>
      <c r="I465" s="279">
        <v>813.21666666666658</v>
      </c>
      <c r="J465" s="279">
        <v>831.63333333333321</v>
      </c>
      <c r="K465" s="277">
        <v>794.8</v>
      </c>
      <c r="L465" s="277">
        <v>765.65</v>
      </c>
      <c r="M465" s="277">
        <v>54.337240000000001</v>
      </c>
    </row>
    <row r="466" spans="1:13">
      <c r="A466" s="268">
        <v>456</v>
      </c>
      <c r="B466" s="277" t="s">
        <v>546</v>
      </c>
      <c r="C466" s="277">
        <v>718.55</v>
      </c>
      <c r="D466" s="279">
        <v>721.33333333333337</v>
      </c>
      <c r="E466" s="279">
        <v>713.2166666666667</v>
      </c>
      <c r="F466" s="279">
        <v>707.88333333333333</v>
      </c>
      <c r="G466" s="279">
        <v>699.76666666666665</v>
      </c>
      <c r="H466" s="279">
        <v>726.66666666666674</v>
      </c>
      <c r="I466" s="279">
        <v>734.7833333333333</v>
      </c>
      <c r="J466" s="279">
        <v>740.11666666666679</v>
      </c>
      <c r="K466" s="277">
        <v>729.45</v>
      </c>
      <c r="L466" s="277">
        <v>716</v>
      </c>
      <c r="M466" s="277">
        <v>0.35371999999999998</v>
      </c>
    </row>
    <row r="467" spans="1:13">
      <c r="A467" s="268">
        <v>457</v>
      </c>
      <c r="B467" s="277" t="s">
        <v>547</v>
      </c>
      <c r="C467" s="277">
        <v>758.25</v>
      </c>
      <c r="D467" s="279">
        <v>757.66666666666663</v>
      </c>
      <c r="E467" s="279">
        <v>741.33333333333326</v>
      </c>
      <c r="F467" s="279">
        <v>724.41666666666663</v>
      </c>
      <c r="G467" s="279">
        <v>708.08333333333326</v>
      </c>
      <c r="H467" s="279">
        <v>774.58333333333326</v>
      </c>
      <c r="I467" s="279">
        <v>790.91666666666652</v>
      </c>
      <c r="J467" s="279">
        <v>807.83333333333326</v>
      </c>
      <c r="K467" s="277">
        <v>774</v>
      </c>
      <c r="L467" s="277">
        <v>740.75</v>
      </c>
      <c r="M467" s="277">
        <v>0.97943000000000002</v>
      </c>
    </row>
    <row r="468" spans="1:13">
      <c r="A468" s="268">
        <v>458</v>
      </c>
      <c r="B468" s="277" t="s">
        <v>552</v>
      </c>
      <c r="C468" s="277">
        <v>604.29999999999995</v>
      </c>
      <c r="D468" s="279">
        <v>608.0333333333333</v>
      </c>
      <c r="E468" s="279">
        <v>591.76666666666665</v>
      </c>
      <c r="F468" s="279">
        <v>579.23333333333335</v>
      </c>
      <c r="G468" s="279">
        <v>562.9666666666667</v>
      </c>
      <c r="H468" s="279">
        <v>620.56666666666661</v>
      </c>
      <c r="I468" s="279">
        <v>636.83333333333326</v>
      </c>
      <c r="J468" s="279">
        <v>649.36666666666656</v>
      </c>
      <c r="K468" s="277">
        <v>624.29999999999995</v>
      </c>
      <c r="L468" s="277">
        <v>595.5</v>
      </c>
      <c r="M468" s="277">
        <v>0.40903</v>
      </c>
    </row>
    <row r="469" spans="1:13">
      <c r="A469" s="268">
        <v>459</v>
      </c>
      <c r="B469" s="277" t="s">
        <v>548</v>
      </c>
      <c r="C469" s="277">
        <v>36.700000000000003</v>
      </c>
      <c r="D469" s="279">
        <v>36.9</v>
      </c>
      <c r="E469" s="279">
        <v>36.299999999999997</v>
      </c>
      <c r="F469" s="279">
        <v>35.9</v>
      </c>
      <c r="G469" s="279">
        <v>35.299999999999997</v>
      </c>
      <c r="H469" s="279">
        <v>37.299999999999997</v>
      </c>
      <c r="I469" s="279">
        <v>37.900000000000006</v>
      </c>
      <c r="J469" s="279">
        <v>38.299999999999997</v>
      </c>
      <c r="K469" s="277">
        <v>37.5</v>
      </c>
      <c r="L469" s="277">
        <v>36.5</v>
      </c>
      <c r="M469" s="277">
        <v>1.2762199999999999</v>
      </c>
    </row>
    <row r="470" spans="1:13">
      <c r="A470" s="268">
        <v>460</v>
      </c>
      <c r="B470" s="277" t="s">
        <v>549</v>
      </c>
      <c r="C470" s="277">
        <v>1106.4000000000001</v>
      </c>
      <c r="D470" s="279">
        <v>1100.9833333333333</v>
      </c>
      <c r="E470" s="279">
        <v>1091.9666666666667</v>
      </c>
      <c r="F470" s="279">
        <v>1077.5333333333333</v>
      </c>
      <c r="G470" s="279">
        <v>1068.5166666666667</v>
      </c>
      <c r="H470" s="279">
        <v>1115.4166666666667</v>
      </c>
      <c r="I470" s="279">
        <v>1124.4333333333336</v>
      </c>
      <c r="J470" s="279">
        <v>1138.8666666666668</v>
      </c>
      <c r="K470" s="277">
        <v>1110</v>
      </c>
      <c r="L470" s="277">
        <v>1086.55</v>
      </c>
      <c r="M470" s="277">
        <v>0.12842999999999999</v>
      </c>
    </row>
    <row r="471" spans="1:13">
      <c r="A471" s="268">
        <v>461</v>
      </c>
      <c r="B471" s="277" t="s">
        <v>189</v>
      </c>
      <c r="C471" s="277">
        <v>1201.3499999999999</v>
      </c>
      <c r="D471" s="279">
        <v>1189.8666666666666</v>
      </c>
      <c r="E471" s="279">
        <v>1174.7333333333331</v>
      </c>
      <c r="F471" s="279">
        <v>1148.1166666666666</v>
      </c>
      <c r="G471" s="279">
        <v>1132.9833333333331</v>
      </c>
      <c r="H471" s="279">
        <v>1216.4833333333331</v>
      </c>
      <c r="I471" s="279">
        <v>1231.6166666666668</v>
      </c>
      <c r="J471" s="279">
        <v>1258.2333333333331</v>
      </c>
      <c r="K471" s="277">
        <v>1205</v>
      </c>
      <c r="L471" s="277">
        <v>1163.25</v>
      </c>
      <c r="M471" s="277">
        <v>36.359969999999997</v>
      </c>
    </row>
    <row r="472" spans="1:13">
      <c r="A472" s="268">
        <v>462</v>
      </c>
      <c r="B472" s="277" t="s">
        <v>190</v>
      </c>
      <c r="C472" s="277">
        <v>2799.95</v>
      </c>
      <c r="D472" s="279">
        <v>2783.5</v>
      </c>
      <c r="E472" s="279">
        <v>2724.05</v>
      </c>
      <c r="F472" s="279">
        <v>2648.15</v>
      </c>
      <c r="G472" s="279">
        <v>2588.7000000000003</v>
      </c>
      <c r="H472" s="279">
        <v>2859.4</v>
      </c>
      <c r="I472" s="279">
        <v>2918.85</v>
      </c>
      <c r="J472" s="279">
        <v>2994.75</v>
      </c>
      <c r="K472" s="277">
        <v>2842.95</v>
      </c>
      <c r="L472" s="277">
        <v>2707.6</v>
      </c>
      <c r="M472" s="277">
        <v>14.62824</v>
      </c>
    </row>
    <row r="473" spans="1:13">
      <c r="A473" s="268">
        <v>463</v>
      </c>
      <c r="B473" s="277" t="s">
        <v>191</v>
      </c>
      <c r="C473" s="277">
        <v>313.35000000000002</v>
      </c>
      <c r="D473" s="279">
        <v>314.46666666666664</v>
      </c>
      <c r="E473" s="279">
        <v>310.98333333333329</v>
      </c>
      <c r="F473" s="279">
        <v>308.61666666666667</v>
      </c>
      <c r="G473" s="279">
        <v>305.13333333333333</v>
      </c>
      <c r="H473" s="279">
        <v>316.83333333333326</v>
      </c>
      <c r="I473" s="279">
        <v>320.31666666666661</v>
      </c>
      <c r="J473" s="279">
        <v>322.68333333333322</v>
      </c>
      <c r="K473" s="277">
        <v>317.95</v>
      </c>
      <c r="L473" s="277">
        <v>312.10000000000002</v>
      </c>
      <c r="M473" s="277">
        <v>4.2990700000000004</v>
      </c>
    </row>
    <row r="474" spans="1:13">
      <c r="A474" s="268">
        <v>464</v>
      </c>
      <c r="B474" s="277" t="s">
        <v>550</v>
      </c>
      <c r="C474" s="277">
        <v>671.9</v>
      </c>
      <c r="D474" s="279">
        <v>673.63333333333333</v>
      </c>
      <c r="E474" s="279">
        <v>663.31666666666661</v>
      </c>
      <c r="F474" s="279">
        <v>654.73333333333323</v>
      </c>
      <c r="G474" s="279">
        <v>644.41666666666652</v>
      </c>
      <c r="H474" s="279">
        <v>682.2166666666667</v>
      </c>
      <c r="I474" s="279">
        <v>692.53333333333353</v>
      </c>
      <c r="J474" s="279">
        <v>701.11666666666679</v>
      </c>
      <c r="K474" s="277">
        <v>683.95</v>
      </c>
      <c r="L474" s="277">
        <v>665.05</v>
      </c>
      <c r="M474" s="277">
        <v>8.5430100000000007</v>
      </c>
    </row>
    <row r="475" spans="1:13">
      <c r="A475" s="268">
        <v>465</v>
      </c>
      <c r="B475" s="245" t="s">
        <v>551</v>
      </c>
      <c r="C475" s="277">
        <v>6.7</v>
      </c>
      <c r="D475" s="279">
        <v>6.75</v>
      </c>
      <c r="E475" s="279">
        <v>6.6</v>
      </c>
      <c r="F475" s="279">
        <v>6.5</v>
      </c>
      <c r="G475" s="279">
        <v>6.35</v>
      </c>
      <c r="H475" s="279">
        <v>6.85</v>
      </c>
      <c r="I475" s="279">
        <v>7</v>
      </c>
      <c r="J475" s="279">
        <v>7.1</v>
      </c>
      <c r="K475" s="277">
        <v>6.9</v>
      </c>
      <c r="L475" s="277">
        <v>6.65</v>
      </c>
      <c r="M475" s="277">
        <v>41.947960000000002</v>
      </c>
    </row>
    <row r="476" spans="1:13">
      <c r="A476" s="268">
        <v>466</v>
      </c>
      <c r="B476" s="245" t="s">
        <v>539</v>
      </c>
      <c r="C476" s="277">
        <v>6104.75</v>
      </c>
      <c r="D476" s="279">
        <v>6136.583333333333</v>
      </c>
      <c r="E476" s="279">
        <v>6030.2166666666662</v>
      </c>
      <c r="F476" s="279">
        <v>5955.6833333333334</v>
      </c>
      <c r="G476" s="279">
        <v>5849.3166666666666</v>
      </c>
      <c r="H476" s="279">
        <v>6211.1166666666659</v>
      </c>
      <c r="I476" s="279">
        <v>6317.4833333333327</v>
      </c>
      <c r="J476" s="279">
        <v>6392.0166666666655</v>
      </c>
      <c r="K476" s="277">
        <v>6242.95</v>
      </c>
      <c r="L476" s="277">
        <v>6062.05</v>
      </c>
      <c r="M476" s="277">
        <v>4.3610000000000003E-2</v>
      </c>
    </row>
    <row r="477" spans="1:13">
      <c r="A477" s="268">
        <v>467</v>
      </c>
      <c r="B477" s="245" t="s">
        <v>541</v>
      </c>
      <c r="C477" s="277">
        <v>28.6</v>
      </c>
      <c r="D477" s="279">
        <v>28.649999999999995</v>
      </c>
      <c r="E477" s="279">
        <v>28.349999999999991</v>
      </c>
      <c r="F477" s="279">
        <v>28.099999999999994</v>
      </c>
      <c r="G477" s="279">
        <v>27.79999999999999</v>
      </c>
      <c r="H477" s="279">
        <v>28.899999999999991</v>
      </c>
      <c r="I477" s="279">
        <v>29.199999999999996</v>
      </c>
      <c r="J477" s="279">
        <v>29.449999999999992</v>
      </c>
      <c r="K477" s="277">
        <v>28.95</v>
      </c>
      <c r="L477" s="277">
        <v>28.4</v>
      </c>
      <c r="M477" s="277">
        <v>8.7919</v>
      </c>
    </row>
    <row r="478" spans="1:13">
      <c r="A478" s="268">
        <v>468</v>
      </c>
      <c r="B478" s="245" t="s">
        <v>192</v>
      </c>
      <c r="C478" s="277">
        <v>468.3</v>
      </c>
      <c r="D478" s="279">
        <v>470.83333333333331</v>
      </c>
      <c r="E478" s="279">
        <v>462.31666666666661</v>
      </c>
      <c r="F478" s="279">
        <v>456.33333333333331</v>
      </c>
      <c r="G478" s="279">
        <v>447.81666666666661</v>
      </c>
      <c r="H478" s="279">
        <v>476.81666666666661</v>
      </c>
      <c r="I478" s="279">
        <v>485.33333333333337</v>
      </c>
      <c r="J478" s="279">
        <v>491.31666666666661</v>
      </c>
      <c r="K478" s="277">
        <v>479.35</v>
      </c>
      <c r="L478" s="277">
        <v>464.85</v>
      </c>
      <c r="M478" s="277">
        <v>31.88617</v>
      </c>
    </row>
    <row r="479" spans="1:13">
      <c r="A479" s="268">
        <v>469</v>
      </c>
      <c r="B479" s="245" t="s">
        <v>540</v>
      </c>
      <c r="C479" s="277">
        <v>193.7</v>
      </c>
      <c r="D479" s="279">
        <v>195.98333333333335</v>
      </c>
      <c r="E479" s="279">
        <v>190.26666666666671</v>
      </c>
      <c r="F479" s="279">
        <v>186.83333333333337</v>
      </c>
      <c r="G479" s="279">
        <v>181.11666666666673</v>
      </c>
      <c r="H479" s="279">
        <v>199.41666666666669</v>
      </c>
      <c r="I479" s="279">
        <v>205.13333333333333</v>
      </c>
      <c r="J479" s="279">
        <v>208.56666666666666</v>
      </c>
      <c r="K479" s="277">
        <v>201.7</v>
      </c>
      <c r="L479" s="277">
        <v>192.55</v>
      </c>
      <c r="M479" s="277">
        <v>0.59684000000000004</v>
      </c>
    </row>
    <row r="480" spans="1:13">
      <c r="A480" s="268">
        <v>470</v>
      </c>
      <c r="B480" s="245" t="s">
        <v>193</v>
      </c>
      <c r="C480" s="277">
        <v>956.3</v>
      </c>
      <c r="D480" s="279">
        <v>955.23333333333323</v>
      </c>
      <c r="E480" s="279">
        <v>944.21666666666647</v>
      </c>
      <c r="F480" s="279">
        <v>932.13333333333321</v>
      </c>
      <c r="G480" s="279">
        <v>921.11666666666645</v>
      </c>
      <c r="H480" s="279">
        <v>967.31666666666649</v>
      </c>
      <c r="I480" s="279">
        <v>978.33333333333314</v>
      </c>
      <c r="J480" s="279">
        <v>990.41666666666652</v>
      </c>
      <c r="K480" s="277">
        <v>966.25</v>
      </c>
      <c r="L480" s="277">
        <v>943.15</v>
      </c>
      <c r="M480" s="277">
        <v>5.4518399999999998</v>
      </c>
    </row>
    <row r="481" spans="1:13">
      <c r="A481" s="268">
        <v>471</v>
      </c>
      <c r="B481" s="245" t="s">
        <v>553</v>
      </c>
      <c r="C481" s="277">
        <v>12.15</v>
      </c>
      <c r="D481" s="279">
        <v>12.133333333333335</v>
      </c>
      <c r="E481" s="279">
        <v>11.966666666666669</v>
      </c>
      <c r="F481" s="277">
        <v>11.783333333333333</v>
      </c>
      <c r="G481" s="279">
        <v>11.616666666666667</v>
      </c>
      <c r="H481" s="279">
        <v>12.31666666666667</v>
      </c>
      <c r="I481" s="277">
        <v>12.483333333333338</v>
      </c>
      <c r="J481" s="279">
        <v>12.666666666666671</v>
      </c>
      <c r="K481" s="279">
        <v>12.3</v>
      </c>
      <c r="L481" s="277">
        <v>11.95</v>
      </c>
      <c r="M481" s="279">
        <v>10.00413</v>
      </c>
    </row>
    <row r="482" spans="1:13">
      <c r="A482" s="268">
        <v>472</v>
      </c>
      <c r="B482" s="245" t="s">
        <v>554</v>
      </c>
      <c r="C482" s="277">
        <v>313.14999999999998</v>
      </c>
      <c r="D482" s="279">
        <v>313.71666666666664</v>
      </c>
      <c r="E482" s="279">
        <v>310.43333333333328</v>
      </c>
      <c r="F482" s="277">
        <v>307.71666666666664</v>
      </c>
      <c r="G482" s="279">
        <v>304.43333333333328</v>
      </c>
      <c r="H482" s="279">
        <v>316.43333333333328</v>
      </c>
      <c r="I482" s="277">
        <v>319.7166666666667</v>
      </c>
      <c r="J482" s="279">
        <v>322.43333333333328</v>
      </c>
      <c r="K482" s="279">
        <v>317</v>
      </c>
      <c r="L482" s="277">
        <v>311</v>
      </c>
      <c r="M482" s="279">
        <v>0.50251000000000001</v>
      </c>
    </row>
    <row r="483" spans="1:13">
      <c r="A483" s="268">
        <v>473</v>
      </c>
      <c r="B483" s="245" t="s">
        <v>194</v>
      </c>
      <c r="C483" s="245">
        <v>211.35</v>
      </c>
      <c r="D483" s="289">
        <v>211.85</v>
      </c>
      <c r="E483" s="289">
        <v>209.5</v>
      </c>
      <c r="F483" s="289">
        <v>207.65</v>
      </c>
      <c r="G483" s="289">
        <v>205.3</v>
      </c>
      <c r="H483" s="289">
        <v>213.7</v>
      </c>
      <c r="I483" s="289">
        <v>216.04999999999995</v>
      </c>
      <c r="J483" s="289">
        <v>217.89999999999998</v>
      </c>
      <c r="K483" s="289">
        <v>214.2</v>
      </c>
      <c r="L483" s="289">
        <v>210</v>
      </c>
      <c r="M483" s="289">
        <v>3.6714899999999999</v>
      </c>
    </row>
    <row r="484" spans="1:13">
      <c r="A484" s="268">
        <v>474</v>
      </c>
      <c r="B484" s="245" t="s">
        <v>3098</v>
      </c>
      <c r="C484" s="245">
        <v>31.75</v>
      </c>
      <c r="D484" s="289">
        <v>31.816666666666666</v>
      </c>
      <c r="E484" s="289">
        <v>31.233333333333334</v>
      </c>
      <c r="F484" s="289">
        <v>30.716666666666669</v>
      </c>
      <c r="G484" s="289">
        <v>30.133333333333336</v>
      </c>
      <c r="H484" s="289">
        <v>32.333333333333329</v>
      </c>
      <c r="I484" s="289">
        <v>32.916666666666671</v>
      </c>
      <c r="J484" s="289">
        <v>33.43333333333333</v>
      </c>
      <c r="K484" s="289">
        <v>32.4</v>
      </c>
      <c r="L484" s="289">
        <v>31.3</v>
      </c>
      <c r="M484" s="289">
        <v>4.24688</v>
      </c>
    </row>
    <row r="485" spans="1:13">
      <c r="A485" s="268">
        <v>475</v>
      </c>
      <c r="B485" s="245" t="s">
        <v>195</v>
      </c>
      <c r="C485" s="289">
        <v>4049.55</v>
      </c>
      <c r="D485" s="289">
        <v>4058.4500000000003</v>
      </c>
      <c r="E485" s="289">
        <v>4014.2000000000007</v>
      </c>
      <c r="F485" s="289">
        <v>3978.8500000000004</v>
      </c>
      <c r="G485" s="289">
        <v>3934.6000000000008</v>
      </c>
      <c r="H485" s="289">
        <v>4093.8000000000006</v>
      </c>
      <c r="I485" s="289">
        <v>4138.0499999999993</v>
      </c>
      <c r="J485" s="289">
        <v>4173.4000000000005</v>
      </c>
      <c r="K485" s="289">
        <v>4102.7</v>
      </c>
      <c r="L485" s="289">
        <v>4023.1</v>
      </c>
      <c r="M485" s="289">
        <v>5.4877500000000001</v>
      </c>
    </row>
    <row r="486" spans="1:13">
      <c r="A486" s="268">
        <v>476</v>
      </c>
      <c r="B486" s="245" t="s">
        <v>196</v>
      </c>
      <c r="C486" s="289">
        <v>24.35</v>
      </c>
      <c r="D486" s="289">
        <v>24.45</v>
      </c>
      <c r="E486" s="289">
        <v>24.2</v>
      </c>
      <c r="F486" s="289">
        <v>24.05</v>
      </c>
      <c r="G486" s="289">
        <v>23.8</v>
      </c>
      <c r="H486" s="289">
        <v>24.599999999999998</v>
      </c>
      <c r="I486" s="289">
        <v>24.849999999999998</v>
      </c>
      <c r="J486" s="289">
        <v>24.999999999999996</v>
      </c>
      <c r="K486" s="289">
        <v>24.7</v>
      </c>
      <c r="L486" s="289">
        <v>24.3</v>
      </c>
      <c r="M486" s="289">
        <v>16.223649999999999</v>
      </c>
    </row>
    <row r="487" spans="1:13">
      <c r="A487" s="268">
        <v>477</v>
      </c>
      <c r="B487" s="245" t="s">
        <v>197</v>
      </c>
      <c r="C487" s="289">
        <v>502.9</v>
      </c>
      <c r="D487" s="289">
        <v>500.15000000000003</v>
      </c>
      <c r="E487" s="289">
        <v>494.30000000000007</v>
      </c>
      <c r="F487" s="289">
        <v>485.70000000000005</v>
      </c>
      <c r="G487" s="289">
        <v>479.85000000000008</v>
      </c>
      <c r="H487" s="289">
        <v>508.75000000000006</v>
      </c>
      <c r="I487" s="289">
        <v>514.60000000000014</v>
      </c>
      <c r="J487" s="289">
        <v>523.20000000000005</v>
      </c>
      <c r="K487" s="289">
        <v>506</v>
      </c>
      <c r="L487" s="289">
        <v>491.55</v>
      </c>
      <c r="M487" s="289">
        <v>45.013770000000001</v>
      </c>
    </row>
    <row r="488" spans="1:13">
      <c r="A488" s="268">
        <v>478</v>
      </c>
      <c r="B488" s="245" t="s">
        <v>560</v>
      </c>
      <c r="C488" s="289">
        <v>1883.3</v>
      </c>
      <c r="D488" s="289">
        <v>1886.4666666666665</v>
      </c>
      <c r="E488" s="289">
        <v>1867.9333333333329</v>
      </c>
      <c r="F488" s="289">
        <v>1852.5666666666664</v>
      </c>
      <c r="G488" s="289">
        <v>1834.0333333333328</v>
      </c>
      <c r="H488" s="289">
        <v>1901.833333333333</v>
      </c>
      <c r="I488" s="289">
        <v>1920.3666666666663</v>
      </c>
      <c r="J488" s="289">
        <v>1935.7333333333331</v>
      </c>
      <c r="K488" s="289">
        <v>1905</v>
      </c>
      <c r="L488" s="289">
        <v>1871.1</v>
      </c>
      <c r="M488" s="289">
        <v>0.12604000000000001</v>
      </c>
    </row>
    <row r="489" spans="1:13">
      <c r="A489" s="268">
        <v>479</v>
      </c>
      <c r="B489" s="245" t="s">
        <v>561</v>
      </c>
      <c r="C489" s="289">
        <v>29</v>
      </c>
      <c r="D489" s="289">
        <v>28.533333333333331</v>
      </c>
      <c r="E489" s="289">
        <v>27.666666666666664</v>
      </c>
      <c r="F489" s="289">
        <v>26.333333333333332</v>
      </c>
      <c r="G489" s="289">
        <v>25.466666666666665</v>
      </c>
      <c r="H489" s="289">
        <v>29.866666666666664</v>
      </c>
      <c r="I489" s="289">
        <v>30.733333333333331</v>
      </c>
      <c r="J489" s="289">
        <v>32.066666666666663</v>
      </c>
      <c r="K489" s="289">
        <v>29.4</v>
      </c>
      <c r="L489" s="289">
        <v>27.2</v>
      </c>
      <c r="M489" s="289">
        <v>25.48995</v>
      </c>
    </row>
    <row r="490" spans="1:13">
      <c r="A490" s="268">
        <v>480</v>
      </c>
      <c r="B490" s="245" t="s">
        <v>285</v>
      </c>
      <c r="C490" s="289">
        <v>307.60000000000002</v>
      </c>
      <c r="D490" s="289">
        <v>310.23333333333335</v>
      </c>
      <c r="E490" s="289">
        <v>303.2166666666667</v>
      </c>
      <c r="F490" s="289">
        <v>298.83333333333337</v>
      </c>
      <c r="G490" s="289">
        <v>291.81666666666672</v>
      </c>
      <c r="H490" s="289">
        <v>314.61666666666667</v>
      </c>
      <c r="I490" s="289">
        <v>321.63333333333333</v>
      </c>
      <c r="J490" s="289">
        <v>326.01666666666665</v>
      </c>
      <c r="K490" s="289">
        <v>317.25</v>
      </c>
      <c r="L490" s="289">
        <v>305.85000000000002</v>
      </c>
      <c r="M490" s="289">
        <v>1.13425</v>
      </c>
    </row>
    <row r="491" spans="1:13">
      <c r="A491" s="268">
        <v>481</v>
      </c>
      <c r="B491" s="245" t="s">
        <v>563</v>
      </c>
      <c r="C491" s="289">
        <v>698.3</v>
      </c>
      <c r="D491" s="289">
        <v>704.43333333333339</v>
      </c>
      <c r="E491" s="289">
        <v>688.86666666666679</v>
      </c>
      <c r="F491" s="289">
        <v>679.43333333333339</v>
      </c>
      <c r="G491" s="289">
        <v>663.86666666666679</v>
      </c>
      <c r="H491" s="289">
        <v>713.86666666666679</v>
      </c>
      <c r="I491" s="289">
        <v>729.43333333333339</v>
      </c>
      <c r="J491" s="289">
        <v>738.86666666666679</v>
      </c>
      <c r="K491" s="289">
        <v>720</v>
      </c>
      <c r="L491" s="289">
        <v>695</v>
      </c>
      <c r="M491" s="289">
        <v>2.3075299999999999</v>
      </c>
    </row>
    <row r="492" spans="1:13">
      <c r="A492" s="268">
        <v>482</v>
      </c>
      <c r="B492" s="245" t="s">
        <v>564</v>
      </c>
      <c r="C492" s="289">
        <v>1411.4</v>
      </c>
      <c r="D492" s="289">
        <v>1418.75</v>
      </c>
      <c r="E492" s="289">
        <v>1398.6</v>
      </c>
      <c r="F492" s="289">
        <v>1385.8</v>
      </c>
      <c r="G492" s="289">
        <v>1365.6499999999999</v>
      </c>
      <c r="H492" s="289">
        <v>1431.55</v>
      </c>
      <c r="I492" s="289">
        <v>1451.7</v>
      </c>
      <c r="J492" s="289">
        <v>1464.5</v>
      </c>
      <c r="K492" s="289">
        <v>1438.9</v>
      </c>
      <c r="L492" s="289">
        <v>1405.95</v>
      </c>
      <c r="M492" s="289">
        <v>0.47151999999999999</v>
      </c>
    </row>
    <row r="493" spans="1:13">
      <c r="A493" s="268">
        <v>483</v>
      </c>
      <c r="B493" s="245" t="s">
        <v>2780</v>
      </c>
      <c r="C493" s="289">
        <v>877.4</v>
      </c>
      <c r="D493" s="289">
        <v>880.15</v>
      </c>
      <c r="E493" s="289">
        <v>867</v>
      </c>
      <c r="F493" s="289">
        <v>856.6</v>
      </c>
      <c r="G493" s="289">
        <v>843.45</v>
      </c>
      <c r="H493" s="289">
        <v>890.55</v>
      </c>
      <c r="I493" s="289">
        <v>903.69999999999982</v>
      </c>
      <c r="J493" s="289">
        <v>914.09999999999991</v>
      </c>
      <c r="K493" s="289">
        <v>893.3</v>
      </c>
      <c r="L493" s="289">
        <v>869.75</v>
      </c>
      <c r="M493" s="289">
        <v>3.3399999999999999E-2</v>
      </c>
    </row>
    <row r="494" spans="1:13">
      <c r="A494" s="268">
        <v>484</v>
      </c>
      <c r="B494" s="245" t="s">
        <v>284</v>
      </c>
      <c r="C494" s="289">
        <v>170.45</v>
      </c>
      <c r="D494" s="289">
        <v>168.93333333333334</v>
      </c>
      <c r="E494" s="289">
        <v>166.06666666666666</v>
      </c>
      <c r="F494" s="289">
        <v>161.68333333333334</v>
      </c>
      <c r="G494" s="289">
        <v>158.81666666666666</v>
      </c>
      <c r="H494" s="289">
        <v>173.31666666666666</v>
      </c>
      <c r="I494" s="289">
        <v>176.18333333333334</v>
      </c>
      <c r="J494" s="289">
        <v>180.56666666666666</v>
      </c>
      <c r="K494" s="289">
        <v>171.8</v>
      </c>
      <c r="L494" s="289">
        <v>164.55</v>
      </c>
      <c r="M494" s="289">
        <v>3.7943899999999999</v>
      </c>
    </row>
    <row r="495" spans="1:13">
      <c r="A495" s="268">
        <v>485</v>
      </c>
      <c r="B495" s="245" t="s">
        <v>565</v>
      </c>
      <c r="C495" s="289">
        <v>1336.55</v>
      </c>
      <c r="D495" s="289">
        <v>1343.6499999999999</v>
      </c>
      <c r="E495" s="289">
        <v>1322.8999999999996</v>
      </c>
      <c r="F495" s="289">
        <v>1309.2499999999998</v>
      </c>
      <c r="G495" s="289">
        <v>1288.4999999999995</v>
      </c>
      <c r="H495" s="289">
        <v>1357.2999999999997</v>
      </c>
      <c r="I495" s="289">
        <v>1378.0500000000002</v>
      </c>
      <c r="J495" s="289">
        <v>1391.6999999999998</v>
      </c>
      <c r="K495" s="289">
        <v>1364.4</v>
      </c>
      <c r="L495" s="289">
        <v>1330</v>
      </c>
      <c r="M495" s="289">
        <v>0.72270000000000001</v>
      </c>
    </row>
    <row r="496" spans="1:13">
      <c r="A496" s="268">
        <v>486</v>
      </c>
      <c r="B496" s="245" t="s">
        <v>556</v>
      </c>
      <c r="C496" s="289">
        <v>288.35000000000002</v>
      </c>
      <c r="D496" s="289">
        <v>290.16666666666669</v>
      </c>
      <c r="E496" s="289">
        <v>285.38333333333338</v>
      </c>
      <c r="F496" s="289">
        <v>282.41666666666669</v>
      </c>
      <c r="G496" s="289">
        <v>277.63333333333338</v>
      </c>
      <c r="H496" s="289">
        <v>293.13333333333338</v>
      </c>
      <c r="I496" s="289">
        <v>297.91666666666669</v>
      </c>
      <c r="J496" s="289">
        <v>300.88333333333338</v>
      </c>
      <c r="K496" s="289">
        <v>294.95</v>
      </c>
      <c r="L496" s="289">
        <v>287.2</v>
      </c>
      <c r="M496" s="289">
        <v>2.1849400000000001</v>
      </c>
    </row>
    <row r="497" spans="1:13">
      <c r="A497" s="268">
        <v>487</v>
      </c>
      <c r="B497" s="245" t="s">
        <v>555</v>
      </c>
      <c r="C497" s="289">
        <v>1977.85</v>
      </c>
      <c r="D497" s="289">
        <v>1983.8499999999997</v>
      </c>
      <c r="E497" s="289">
        <v>1955.6499999999994</v>
      </c>
      <c r="F497" s="289">
        <v>1933.4499999999998</v>
      </c>
      <c r="G497" s="289">
        <v>1905.2499999999995</v>
      </c>
      <c r="H497" s="289">
        <v>2006.0499999999993</v>
      </c>
      <c r="I497" s="289">
        <v>2034.2499999999995</v>
      </c>
      <c r="J497" s="289">
        <v>2056.4499999999989</v>
      </c>
      <c r="K497" s="289">
        <v>2012.05</v>
      </c>
      <c r="L497" s="289">
        <v>1961.65</v>
      </c>
      <c r="M497" s="289">
        <v>0.21628</v>
      </c>
    </row>
    <row r="498" spans="1:13">
      <c r="A498" s="268">
        <v>488</v>
      </c>
      <c r="B498" s="245" t="s">
        <v>199</v>
      </c>
      <c r="C498" s="289">
        <v>680.35</v>
      </c>
      <c r="D498" s="289">
        <v>679.86666666666667</v>
      </c>
      <c r="E498" s="289">
        <v>671.73333333333335</v>
      </c>
      <c r="F498" s="289">
        <v>663.11666666666667</v>
      </c>
      <c r="G498" s="289">
        <v>654.98333333333335</v>
      </c>
      <c r="H498" s="289">
        <v>688.48333333333335</v>
      </c>
      <c r="I498" s="289">
        <v>696.61666666666679</v>
      </c>
      <c r="J498" s="289">
        <v>705.23333333333335</v>
      </c>
      <c r="K498" s="289">
        <v>688</v>
      </c>
      <c r="L498" s="289">
        <v>671.25</v>
      </c>
      <c r="M498" s="289">
        <v>10.87796</v>
      </c>
    </row>
    <row r="499" spans="1:13">
      <c r="A499" s="268">
        <v>489</v>
      </c>
      <c r="B499" s="245" t="s">
        <v>557</v>
      </c>
      <c r="C499" s="289">
        <v>165.4</v>
      </c>
      <c r="D499" s="289">
        <v>165.01666666666665</v>
      </c>
      <c r="E499" s="289">
        <v>162.0333333333333</v>
      </c>
      <c r="F499" s="289">
        <v>158.66666666666666</v>
      </c>
      <c r="G499" s="289">
        <v>155.68333333333331</v>
      </c>
      <c r="H499" s="289">
        <v>168.3833333333333</v>
      </c>
      <c r="I499" s="289">
        <v>171.36666666666665</v>
      </c>
      <c r="J499" s="289">
        <v>174.73333333333329</v>
      </c>
      <c r="K499" s="289">
        <v>168</v>
      </c>
      <c r="L499" s="289">
        <v>161.65</v>
      </c>
      <c r="M499" s="289">
        <v>0.85931000000000002</v>
      </c>
    </row>
    <row r="500" spans="1:13">
      <c r="A500" s="268">
        <v>490</v>
      </c>
      <c r="B500" s="245" t="s">
        <v>558</v>
      </c>
      <c r="C500" s="289">
        <v>3267.65</v>
      </c>
      <c r="D500" s="289">
        <v>3298.1333333333332</v>
      </c>
      <c r="E500" s="289">
        <v>3219.5166666666664</v>
      </c>
      <c r="F500" s="289">
        <v>3171.3833333333332</v>
      </c>
      <c r="G500" s="289">
        <v>3092.7666666666664</v>
      </c>
      <c r="H500" s="289">
        <v>3346.2666666666664</v>
      </c>
      <c r="I500" s="289">
        <v>3424.8833333333332</v>
      </c>
      <c r="J500" s="289">
        <v>3473.0166666666664</v>
      </c>
      <c r="K500" s="289">
        <v>3376.75</v>
      </c>
      <c r="L500" s="289">
        <v>3250</v>
      </c>
      <c r="M500" s="289">
        <v>9.3560000000000004E-2</v>
      </c>
    </row>
    <row r="501" spans="1:13">
      <c r="A501" s="268">
        <v>491</v>
      </c>
      <c r="B501" s="245" t="s">
        <v>562</v>
      </c>
      <c r="C501" s="289">
        <v>800.8</v>
      </c>
      <c r="D501" s="289">
        <v>810.2833333333333</v>
      </c>
      <c r="E501" s="289">
        <v>788.66666666666663</v>
      </c>
      <c r="F501" s="289">
        <v>776.5333333333333</v>
      </c>
      <c r="G501" s="289">
        <v>754.91666666666663</v>
      </c>
      <c r="H501" s="289">
        <v>822.41666666666663</v>
      </c>
      <c r="I501" s="289">
        <v>844.03333333333342</v>
      </c>
      <c r="J501" s="289">
        <v>856.16666666666663</v>
      </c>
      <c r="K501" s="289">
        <v>831.9</v>
      </c>
      <c r="L501" s="289">
        <v>798.15</v>
      </c>
      <c r="M501" s="289">
        <v>0.43082999999999999</v>
      </c>
    </row>
    <row r="502" spans="1:13">
      <c r="A502" s="268">
        <v>492</v>
      </c>
      <c r="B502" s="245" t="s">
        <v>566</v>
      </c>
      <c r="C502" s="289">
        <v>5800</v>
      </c>
      <c r="D502" s="289">
        <v>5831.6500000000005</v>
      </c>
      <c r="E502" s="289">
        <v>5718.3500000000013</v>
      </c>
      <c r="F502" s="289">
        <v>5636.7000000000007</v>
      </c>
      <c r="G502" s="289">
        <v>5523.4000000000015</v>
      </c>
      <c r="H502" s="289">
        <v>5913.3000000000011</v>
      </c>
      <c r="I502" s="289">
        <v>6026.6</v>
      </c>
      <c r="J502" s="289">
        <v>6108.2500000000009</v>
      </c>
      <c r="K502" s="289">
        <v>5944.95</v>
      </c>
      <c r="L502" s="289">
        <v>5750</v>
      </c>
      <c r="M502" s="289">
        <v>4.2290000000000001E-2</v>
      </c>
    </row>
    <row r="503" spans="1:13">
      <c r="A503" s="268">
        <v>493</v>
      </c>
      <c r="B503" s="245" t="s">
        <v>567</v>
      </c>
      <c r="C503" s="289">
        <v>113.7</v>
      </c>
      <c r="D503" s="289">
        <v>112.98333333333333</v>
      </c>
      <c r="E503" s="289">
        <v>112.26666666666667</v>
      </c>
      <c r="F503" s="289">
        <v>110.83333333333333</v>
      </c>
      <c r="G503" s="289">
        <v>110.11666666666666</v>
      </c>
      <c r="H503" s="289">
        <v>114.41666666666667</v>
      </c>
      <c r="I503" s="289">
        <v>115.13333333333334</v>
      </c>
      <c r="J503" s="289">
        <v>116.56666666666668</v>
      </c>
      <c r="K503" s="289">
        <v>113.7</v>
      </c>
      <c r="L503" s="289">
        <v>111.55</v>
      </c>
      <c r="M503" s="289">
        <v>17.305700000000002</v>
      </c>
    </row>
    <row r="504" spans="1:13">
      <c r="A504" s="268">
        <v>494</v>
      </c>
      <c r="B504" s="245" t="s">
        <v>568</v>
      </c>
      <c r="C504" s="289">
        <v>67</v>
      </c>
      <c r="D504" s="289">
        <v>65.283333333333331</v>
      </c>
      <c r="E504" s="289">
        <v>63.566666666666663</v>
      </c>
      <c r="F504" s="289">
        <v>60.133333333333333</v>
      </c>
      <c r="G504" s="289">
        <v>58.416666666666664</v>
      </c>
      <c r="H504" s="289">
        <v>68.716666666666669</v>
      </c>
      <c r="I504" s="289">
        <v>70.433333333333337</v>
      </c>
      <c r="J504" s="289">
        <v>73.86666666666666</v>
      </c>
      <c r="K504" s="289">
        <v>67</v>
      </c>
      <c r="L504" s="289">
        <v>61.85</v>
      </c>
      <c r="M504" s="289">
        <v>22.223949999999999</v>
      </c>
    </row>
    <row r="505" spans="1:13">
      <c r="A505" s="268">
        <v>495</v>
      </c>
      <c r="B505" s="245" t="s">
        <v>2851</v>
      </c>
      <c r="C505" s="289">
        <v>395.3</v>
      </c>
      <c r="D505" s="289">
        <v>392.13333333333338</v>
      </c>
      <c r="E505" s="289">
        <v>383.41666666666674</v>
      </c>
      <c r="F505" s="289">
        <v>371.53333333333336</v>
      </c>
      <c r="G505" s="289">
        <v>362.81666666666672</v>
      </c>
      <c r="H505" s="289">
        <v>404.01666666666677</v>
      </c>
      <c r="I505" s="289">
        <v>412.73333333333335</v>
      </c>
      <c r="J505" s="289">
        <v>424.61666666666679</v>
      </c>
      <c r="K505" s="289">
        <v>400.85</v>
      </c>
      <c r="L505" s="289">
        <v>380.25</v>
      </c>
      <c r="M505" s="289">
        <v>2.7289599999999998</v>
      </c>
    </row>
    <row r="506" spans="1:13">
      <c r="A506" s="268">
        <v>496</v>
      </c>
      <c r="B506" s="245" t="s">
        <v>569</v>
      </c>
      <c r="C506" s="289">
        <v>2196.75</v>
      </c>
      <c r="D506" s="289">
        <v>2181.0833333333335</v>
      </c>
      <c r="E506" s="289">
        <v>2138.166666666667</v>
      </c>
      <c r="F506" s="289">
        <v>2079.5833333333335</v>
      </c>
      <c r="G506" s="289">
        <v>2036.666666666667</v>
      </c>
      <c r="H506" s="289">
        <v>2239.666666666667</v>
      </c>
      <c r="I506" s="289">
        <v>2282.5833333333339</v>
      </c>
      <c r="J506" s="289">
        <v>2341.166666666667</v>
      </c>
      <c r="K506" s="289">
        <v>2224</v>
      </c>
      <c r="L506" s="289">
        <v>2122.5</v>
      </c>
      <c r="M506" s="289">
        <v>0.29836000000000001</v>
      </c>
    </row>
    <row r="507" spans="1:13">
      <c r="A507" s="268">
        <v>497</v>
      </c>
      <c r="B507" s="245" t="s">
        <v>200</v>
      </c>
      <c r="C507" s="289">
        <v>313.55</v>
      </c>
      <c r="D507" s="289">
        <v>313.00000000000006</v>
      </c>
      <c r="E507" s="289">
        <v>310.15000000000009</v>
      </c>
      <c r="F507" s="289">
        <v>306.75000000000006</v>
      </c>
      <c r="G507" s="289">
        <v>303.90000000000009</v>
      </c>
      <c r="H507" s="289">
        <v>316.40000000000009</v>
      </c>
      <c r="I507" s="289">
        <v>319.25000000000011</v>
      </c>
      <c r="J507" s="289">
        <v>322.65000000000009</v>
      </c>
      <c r="K507" s="289">
        <v>315.85000000000002</v>
      </c>
      <c r="L507" s="289">
        <v>309.60000000000002</v>
      </c>
      <c r="M507" s="289">
        <v>123.93317</v>
      </c>
    </row>
    <row r="508" spans="1:13">
      <c r="A508" s="268">
        <v>498</v>
      </c>
      <c r="B508" s="245" t="s">
        <v>570</v>
      </c>
      <c r="C508" s="289">
        <v>294.60000000000002</v>
      </c>
      <c r="D508" s="289">
        <v>295.9666666666667</v>
      </c>
      <c r="E508" s="289">
        <v>289.63333333333338</v>
      </c>
      <c r="F508" s="289">
        <v>284.66666666666669</v>
      </c>
      <c r="G508" s="289">
        <v>278.33333333333337</v>
      </c>
      <c r="H508" s="289">
        <v>300.93333333333339</v>
      </c>
      <c r="I508" s="289">
        <v>307.26666666666665</v>
      </c>
      <c r="J508" s="289">
        <v>312.23333333333341</v>
      </c>
      <c r="K508" s="289">
        <v>302.3</v>
      </c>
      <c r="L508" s="289">
        <v>291</v>
      </c>
      <c r="M508" s="289">
        <v>5.7866900000000001</v>
      </c>
    </row>
    <row r="509" spans="1:13">
      <c r="A509" s="268">
        <v>499</v>
      </c>
      <c r="B509" s="245" t="s">
        <v>202</v>
      </c>
      <c r="C509" s="289">
        <v>208.9</v>
      </c>
      <c r="D509" s="289">
        <v>209.35</v>
      </c>
      <c r="E509" s="289">
        <v>205.7</v>
      </c>
      <c r="F509" s="289">
        <v>202.5</v>
      </c>
      <c r="G509" s="289">
        <v>198.85</v>
      </c>
      <c r="H509" s="289">
        <v>212.54999999999998</v>
      </c>
      <c r="I509" s="289">
        <v>216.20000000000002</v>
      </c>
      <c r="J509" s="289">
        <v>219.39999999999998</v>
      </c>
      <c r="K509" s="289">
        <v>213</v>
      </c>
      <c r="L509" s="289">
        <v>206.15</v>
      </c>
      <c r="M509" s="289">
        <v>312.03625</v>
      </c>
    </row>
    <row r="510" spans="1:13">
      <c r="A510" s="268">
        <v>500</v>
      </c>
      <c r="B510" s="245" t="s">
        <v>571</v>
      </c>
      <c r="C510" s="289">
        <v>192.4</v>
      </c>
      <c r="D510" s="289">
        <v>191.76666666666665</v>
      </c>
      <c r="E510" s="289">
        <v>189.5333333333333</v>
      </c>
      <c r="F510" s="289">
        <v>186.66666666666666</v>
      </c>
      <c r="G510" s="289">
        <v>184.43333333333331</v>
      </c>
      <c r="H510" s="289">
        <v>194.6333333333333</v>
      </c>
      <c r="I510" s="289">
        <v>196.86666666666665</v>
      </c>
      <c r="J510" s="289">
        <v>199.73333333333329</v>
      </c>
      <c r="K510" s="289">
        <v>194</v>
      </c>
      <c r="L510" s="289">
        <v>188.9</v>
      </c>
      <c r="M510" s="289">
        <v>1.68425</v>
      </c>
    </row>
    <row r="511" spans="1:13">
      <c r="A511" s="268"/>
      <c r="B511" s="245" t="s">
        <v>572</v>
      </c>
      <c r="C511" s="289">
        <v>1839.45</v>
      </c>
      <c r="D511" s="289">
        <v>1856.4833333333333</v>
      </c>
      <c r="E511" s="289">
        <v>1817.9666666666667</v>
      </c>
      <c r="F511" s="289">
        <v>1796.4833333333333</v>
      </c>
      <c r="G511" s="289">
        <v>1757.9666666666667</v>
      </c>
      <c r="H511" s="289">
        <v>1877.9666666666667</v>
      </c>
      <c r="I511" s="289">
        <v>1916.4833333333336</v>
      </c>
      <c r="J511" s="289">
        <v>1937.9666666666667</v>
      </c>
      <c r="K511" s="289">
        <v>1895</v>
      </c>
      <c r="L511" s="289">
        <v>1835</v>
      </c>
      <c r="M511" s="289">
        <v>0.66983000000000004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5" sqref="D25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71"/>
      <c r="B5" s="571"/>
      <c r="C5" s="572"/>
      <c r="D5" s="572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73" t="s">
        <v>574</v>
      </c>
      <c r="C7" s="573"/>
      <c r="D7" s="262">
        <f>Main!B10</f>
        <v>44105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44104</v>
      </c>
      <c r="B10" s="267">
        <v>531673</v>
      </c>
      <c r="C10" s="268" t="s">
        <v>3909</v>
      </c>
      <c r="D10" s="268" t="s">
        <v>3910</v>
      </c>
      <c r="E10" s="268" t="s">
        <v>584</v>
      </c>
      <c r="F10" s="381">
        <v>65000</v>
      </c>
      <c r="G10" s="267">
        <v>8.5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44104</v>
      </c>
      <c r="B11" s="267">
        <v>531673</v>
      </c>
      <c r="C11" s="268" t="s">
        <v>3909</v>
      </c>
      <c r="D11" s="268" t="s">
        <v>3911</v>
      </c>
      <c r="E11" s="268" t="s">
        <v>583</v>
      </c>
      <c r="F11" s="381">
        <v>45000</v>
      </c>
      <c r="G11" s="267">
        <v>8.5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44104</v>
      </c>
      <c r="B12" s="267">
        <v>539800</v>
      </c>
      <c r="C12" s="268" t="s">
        <v>3912</v>
      </c>
      <c r="D12" s="268" t="s">
        <v>3913</v>
      </c>
      <c r="E12" s="268" t="s">
        <v>583</v>
      </c>
      <c r="F12" s="381">
        <v>72235</v>
      </c>
      <c r="G12" s="267">
        <v>66.680000000000007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44104</v>
      </c>
      <c r="B13" s="267">
        <v>539800</v>
      </c>
      <c r="C13" s="268" t="s">
        <v>3912</v>
      </c>
      <c r="D13" s="268" t="s">
        <v>3913</v>
      </c>
      <c r="E13" s="268" t="s">
        <v>584</v>
      </c>
      <c r="F13" s="381">
        <v>72235</v>
      </c>
      <c r="G13" s="267">
        <v>66.7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44104</v>
      </c>
      <c r="B14" s="267">
        <v>539770</v>
      </c>
      <c r="C14" s="268" t="s">
        <v>3878</v>
      </c>
      <c r="D14" s="268" t="s">
        <v>3914</v>
      </c>
      <c r="E14" s="268" t="s">
        <v>584</v>
      </c>
      <c r="F14" s="381">
        <v>20016</v>
      </c>
      <c r="G14" s="267">
        <v>3.62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44104</v>
      </c>
      <c r="B15" s="267">
        <v>540936</v>
      </c>
      <c r="C15" s="268" t="s">
        <v>3915</v>
      </c>
      <c r="D15" s="268" t="s">
        <v>3916</v>
      </c>
      <c r="E15" s="268" t="s">
        <v>584</v>
      </c>
      <c r="F15" s="381">
        <v>57600</v>
      </c>
      <c r="G15" s="267">
        <v>28.64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44104</v>
      </c>
      <c r="B16" s="267">
        <v>530663</v>
      </c>
      <c r="C16" s="268" t="s">
        <v>3879</v>
      </c>
      <c r="D16" s="268" t="s">
        <v>3917</v>
      </c>
      <c r="E16" s="268" t="s">
        <v>584</v>
      </c>
      <c r="F16" s="381">
        <v>243000</v>
      </c>
      <c r="G16" s="267">
        <v>0.84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44104</v>
      </c>
      <c r="B17" s="267">
        <v>542653</v>
      </c>
      <c r="C17" s="268" t="s">
        <v>3880</v>
      </c>
      <c r="D17" s="268" t="s">
        <v>3918</v>
      </c>
      <c r="E17" s="268" t="s">
        <v>583</v>
      </c>
      <c r="F17" s="381">
        <v>156000</v>
      </c>
      <c r="G17" s="267">
        <v>5.38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44104</v>
      </c>
      <c r="B18" s="267">
        <v>542653</v>
      </c>
      <c r="C18" s="268" t="s">
        <v>3880</v>
      </c>
      <c r="D18" s="268" t="s">
        <v>3919</v>
      </c>
      <c r="E18" s="268" t="s">
        <v>584</v>
      </c>
      <c r="F18" s="381">
        <v>260000</v>
      </c>
      <c r="G18" s="267">
        <v>5.41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44104</v>
      </c>
      <c r="B19" s="267">
        <v>539679</v>
      </c>
      <c r="C19" s="268" t="s">
        <v>3920</v>
      </c>
      <c r="D19" s="268" t="s">
        <v>3921</v>
      </c>
      <c r="E19" s="268" t="s">
        <v>584</v>
      </c>
      <c r="F19" s="381">
        <v>50000</v>
      </c>
      <c r="G19" s="267">
        <v>7.09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44104</v>
      </c>
      <c r="B20" s="267">
        <v>538401</v>
      </c>
      <c r="C20" s="268" t="s">
        <v>3922</v>
      </c>
      <c r="D20" s="268" t="s">
        <v>3923</v>
      </c>
      <c r="E20" s="268" t="s">
        <v>584</v>
      </c>
      <c r="F20" s="381">
        <v>56250</v>
      </c>
      <c r="G20" s="267">
        <v>111.66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44104</v>
      </c>
      <c r="B21" s="267">
        <v>539767</v>
      </c>
      <c r="C21" s="268" t="s">
        <v>3826</v>
      </c>
      <c r="D21" s="268" t="s">
        <v>3924</v>
      </c>
      <c r="E21" s="268" t="s">
        <v>584</v>
      </c>
      <c r="F21" s="381">
        <v>20000</v>
      </c>
      <c r="G21" s="267">
        <v>17.98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44104</v>
      </c>
      <c r="B22" s="267">
        <v>543194</v>
      </c>
      <c r="C22" s="268" t="s">
        <v>3925</v>
      </c>
      <c r="D22" s="268" t="s">
        <v>3918</v>
      </c>
      <c r="E22" s="268" t="s">
        <v>583</v>
      </c>
      <c r="F22" s="381">
        <v>7800</v>
      </c>
      <c r="G22" s="267">
        <v>319.75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44104</v>
      </c>
      <c r="B23" s="267">
        <v>543194</v>
      </c>
      <c r="C23" s="268" t="s">
        <v>3925</v>
      </c>
      <c r="D23" s="268" t="s">
        <v>3926</v>
      </c>
      <c r="E23" s="268" t="s">
        <v>583</v>
      </c>
      <c r="F23" s="381">
        <v>2400</v>
      </c>
      <c r="G23" s="267">
        <v>318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44104</v>
      </c>
      <c r="B24" s="267">
        <v>543194</v>
      </c>
      <c r="C24" s="268" t="s">
        <v>3925</v>
      </c>
      <c r="D24" s="268" t="s">
        <v>3926</v>
      </c>
      <c r="E24" s="268" t="s">
        <v>584</v>
      </c>
      <c r="F24" s="381">
        <v>8400</v>
      </c>
      <c r="G24" s="267">
        <v>319.23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44104</v>
      </c>
      <c r="B25" s="267">
        <v>506852</v>
      </c>
      <c r="C25" s="268" t="s">
        <v>3851</v>
      </c>
      <c r="D25" s="268" t="s">
        <v>3927</v>
      </c>
      <c r="E25" s="268" t="s">
        <v>584</v>
      </c>
      <c r="F25" s="381">
        <v>200000</v>
      </c>
      <c r="G25" s="267">
        <v>55.4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44104</v>
      </c>
      <c r="B26" s="267">
        <v>531281</v>
      </c>
      <c r="C26" s="268" t="s">
        <v>3928</v>
      </c>
      <c r="D26" s="268" t="s">
        <v>3929</v>
      </c>
      <c r="E26" s="268" t="s">
        <v>584</v>
      </c>
      <c r="F26" s="381">
        <v>70713</v>
      </c>
      <c r="G26" s="267">
        <v>2.4700000000000002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44104</v>
      </c>
      <c r="B27" s="267">
        <v>531281</v>
      </c>
      <c r="C27" s="268" t="s">
        <v>3928</v>
      </c>
      <c r="D27" s="268" t="s">
        <v>3930</v>
      </c>
      <c r="E27" s="268" t="s">
        <v>584</v>
      </c>
      <c r="F27" s="381">
        <v>82000</v>
      </c>
      <c r="G27" s="267">
        <v>2.4700000000000002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44104</v>
      </c>
      <c r="B28" s="267">
        <v>512217</v>
      </c>
      <c r="C28" s="268" t="s">
        <v>3931</v>
      </c>
      <c r="D28" s="268" t="s">
        <v>3932</v>
      </c>
      <c r="E28" s="268" t="s">
        <v>583</v>
      </c>
      <c r="F28" s="381">
        <v>39500</v>
      </c>
      <c r="G28" s="267">
        <v>18.37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44104</v>
      </c>
      <c r="B29" s="267">
        <v>512217</v>
      </c>
      <c r="C29" s="268" t="s">
        <v>3931</v>
      </c>
      <c r="D29" s="268" t="s">
        <v>3933</v>
      </c>
      <c r="E29" s="268" t="s">
        <v>584</v>
      </c>
      <c r="F29" s="381">
        <v>39500</v>
      </c>
      <c r="G29" s="267">
        <v>18.37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44104</v>
      </c>
      <c r="B30" s="267">
        <v>506618</v>
      </c>
      <c r="C30" s="268" t="s">
        <v>2259</v>
      </c>
      <c r="D30" s="268" t="s">
        <v>3934</v>
      </c>
      <c r="E30" s="268" t="s">
        <v>584</v>
      </c>
      <c r="F30" s="381">
        <v>100000</v>
      </c>
      <c r="G30" s="267">
        <v>600.25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44104</v>
      </c>
      <c r="B31" s="267">
        <v>540159</v>
      </c>
      <c r="C31" s="268" t="s">
        <v>3935</v>
      </c>
      <c r="D31" s="268" t="s">
        <v>3936</v>
      </c>
      <c r="E31" s="268" t="s">
        <v>584</v>
      </c>
      <c r="F31" s="381">
        <v>44800</v>
      </c>
      <c r="G31" s="267">
        <v>18.95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44104</v>
      </c>
      <c r="B32" s="267">
        <v>540159</v>
      </c>
      <c r="C32" s="268" t="s">
        <v>3935</v>
      </c>
      <c r="D32" s="268" t="s">
        <v>3937</v>
      </c>
      <c r="E32" s="268" t="s">
        <v>583</v>
      </c>
      <c r="F32" s="381">
        <v>50000</v>
      </c>
      <c r="G32" s="267">
        <v>19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44104</v>
      </c>
      <c r="B33" s="267">
        <v>540159</v>
      </c>
      <c r="C33" s="268" t="s">
        <v>3935</v>
      </c>
      <c r="D33" s="268" t="s">
        <v>3916</v>
      </c>
      <c r="E33" s="268" t="s">
        <v>584</v>
      </c>
      <c r="F33" s="381">
        <v>50000</v>
      </c>
      <c r="G33" s="267">
        <v>19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44104</v>
      </c>
      <c r="B34" s="267">
        <v>538647</v>
      </c>
      <c r="C34" s="268" t="s">
        <v>3938</v>
      </c>
      <c r="D34" s="268" t="s">
        <v>3939</v>
      </c>
      <c r="E34" s="268" t="s">
        <v>584</v>
      </c>
      <c r="F34" s="381">
        <v>50219</v>
      </c>
      <c r="G34" s="267">
        <v>10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44104</v>
      </c>
      <c r="B35" s="267">
        <v>538647</v>
      </c>
      <c r="C35" s="268" t="s">
        <v>3938</v>
      </c>
      <c r="D35" s="268" t="s">
        <v>3940</v>
      </c>
      <c r="E35" s="268" t="s">
        <v>583</v>
      </c>
      <c r="F35" s="381">
        <v>50000</v>
      </c>
      <c r="G35" s="267">
        <v>10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44104</v>
      </c>
      <c r="B36" s="267">
        <v>524218</v>
      </c>
      <c r="C36" s="268" t="s">
        <v>3881</v>
      </c>
      <c r="D36" s="268" t="s">
        <v>3941</v>
      </c>
      <c r="E36" s="268" t="s">
        <v>583</v>
      </c>
      <c r="F36" s="381">
        <v>5250000</v>
      </c>
      <c r="G36" s="267">
        <v>42.6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44104</v>
      </c>
      <c r="B37" s="267">
        <v>524218</v>
      </c>
      <c r="C37" s="268" t="s">
        <v>3881</v>
      </c>
      <c r="D37" s="268" t="s">
        <v>3942</v>
      </c>
      <c r="E37" s="268" t="s">
        <v>584</v>
      </c>
      <c r="F37" s="381">
        <v>2350000</v>
      </c>
      <c r="G37" s="267">
        <v>42.6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44104</v>
      </c>
      <c r="B38" s="267">
        <v>524218</v>
      </c>
      <c r="C38" s="268" t="s">
        <v>3881</v>
      </c>
      <c r="D38" s="268" t="s">
        <v>3943</v>
      </c>
      <c r="E38" s="268" t="s">
        <v>584</v>
      </c>
      <c r="F38" s="381">
        <v>2900000</v>
      </c>
      <c r="G38" s="267">
        <v>42.6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44104</v>
      </c>
      <c r="B39" s="267">
        <v>533301</v>
      </c>
      <c r="C39" s="268" t="s">
        <v>3377</v>
      </c>
      <c r="D39" s="268" t="s">
        <v>3944</v>
      </c>
      <c r="E39" s="268" t="s">
        <v>583</v>
      </c>
      <c r="F39" s="381">
        <v>10917485</v>
      </c>
      <c r="G39" s="267">
        <v>0.38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44104</v>
      </c>
      <c r="B40" s="267">
        <v>533301</v>
      </c>
      <c r="C40" s="268" t="s">
        <v>3377</v>
      </c>
      <c r="D40" s="268" t="s">
        <v>3945</v>
      </c>
      <c r="E40" s="268" t="s">
        <v>584</v>
      </c>
      <c r="F40" s="381">
        <v>10917485</v>
      </c>
      <c r="G40" s="267">
        <v>0.38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44104</v>
      </c>
      <c r="B41" s="267">
        <v>532070</v>
      </c>
      <c r="C41" s="268" t="s">
        <v>3946</v>
      </c>
      <c r="D41" s="268" t="s">
        <v>3947</v>
      </c>
      <c r="E41" s="268" t="s">
        <v>583</v>
      </c>
      <c r="F41" s="381">
        <v>30848</v>
      </c>
      <c r="G41" s="267">
        <v>10.65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44104</v>
      </c>
      <c r="B42" s="267">
        <v>532070</v>
      </c>
      <c r="C42" s="268" t="s">
        <v>3946</v>
      </c>
      <c r="D42" s="268" t="s">
        <v>3948</v>
      </c>
      <c r="E42" s="268" t="s">
        <v>584</v>
      </c>
      <c r="F42" s="381">
        <v>57950</v>
      </c>
      <c r="G42" s="267">
        <v>10.71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44104</v>
      </c>
      <c r="B43" s="267">
        <v>532869</v>
      </c>
      <c r="C43" s="268" t="s">
        <v>2606</v>
      </c>
      <c r="D43" s="268" t="s">
        <v>3949</v>
      </c>
      <c r="E43" s="268" t="s">
        <v>583</v>
      </c>
      <c r="F43" s="381">
        <v>200000</v>
      </c>
      <c r="G43" s="267">
        <v>44.75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44104</v>
      </c>
      <c r="B44" s="267">
        <v>532869</v>
      </c>
      <c r="C44" s="268" t="s">
        <v>2606</v>
      </c>
      <c r="D44" s="268" t="s">
        <v>3950</v>
      </c>
      <c r="E44" s="268" t="s">
        <v>584</v>
      </c>
      <c r="F44" s="381">
        <v>320000</v>
      </c>
      <c r="G44" s="267">
        <v>44.75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44104</v>
      </c>
      <c r="B45" s="267">
        <v>532869</v>
      </c>
      <c r="C45" s="268" t="s">
        <v>2606</v>
      </c>
      <c r="D45" s="268" t="s">
        <v>3951</v>
      </c>
      <c r="E45" s="268" t="s">
        <v>583</v>
      </c>
      <c r="F45" s="381">
        <v>120000</v>
      </c>
      <c r="G45" s="267">
        <v>44.75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44104</v>
      </c>
      <c r="B46" s="267">
        <v>536264</v>
      </c>
      <c r="C46" s="268" t="s">
        <v>3952</v>
      </c>
      <c r="D46" s="268" t="s">
        <v>3953</v>
      </c>
      <c r="E46" s="268" t="s">
        <v>583</v>
      </c>
      <c r="F46" s="381">
        <v>314798</v>
      </c>
      <c r="G46" s="267">
        <v>39.840000000000003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44104</v>
      </c>
      <c r="B47" s="267">
        <v>536264</v>
      </c>
      <c r="C47" s="268" t="s">
        <v>3952</v>
      </c>
      <c r="D47" s="268" t="s">
        <v>3953</v>
      </c>
      <c r="E47" s="268" t="s">
        <v>584</v>
      </c>
      <c r="F47" s="381">
        <v>314798</v>
      </c>
      <c r="G47" s="267">
        <v>37.65</v>
      </c>
      <c r="H47" s="345" t="s">
        <v>314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44104</v>
      </c>
      <c r="B48" s="267">
        <v>536264</v>
      </c>
      <c r="C48" s="268" t="s">
        <v>3952</v>
      </c>
      <c r="D48" s="268" t="s">
        <v>3877</v>
      </c>
      <c r="E48" s="268" t="s">
        <v>583</v>
      </c>
      <c r="F48" s="381">
        <v>66780</v>
      </c>
      <c r="G48" s="267">
        <v>38.840000000000003</v>
      </c>
      <c r="H48" s="345" t="s">
        <v>314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44104</v>
      </c>
      <c r="B49" s="267">
        <v>536264</v>
      </c>
      <c r="C49" s="268" t="s">
        <v>3952</v>
      </c>
      <c r="D49" s="268" t="s">
        <v>3877</v>
      </c>
      <c r="E49" s="268" t="s">
        <v>584</v>
      </c>
      <c r="F49" s="381">
        <v>75781</v>
      </c>
      <c r="G49" s="267">
        <v>41.86</v>
      </c>
      <c r="H49" s="345" t="s">
        <v>314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44104</v>
      </c>
      <c r="B50" s="267">
        <v>531644</v>
      </c>
      <c r="C50" s="268" t="s">
        <v>3954</v>
      </c>
      <c r="D50" s="268" t="s">
        <v>3955</v>
      </c>
      <c r="E50" s="268" t="s">
        <v>584</v>
      </c>
      <c r="F50" s="381">
        <v>61250</v>
      </c>
      <c r="G50" s="267">
        <v>10.050000000000001</v>
      </c>
      <c r="H50" s="345" t="s">
        <v>314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44104</v>
      </c>
      <c r="B51" s="267" t="s">
        <v>3882</v>
      </c>
      <c r="C51" s="268" t="s">
        <v>3883</v>
      </c>
      <c r="D51" s="268" t="s">
        <v>3884</v>
      </c>
      <c r="E51" s="268" t="s">
        <v>583</v>
      </c>
      <c r="F51" s="381">
        <v>76000</v>
      </c>
      <c r="G51" s="267">
        <v>5.25</v>
      </c>
      <c r="H51" s="345" t="s">
        <v>2952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44104</v>
      </c>
      <c r="B52" s="267" t="s">
        <v>3420</v>
      </c>
      <c r="C52" s="268" t="s">
        <v>3956</v>
      </c>
      <c r="D52" s="268" t="s">
        <v>3957</v>
      </c>
      <c r="E52" s="268" t="s">
        <v>583</v>
      </c>
      <c r="F52" s="381">
        <v>4057559</v>
      </c>
      <c r="G52" s="267">
        <v>24.01</v>
      </c>
      <c r="H52" s="345" t="s">
        <v>2952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44104</v>
      </c>
      <c r="B53" s="267" t="s">
        <v>3958</v>
      </c>
      <c r="C53" s="268" t="s">
        <v>3959</v>
      </c>
      <c r="D53" s="268" t="s">
        <v>3960</v>
      </c>
      <c r="E53" s="268" t="s">
        <v>583</v>
      </c>
      <c r="F53" s="381">
        <v>16000</v>
      </c>
      <c r="G53" s="267">
        <v>78.86</v>
      </c>
      <c r="H53" s="345" t="s">
        <v>2952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44104</v>
      </c>
      <c r="B54" s="267" t="s">
        <v>3961</v>
      </c>
      <c r="C54" s="268" t="s">
        <v>3962</v>
      </c>
      <c r="D54" s="268" t="s">
        <v>3963</v>
      </c>
      <c r="E54" s="268" t="s">
        <v>583</v>
      </c>
      <c r="F54" s="381">
        <v>22400</v>
      </c>
      <c r="G54" s="267">
        <v>168.21</v>
      </c>
      <c r="H54" s="345" t="s">
        <v>2952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44104</v>
      </c>
      <c r="B55" s="267" t="s">
        <v>2606</v>
      </c>
      <c r="C55" s="268" t="s">
        <v>3964</v>
      </c>
      <c r="D55" s="268" t="s">
        <v>3965</v>
      </c>
      <c r="E55" s="268" t="s">
        <v>583</v>
      </c>
      <c r="F55" s="381">
        <v>155061</v>
      </c>
      <c r="G55" s="267">
        <v>44.5</v>
      </c>
      <c r="H55" s="345" t="s">
        <v>2952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44104</v>
      </c>
      <c r="B56" s="267" t="s">
        <v>2606</v>
      </c>
      <c r="C56" s="268" t="s">
        <v>3964</v>
      </c>
      <c r="D56" s="268" t="s">
        <v>3949</v>
      </c>
      <c r="E56" s="268" t="s">
        <v>583</v>
      </c>
      <c r="F56" s="381">
        <v>130683</v>
      </c>
      <c r="G56" s="267">
        <v>44.5</v>
      </c>
      <c r="H56" s="345" t="s">
        <v>2952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44104</v>
      </c>
      <c r="B57" s="267" t="s">
        <v>2606</v>
      </c>
      <c r="C57" s="268" t="s">
        <v>3964</v>
      </c>
      <c r="D57" s="268" t="s">
        <v>3966</v>
      </c>
      <c r="E57" s="268" t="s">
        <v>583</v>
      </c>
      <c r="F57" s="381">
        <v>134939</v>
      </c>
      <c r="G57" s="267">
        <v>44.5</v>
      </c>
      <c r="H57" s="345" t="s">
        <v>2952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44104</v>
      </c>
      <c r="B58" s="267" t="s">
        <v>2734</v>
      </c>
      <c r="C58" s="268" t="s">
        <v>3886</v>
      </c>
      <c r="D58" s="268" t="s">
        <v>3967</v>
      </c>
      <c r="E58" s="268" t="s">
        <v>583</v>
      </c>
      <c r="F58" s="381">
        <v>1500000</v>
      </c>
      <c r="G58" s="267">
        <v>3.55</v>
      </c>
      <c r="H58" s="345" t="s">
        <v>2952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44104</v>
      </c>
      <c r="B59" s="267" t="s">
        <v>2734</v>
      </c>
      <c r="C59" s="268" t="s">
        <v>3886</v>
      </c>
      <c r="D59" s="268" t="s">
        <v>3968</v>
      </c>
      <c r="E59" s="268" t="s">
        <v>583</v>
      </c>
      <c r="F59" s="381">
        <v>1561904</v>
      </c>
      <c r="G59" s="267">
        <v>3.55</v>
      </c>
      <c r="H59" s="345" t="s">
        <v>2952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44104</v>
      </c>
      <c r="B60" s="267" t="s">
        <v>2734</v>
      </c>
      <c r="C60" s="268" t="s">
        <v>3886</v>
      </c>
      <c r="D60" s="268" t="s">
        <v>3969</v>
      </c>
      <c r="E60" s="268" t="s">
        <v>583</v>
      </c>
      <c r="F60" s="381">
        <v>1500000</v>
      </c>
      <c r="G60" s="267">
        <v>3.55</v>
      </c>
      <c r="H60" s="345" t="s">
        <v>2952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44104</v>
      </c>
      <c r="B61" s="267" t="s">
        <v>2750</v>
      </c>
      <c r="C61" s="268" t="s">
        <v>3970</v>
      </c>
      <c r="D61" s="268" t="s">
        <v>3971</v>
      </c>
      <c r="E61" s="268" t="s">
        <v>583</v>
      </c>
      <c r="F61" s="381">
        <v>1675000</v>
      </c>
      <c r="G61" s="267">
        <v>25.59</v>
      </c>
      <c r="H61" s="345" t="s">
        <v>2952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44104</v>
      </c>
      <c r="B62" s="267" t="s">
        <v>3882</v>
      </c>
      <c r="C62" s="268" t="s">
        <v>3883</v>
      </c>
      <c r="D62" s="268" t="s">
        <v>3885</v>
      </c>
      <c r="E62" s="268" t="s">
        <v>584</v>
      </c>
      <c r="F62" s="381">
        <v>76000</v>
      </c>
      <c r="G62" s="267">
        <v>5.25</v>
      </c>
      <c r="H62" s="345" t="s">
        <v>2952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44104</v>
      </c>
      <c r="B63" s="267" t="s">
        <v>2606</v>
      </c>
      <c r="C63" s="268" t="s">
        <v>3964</v>
      </c>
      <c r="D63" s="268" t="s">
        <v>3972</v>
      </c>
      <c r="E63" s="268" t="s">
        <v>584</v>
      </c>
      <c r="F63" s="381">
        <v>424000</v>
      </c>
      <c r="G63" s="267">
        <v>44.5</v>
      </c>
      <c r="H63" s="345" t="s">
        <v>2952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44104</v>
      </c>
      <c r="B64" s="267" t="s">
        <v>2734</v>
      </c>
      <c r="C64" s="268" t="s">
        <v>3886</v>
      </c>
      <c r="D64" s="268" t="s">
        <v>3968</v>
      </c>
      <c r="E64" s="268" t="s">
        <v>584</v>
      </c>
      <c r="F64" s="381">
        <v>400</v>
      </c>
      <c r="G64" s="267">
        <v>3.55</v>
      </c>
      <c r="H64" s="345" t="s">
        <v>2952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44104</v>
      </c>
      <c r="B65" s="267" t="s">
        <v>2734</v>
      </c>
      <c r="C65" s="268" t="s">
        <v>3886</v>
      </c>
      <c r="D65" s="268" t="s">
        <v>3887</v>
      </c>
      <c r="E65" s="268" t="s">
        <v>584</v>
      </c>
      <c r="F65" s="381">
        <v>11000000</v>
      </c>
      <c r="G65" s="267">
        <v>3.55</v>
      </c>
      <c r="H65" s="345" t="s">
        <v>2952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3"/>
  <sheetViews>
    <sheetView zoomScale="70" zoomScaleNormal="70" workbookViewId="0">
      <selection activeCell="Q22" sqref="Q22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44105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ht="15" customHeight="1">
      <c r="A10" s="487">
        <v>1</v>
      </c>
      <c r="B10" s="445">
        <v>44034</v>
      </c>
      <c r="C10" s="448"/>
      <c r="D10" s="449" t="s">
        <v>153</v>
      </c>
      <c r="E10" s="450" t="s">
        <v>600</v>
      </c>
      <c r="F10" s="481">
        <v>17030</v>
      </c>
      <c r="G10" s="481">
        <v>15950</v>
      </c>
      <c r="H10" s="481">
        <v>15950</v>
      </c>
      <c r="I10" s="481" t="s">
        <v>3631</v>
      </c>
      <c r="J10" s="491" t="s">
        <v>3652</v>
      </c>
      <c r="K10" s="491">
        <f t="shared" ref="K10" si="0">H10-F10</f>
        <v>-1080</v>
      </c>
      <c r="L10" s="470">
        <f t="shared" ref="L10" si="1">(F10*-0.8)/100</f>
        <v>-136.24</v>
      </c>
      <c r="M10" s="432">
        <f t="shared" ref="M10:M11" si="2">(K10+L10)/F10</f>
        <v>-7.1417498532002355E-2</v>
      </c>
      <c r="N10" s="446" t="s">
        <v>663</v>
      </c>
      <c r="O10" s="433">
        <v>44075</v>
      </c>
      <c r="P10" s="7"/>
      <c r="Q10" s="11"/>
      <c r="R10" s="12" t="s">
        <v>602</v>
      </c>
      <c r="S10" s="16"/>
      <c r="T10" s="16"/>
      <c r="U10" s="16"/>
      <c r="V10" s="16"/>
      <c r="W10" s="16"/>
      <c r="X10" s="16"/>
      <c r="Y10" s="16"/>
      <c r="Z10" s="16"/>
      <c r="AA10" s="16"/>
    </row>
    <row r="11" spans="1:28" s="427" customFormat="1" ht="14.25">
      <c r="A11" s="487">
        <v>2</v>
      </c>
      <c r="B11" s="445">
        <v>44057</v>
      </c>
      <c r="C11" s="448"/>
      <c r="D11" s="449" t="s">
        <v>128</v>
      </c>
      <c r="E11" s="450" t="s">
        <v>600</v>
      </c>
      <c r="F11" s="481">
        <v>198</v>
      </c>
      <c r="G11" s="481">
        <v>187</v>
      </c>
      <c r="H11" s="481">
        <v>187</v>
      </c>
      <c r="I11" s="481" t="s">
        <v>3638</v>
      </c>
      <c r="J11" s="491" t="s">
        <v>3686</v>
      </c>
      <c r="K11" s="491">
        <f t="shared" ref="K11" si="3">H11-F11</f>
        <v>-11</v>
      </c>
      <c r="L11" s="470">
        <f t="shared" ref="L11" si="4">(F11*-0.8)/100</f>
        <v>-1.5840000000000001</v>
      </c>
      <c r="M11" s="432">
        <f t="shared" si="2"/>
        <v>-6.355555555555556E-2</v>
      </c>
      <c r="N11" s="446" t="s">
        <v>663</v>
      </c>
      <c r="O11" s="433">
        <v>44078</v>
      </c>
      <c r="Q11" s="428"/>
      <c r="R11" s="429" t="s">
        <v>3635</v>
      </c>
      <c r="S11" s="428"/>
      <c r="T11" s="428"/>
      <c r="U11" s="428"/>
      <c r="V11" s="428"/>
      <c r="W11" s="428"/>
      <c r="X11" s="428"/>
      <c r="Y11" s="428"/>
      <c r="Z11" s="428"/>
      <c r="AA11" s="428"/>
      <c r="AB11" s="428"/>
    </row>
    <row r="12" spans="1:28" s="427" customFormat="1" ht="14.25">
      <c r="A12" s="487">
        <v>3</v>
      </c>
      <c r="B12" s="445">
        <v>44063</v>
      </c>
      <c r="C12" s="448"/>
      <c r="D12" s="449" t="s">
        <v>546</v>
      </c>
      <c r="E12" s="450" t="s">
        <v>3804</v>
      </c>
      <c r="F12" s="481">
        <v>785</v>
      </c>
      <c r="G12" s="481">
        <v>730</v>
      </c>
      <c r="H12" s="481">
        <v>773.5</v>
      </c>
      <c r="I12" s="481" t="s">
        <v>3640</v>
      </c>
      <c r="J12" s="491" t="s">
        <v>3899</v>
      </c>
      <c r="K12" s="491">
        <f t="shared" ref="K12" si="5">H12-F12</f>
        <v>-11.5</v>
      </c>
      <c r="L12" s="470">
        <f t="shared" ref="L12" si="6">(F12*-0.8)/100</f>
        <v>-6.28</v>
      </c>
      <c r="M12" s="432">
        <f t="shared" ref="M12" si="7">(K12+L12)/F12</f>
        <v>-2.2649681528662421E-2</v>
      </c>
      <c r="N12" s="446" t="s">
        <v>663</v>
      </c>
      <c r="O12" s="433">
        <v>44103</v>
      </c>
      <c r="Q12" s="428"/>
      <c r="R12" s="429" t="s">
        <v>602</v>
      </c>
      <c r="S12" s="428"/>
      <c r="T12" s="428"/>
      <c r="U12" s="428"/>
      <c r="V12" s="428"/>
      <c r="W12" s="428"/>
      <c r="X12" s="428"/>
      <c r="Y12" s="428"/>
      <c r="Z12" s="428"/>
      <c r="AA12" s="428"/>
      <c r="AB12" s="428"/>
    </row>
    <row r="13" spans="1:28" s="427" customFormat="1" ht="14.25">
      <c r="A13" s="434">
        <v>4</v>
      </c>
      <c r="B13" s="435">
        <v>44064</v>
      </c>
      <c r="C13" s="436"/>
      <c r="D13" s="437" t="s">
        <v>284</v>
      </c>
      <c r="E13" s="438" t="s">
        <v>600</v>
      </c>
      <c r="F13" s="439">
        <v>172</v>
      </c>
      <c r="G13" s="438">
        <v>160</v>
      </c>
      <c r="H13" s="506">
        <v>180.5</v>
      </c>
      <c r="I13" s="440">
        <v>195</v>
      </c>
      <c r="J13" s="441" t="s">
        <v>3642</v>
      </c>
      <c r="K13" s="441">
        <f t="shared" ref="K13:K14" si="8">H13-F13</f>
        <v>8.5</v>
      </c>
      <c r="L13" s="469">
        <f t="shared" ref="L13:L14" si="9">(F13*-0.8)/100</f>
        <v>-1.3759999999999999</v>
      </c>
      <c r="M13" s="442">
        <f t="shared" ref="M13:M14" si="10">(K13+L13)/F13</f>
        <v>4.1418604651162795E-2</v>
      </c>
      <c r="N13" s="443" t="s">
        <v>599</v>
      </c>
      <c r="O13" s="444">
        <v>44070</v>
      </c>
      <c r="Q13" s="428"/>
      <c r="R13" s="429" t="s">
        <v>3186</v>
      </c>
      <c r="S13" s="428"/>
      <c r="T13" s="428"/>
      <c r="U13" s="428"/>
      <c r="V13" s="428"/>
      <c r="W13" s="428"/>
      <c r="X13" s="428"/>
      <c r="Y13" s="428"/>
      <c r="Z13" s="428"/>
      <c r="AA13" s="428"/>
      <c r="AB13" s="428"/>
    </row>
    <row r="14" spans="1:28" s="427" customFormat="1" ht="14.25">
      <c r="A14" s="487">
        <v>5</v>
      </c>
      <c r="B14" s="445">
        <v>44071</v>
      </c>
      <c r="C14" s="448"/>
      <c r="D14" s="449" t="s">
        <v>250</v>
      </c>
      <c r="E14" s="450" t="s">
        <v>600</v>
      </c>
      <c r="F14" s="481">
        <v>214</v>
      </c>
      <c r="G14" s="481">
        <v>199</v>
      </c>
      <c r="H14" s="481">
        <v>200</v>
      </c>
      <c r="I14" s="481" t="s">
        <v>3645</v>
      </c>
      <c r="J14" s="491" t="s">
        <v>3667</v>
      </c>
      <c r="K14" s="491">
        <f t="shared" si="8"/>
        <v>-14</v>
      </c>
      <c r="L14" s="470">
        <f t="shared" si="9"/>
        <v>-1.7120000000000002</v>
      </c>
      <c r="M14" s="432">
        <f t="shared" si="10"/>
        <v>-7.3420560747663552E-2</v>
      </c>
      <c r="N14" s="446" t="s">
        <v>663</v>
      </c>
      <c r="O14" s="433">
        <v>44076</v>
      </c>
      <c r="Q14" s="428"/>
      <c r="R14" s="429" t="s">
        <v>602</v>
      </c>
      <c r="S14" s="428"/>
      <c r="T14" s="428"/>
      <c r="U14" s="428"/>
      <c r="V14" s="428"/>
      <c r="W14" s="428"/>
      <c r="X14" s="428"/>
      <c r="Y14" s="428"/>
      <c r="Z14" s="428"/>
      <c r="AA14" s="428"/>
      <c r="AB14" s="428"/>
    </row>
    <row r="15" spans="1:28" s="427" customFormat="1" ht="14.25">
      <c r="A15" s="477">
        <v>6</v>
      </c>
      <c r="B15" s="452">
        <v>44071</v>
      </c>
      <c r="C15" s="478"/>
      <c r="D15" s="529" t="s">
        <v>569</v>
      </c>
      <c r="E15" s="479" t="s">
        <v>600</v>
      </c>
      <c r="F15" s="454">
        <v>2142.5</v>
      </c>
      <c r="G15" s="479">
        <v>1980</v>
      </c>
      <c r="H15" s="479">
        <v>2250</v>
      </c>
      <c r="I15" s="480" t="s">
        <v>3646</v>
      </c>
      <c r="J15" s="451" t="s">
        <v>3762</v>
      </c>
      <c r="K15" s="451">
        <f t="shared" ref="K15:K16" si="11">H15-F15</f>
        <v>107.5</v>
      </c>
      <c r="L15" s="468">
        <f t="shared" ref="L15:L16" si="12">(F15*-0.8)/100</f>
        <v>-17.14</v>
      </c>
      <c r="M15" s="455">
        <f t="shared" ref="M15:M16" si="13">(K15+L15)/F15</f>
        <v>4.2175029171528586E-2</v>
      </c>
      <c r="N15" s="456" t="s">
        <v>599</v>
      </c>
      <c r="O15" s="494">
        <v>44091</v>
      </c>
      <c r="Q15" s="428"/>
      <c r="R15" s="429" t="s">
        <v>602</v>
      </c>
      <c r="S15" s="428"/>
      <c r="T15" s="428"/>
      <c r="U15" s="428"/>
      <c r="V15" s="428"/>
      <c r="W15" s="428"/>
      <c r="X15" s="428"/>
      <c r="Y15" s="428"/>
      <c r="Z15" s="428"/>
      <c r="AA15" s="428"/>
      <c r="AB15" s="428"/>
    </row>
    <row r="16" spans="1:28" s="427" customFormat="1" ht="14.25">
      <c r="A16" s="487">
        <v>7</v>
      </c>
      <c r="B16" s="445">
        <v>44075</v>
      </c>
      <c r="C16" s="448"/>
      <c r="D16" s="449" t="s">
        <v>3647</v>
      </c>
      <c r="E16" s="450" t="s">
        <v>600</v>
      </c>
      <c r="F16" s="481">
        <v>517</v>
      </c>
      <c r="G16" s="481">
        <v>487</v>
      </c>
      <c r="H16" s="481">
        <v>487</v>
      </c>
      <c r="I16" s="481" t="s">
        <v>3648</v>
      </c>
      <c r="J16" s="491" t="s">
        <v>3705</v>
      </c>
      <c r="K16" s="491">
        <f t="shared" si="11"/>
        <v>-30</v>
      </c>
      <c r="L16" s="470">
        <f t="shared" si="12"/>
        <v>-4.1360000000000001</v>
      </c>
      <c r="M16" s="432">
        <f t="shared" si="13"/>
        <v>-6.602707930367506E-2</v>
      </c>
      <c r="N16" s="446" t="s">
        <v>663</v>
      </c>
      <c r="O16" s="433">
        <v>44098</v>
      </c>
      <c r="Q16" s="428"/>
      <c r="R16" s="429" t="s">
        <v>602</v>
      </c>
      <c r="S16" s="428"/>
      <c r="T16" s="428"/>
      <c r="U16" s="428"/>
      <c r="V16" s="428"/>
      <c r="W16" s="428"/>
      <c r="X16" s="428"/>
      <c r="Y16" s="428"/>
      <c r="Z16" s="428"/>
      <c r="AA16" s="428"/>
      <c r="AB16" s="428"/>
    </row>
    <row r="17" spans="1:28" s="427" customFormat="1" ht="14.25">
      <c r="A17" s="487">
        <v>8</v>
      </c>
      <c r="B17" s="445">
        <v>44075</v>
      </c>
      <c r="C17" s="448"/>
      <c r="D17" s="449" t="s">
        <v>3649</v>
      </c>
      <c r="E17" s="450" t="s">
        <v>600</v>
      </c>
      <c r="F17" s="481">
        <v>309</v>
      </c>
      <c r="G17" s="481">
        <v>290</v>
      </c>
      <c r="H17" s="481">
        <v>289.5</v>
      </c>
      <c r="I17" s="481" t="s">
        <v>3650</v>
      </c>
      <c r="J17" s="491" t="s">
        <v>3703</v>
      </c>
      <c r="K17" s="491">
        <f t="shared" ref="K17" si="14">H17-F17</f>
        <v>-19.5</v>
      </c>
      <c r="L17" s="470">
        <f t="shared" ref="L17" si="15">(F17*-0.8)/100</f>
        <v>-2.472</v>
      </c>
      <c r="M17" s="432">
        <f t="shared" ref="M17" si="16">(K17+L17)/F17</f>
        <v>-7.1106796116504861E-2</v>
      </c>
      <c r="N17" s="446" t="s">
        <v>663</v>
      </c>
      <c r="O17" s="433">
        <v>44082</v>
      </c>
      <c r="Q17" s="428"/>
      <c r="R17" s="429" t="s">
        <v>3186</v>
      </c>
      <c r="S17" s="428"/>
      <c r="T17" s="428"/>
      <c r="U17" s="428"/>
      <c r="V17" s="428"/>
      <c r="W17" s="428"/>
      <c r="X17" s="428"/>
      <c r="Y17" s="428"/>
      <c r="Z17" s="428"/>
      <c r="AA17" s="428"/>
      <c r="AB17" s="428"/>
    </row>
    <row r="18" spans="1:28" s="427" customFormat="1" ht="14.25">
      <c r="A18" s="487">
        <v>9</v>
      </c>
      <c r="B18" s="445">
        <v>44075</v>
      </c>
      <c r="C18" s="448"/>
      <c r="D18" s="449" t="s">
        <v>3651</v>
      </c>
      <c r="E18" s="450" t="s">
        <v>3804</v>
      </c>
      <c r="F18" s="501">
        <v>529</v>
      </c>
      <c r="G18" s="450">
        <v>490</v>
      </c>
      <c r="H18" s="481">
        <f>(551+487.5)/2</f>
        <v>519.25</v>
      </c>
      <c r="I18" s="498" t="s">
        <v>3634</v>
      </c>
      <c r="J18" s="491" t="s">
        <v>3733</v>
      </c>
      <c r="K18" s="491">
        <f t="shared" ref="K18" si="17">H18-F18</f>
        <v>-9.75</v>
      </c>
      <c r="L18" s="470">
        <f>(F18*-0.45)/100</f>
        <v>-2.3805000000000001</v>
      </c>
      <c r="M18" s="432">
        <f t="shared" ref="M18" si="18">(K18+L18)/F18</f>
        <v>-2.2931001890359168E-2</v>
      </c>
      <c r="N18" s="446" t="s">
        <v>663</v>
      </c>
      <c r="O18" s="433">
        <v>44088</v>
      </c>
      <c r="Q18" s="428"/>
      <c r="R18" s="429" t="s">
        <v>602</v>
      </c>
      <c r="S18" s="428"/>
      <c r="T18" s="428"/>
      <c r="U18" s="428"/>
      <c r="V18" s="428"/>
      <c r="W18" s="428"/>
      <c r="X18" s="428"/>
      <c r="Y18" s="428"/>
      <c r="Z18" s="428"/>
      <c r="AA18" s="428"/>
      <c r="AB18" s="428"/>
    </row>
    <row r="19" spans="1:28" s="427" customFormat="1" ht="14.25">
      <c r="A19" s="383">
        <v>10</v>
      </c>
      <c r="B19" s="408">
        <v>44076</v>
      </c>
      <c r="C19" s="422"/>
      <c r="D19" s="458" t="s">
        <v>153</v>
      </c>
      <c r="E19" s="423" t="s">
        <v>600</v>
      </c>
      <c r="F19" s="423" t="s">
        <v>3672</v>
      </c>
      <c r="G19" s="431">
        <v>15300</v>
      </c>
      <c r="H19" s="423"/>
      <c r="I19" s="411" t="s">
        <v>3673</v>
      </c>
      <c r="J19" s="424" t="s">
        <v>601</v>
      </c>
      <c r="K19" s="424"/>
      <c r="L19" s="471"/>
      <c r="M19" s="424"/>
      <c r="N19" s="425"/>
      <c r="O19" s="426"/>
      <c r="Q19" s="428"/>
      <c r="R19" s="429" t="s">
        <v>602</v>
      </c>
      <c r="S19" s="428"/>
      <c r="T19" s="428"/>
      <c r="U19" s="428"/>
      <c r="V19" s="428"/>
      <c r="W19" s="428"/>
      <c r="X19" s="428"/>
      <c r="Y19" s="428"/>
      <c r="Z19" s="428"/>
      <c r="AA19" s="428"/>
      <c r="AB19" s="428"/>
    </row>
    <row r="20" spans="1:28" s="427" customFormat="1" ht="14.25">
      <c r="A20" s="477">
        <v>11</v>
      </c>
      <c r="B20" s="452">
        <v>44076</v>
      </c>
      <c r="C20" s="478"/>
      <c r="D20" s="529" t="s">
        <v>145</v>
      </c>
      <c r="E20" s="479" t="s">
        <v>3761</v>
      </c>
      <c r="F20" s="454">
        <v>879.5</v>
      </c>
      <c r="G20" s="479">
        <v>825</v>
      </c>
      <c r="H20" s="479">
        <v>928</v>
      </c>
      <c r="I20" s="480">
        <v>975</v>
      </c>
      <c r="J20" s="451" t="s">
        <v>3779</v>
      </c>
      <c r="K20" s="451">
        <f t="shared" ref="K20" si="19">H20-F20</f>
        <v>48.5</v>
      </c>
      <c r="L20" s="468">
        <f t="shared" ref="L20" si="20">(F20*-0.8)/100</f>
        <v>-7.0360000000000005</v>
      </c>
      <c r="M20" s="455">
        <f t="shared" ref="M20" si="21">(K20+L20)/F20</f>
        <v>4.714496873223422E-2</v>
      </c>
      <c r="N20" s="456" t="s">
        <v>599</v>
      </c>
      <c r="O20" s="494">
        <v>44092</v>
      </c>
      <c r="Q20" s="428"/>
      <c r="R20" s="429" t="s">
        <v>3186</v>
      </c>
      <c r="S20" s="428"/>
      <c r="T20" s="428"/>
      <c r="U20" s="428"/>
      <c r="V20" s="428"/>
      <c r="W20" s="428"/>
      <c r="X20" s="428"/>
      <c r="Y20" s="428"/>
      <c r="Z20" s="428"/>
      <c r="AA20" s="428"/>
      <c r="AB20" s="428"/>
    </row>
    <row r="21" spans="1:28" s="427" customFormat="1" ht="14.25">
      <c r="A21" s="451">
        <v>12</v>
      </c>
      <c r="B21" s="452">
        <v>44077</v>
      </c>
      <c r="C21" s="478"/>
      <c r="D21" s="493" t="s">
        <v>565</v>
      </c>
      <c r="E21" s="479" t="s">
        <v>600</v>
      </c>
      <c r="F21" s="467">
        <v>1008</v>
      </c>
      <c r="G21" s="483">
        <v>950</v>
      </c>
      <c r="H21" s="479">
        <v>1074</v>
      </c>
      <c r="I21" s="480" t="s">
        <v>3684</v>
      </c>
      <c r="J21" s="451" t="s">
        <v>3737</v>
      </c>
      <c r="K21" s="451">
        <f t="shared" ref="K21:K23" si="22">H21-F21</f>
        <v>66</v>
      </c>
      <c r="L21" s="468">
        <f t="shared" ref="L21:L23" si="23">(F21*-0.8)/100</f>
        <v>-8.0640000000000001</v>
      </c>
      <c r="M21" s="455">
        <f t="shared" ref="M21:M23" si="24">(K21+L21)/F21</f>
        <v>5.7476190476190479E-2</v>
      </c>
      <c r="N21" s="456" t="s">
        <v>599</v>
      </c>
      <c r="O21" s="494">
        <v>44088</v>
      </c>
      <c r="Q21" s="428"/>
      <c r="R21" s="429" t="s">
        <v>3186</v>
      </c>
      <c r="S21" s="428"/>
      <c r="T21" s="428"/>
      <c r="U21" s="428"/>
      <c r="V21" s="428"/>
      <c r="W21" s="428"/>
      <c r="X21" s="428"/>
      <c r="Y21" s="428"/>
      <c r="Z21" s="428"/>
      <c r="AA21" s="428"/>
      <c r="AB21" s="428"/>
    </row>
    <row r="22" spans="1:28" s="427" customFormat="1" ht="14.25">
      <c r="A22" s="477">
        <v>13</v>
      </c>
      <c r="B22" s="452">
        <v>44083</v>
      </c>
      <c r="C22" s="478"/>
      <c r="D22" s="529" t="s">
        <v>98</v>
      </c>
      <c r="E22" s="479" t="s">
        <v>600</v>
      </c>
      <c r="F22" s="454">
        <v>156</v>
      </c>
      <c r="G22" s="479">
        <v>145</v>
      </c>
      <c r="H22" s="479">
        <v>165</v>
      </c>
      <c r="I22" s="480">
        <v>175</v>
      </c>
      <c r="J22" s="451" t="s">
        <v>3405</v>
      </c>
      <c r="K22" s="451">
        <f t="shared" si="22"/>
        <v>9</v>
      </c>
      <c r="L22" s="468">
        <f t="shared" si="23"/>
        <v>-1.2480000000000002</v>
      </c>
      <c r="M22" s="455">
        <f t="shared" si="24"/>
        <v>4.9692307692307688E-2</v>
      </c>
      <c r="N22" s="456" t="s">
        <v>599</v>
      </c>
      <c r="O22" s="494">
        <v>44090</v>
      </c>
      <c r="Q22" s="428"/>
      <c r="R22" s="429" t="s">
        <v>3186</v>
      </c>
      <c r="S22" s="428"/>
      <c r="T22" s="428"/>
      <c r="U22" s="428"/>
      <c r="V22" s="428"/>
      <c r="W22" s="428"/>
      <c r="X22" s="428"/>
      <c r="Y22" s="428"/>
      <c r="Z22" s="428"/>
      <c r="AA22" s="428"/>
      <c r="AB22" s="428"/>
    </row>
    <row r="23" spans="1:28" s="427" customFormat="1" ht="14.25">
      <c r="A23" s="434">
        <v>14</v>
      </c>
      <c r="B23" s="435">
        <v>44088</v>
      </c>
      <c r="C23" s="436"/>
      <c r="D23" s="437" t="s">
        <v>424</v>
      </c>
      <c r="E23" s="438" t="s">
        <v>600</v>
      </c>
      <c r="F23" s="439">
        <v>263.5</v>
      </c>
      <c r="G23" s="438">
        <v>248</v>
      </c>
      <c r="H23" s="438">
        <v>274</v>
      </c>
      <c r="I23" s="440">
        <v>290</v>
      </c>
      <c r="J23" s="441" t="s">
        <v>3768</v>
      </c>
      <c r="K23" s="441">
        <f t="shared" si="22"/>
        <v>10.5</v>
      </c>
      <c r="L23" s="469">
        <f t="shared" si="23"/>
        <v>-2.1080000000000001</v>
      </c>
      <c r="M23" s="442">
        <f t="shared" si="24"/>
        <v>3.184819734345351E-2</v>
      </c>
      <c r="N23" s="443" t="s">
        <v>599</v>
      </c>
      <c r="O23" s="444">
        <v>44091</v>
      </c>
      <c r="Q23" s="428"/>
      <c r="R23" s="429" t="s">
        <v>3186</v>
      </c>
      <c r="S23" s="428"/>
      <c r="T23" s="428"/>
      <c r="U23" s="428"/>
      <c r="V23" s="428"/>
      <c r="W23" s="428"/>
      <c r="X23" s="428"/>
      <c r="Y23" s="428"/>
      <c r="Z23" s="428"/>
      <c r="AA23" s="428"/>
      <c r="AB23" s="428"/>
    </row>
    <row r="24" spans="1:28" s="427" customFormat="1" ht="14.25">
      <c r="A24" s="451">
        <v>15</v>
      </c>
      <c r="B24" s="452">
        <v>44088</v>
      </c>
      <c r="C24" s="478"/>
      <c r="D24" s="493" t="s">
        <v>81</v>
      </c>
      <c r="E24" s="479" t="s">
        <v>600</v>
      </c>
      <c r="F24" s="467">
        <v>636</v>
      </c>
      <c r="G24" s="483">
        <v>600</v>
      </c>
      <c r="H24" s="479">
        <v>680</v>
      </c>
      <c r="I24" s="480">
        <v>700</v>
      </c>
      <c r="J24" s="451" t="s">
        <v>3748</v>
      </c>
      <c r="K24" s="451">
        <f t="shared" ref="K24" si="25">H24-F24</f>
        <v>44</v>
      </c>
      <c r="L24" s="468">
        <f t="shared" ref="L24" si="26">(F24*-0.8)/100</f>
        <v>-5.0880000000000001</v>
      </c>
      <c r="M24" s="455">
        <f t="shared" ref="M24" si="27">(K24+L24)/F24</f>
        <v>6.1182389937106917E-2</v>
      </c>
      <c r="N24" s="456" t="s">
        <v>599</v>
      </c>
      <c r="O24" s="494">
        <v>44089</v>
      </c>
      <c r="Q24" s="428"/>
      <c r="R24" s="429" t="s">
        <v>3186</v>
      </c>
      <c r="S24" s="428"/>
      <c r="T24" s="428"/>
      <c r="U24" s="428"/>
      <c r="V24" s="428"/>
      <c r="W24" s="428"/>
      <c r="X24" s="428"/>
      <c r="Y24" s="428"/>
      <c r="Z24" s="428"/>
      <c r="AA24" s="428"/>
      <c r="AB24" s="428"/>
    </row>
    <row r="25" spans="1:28" s="427" customFormat="1" ht="14.25">
      <c r="A25" s="383">
        <v>16</v>
      </c>
      <c r="B25" s="408">
        <v>44088</v>
      </c>
      <c r="C25" s="422"/>
      <c r="D25" s="458" t="s">
        <v>380</v>
      </c>
      <c r="E25" s="423" t="s">
        <v>600</v>
      </c>
      <c r="F25" s="423" t="s">
        <v>3734</v>
      </c>
      <c r="G25" s="431">
        <v>870</v>
      </c>
      <c r="H25" s="423"/>
      <c r="I25" s="411" t="s">
        <v>3735</v>
      </c>
      <c r="J25" s="424" t="s">
        <v>601</v>
      </c>
      <c r="K25" s="424"/>
      <c r="L25" s="471"/>
      <c r="M25" s="424"/>
      <c r="N25" s="425"/>
      <c r="O25" s="426"/>
      <c r="Q25" s="428"/>
      <c r="R25" s="429" t="s">
        <v>602</v>
      </c>
      <c r="S25" s="428"/>
      <c r="T25" s="428"/>
      <c r="U25" s="428"/>
      <c r="V25" s="428"/>
      <c r="W25" s="428"/>
      <c r="X25" s="428"/>
      <c r="Y25" s="428"/>
      <c r="Z25" s="428"/>
      <c r="AA25" s="428"/>
      <c r="AB25" s="428"/>
    </row>
    <row r="26" spans="1:28" s="427" customFormat="1" ht="14.25">
      <c r="A26" s="477">
        <v>17</v>
      </c>
      <c r="B26" s="452">
        <v>44088</v>
      </c>
      <c r="C26" s="478"/>
      <c r="D26" s="529" t="s">
        <v>82</v>
      </c>
      <c r="E26" s="479" t="s">
        <v>600</v>
      </c>
      <c r="F26" s="454">
        <v>229.5</v>
      </c>
      <c r="G26" s="479">
        <v>217</v>
      </c>
      <c r="H26" s="479">
        <v>243</v>
      </c>
      <c r="I26" s="480" t="s">
        <v>3736</v>
      </c>
      <c r="J26" s="451" t="s">
        <v>3769</v>
      </c>
      <c r="K26" s="451">
        <f t="shared" ref="K26" si="28">H26-F26</f>
        <v>13.5</v>
      </c>
      <c r="L26" s="468">
        <f t="shared" ref="L26" si="29">(F26*-0.8)/100</f>
        <v>-1.8360000000000003</v>
      </c>
      <c r="M26" s="455">
        <f t="shared" ref="M26" si="30">(K26+L26)/F26</f>
        <v>5.0823529411764705E-2</v>
      </c>
      <c r="N26" s="456" t="s">
        <v>599</v>
      </c>
      <c r="O26" s="494">
        <v>44091</v>
      </c>
      <c r="Q26" s="428"/>
      <c r="R26" s="429" t="s">
        <v>3186</v>
      </c>
      <c r="S26" s="428"/>
      <c r="T26" s="428"/>
      <c r="U26" s="428"/>
      <c r="V26" s="428"/>
      <c r="W26" s="428"/>
      <c r="X26" s="428"/>
      <c r="Y26" s="428"/>
      <c r="Z26" s="428"/>
      <c r="AA26" s="428"/>
      <c r="AB26" s="428"/>
    </row>
    <row r="27" spans="1:28" s="427" customFormat="1" ht="14.25">
      <c r="A27" s="451">
        <v>18</v>
      </c>
      <c r="B27" s="452">
        <v>44088</v>
      </c>
      <c r="C27" s="478"/>
      <c r="D27" s="493" t="s">
        <v>423</v>
      </c>
      <c r="E27" s="479" t="s">
        <v>600</v>
      </c>
      <c r="F27" s="467">
        <v>1482.5</v>
      </c>
      <c r="G27" s="483">
        <v>1380</v>
      </c>
      <c r="H27" s="479">
        <v>1543</v>
      </c>
      <c r="I27" s="480">
        <v>1650</v>
      </c>
      <c r="J27" s="451" t="s">
        <v>3738</v>
      </c>
      <c r="K27" s="451">
        <f t="shared" ref="K27:K28" si="31">H27-F27</f>
        <v>60.5</v>
      </c>
      <c r="L27" s="468">
        <f>(F27*-0.07)/100</f>
        <v>-1.03775</v>
      </c>
      <c r="M27" s="455">
        <f t="shared" ref="M27:M28" si="32">(K27+L27)/F27</f>
        <v>4.0109443507588528E-2</v>
      </c>
      <c r="N27" s="456" t="s">
        <v>599</v>
      </c>
      <c r="O27" s="459">
        <v>44088</v>
      </c>
      <c r="Q27" s="428"/>
      <c r="R27" s="429" t="s">
        <v>602</v>
      </c>
      <c r="S27" s="428"/>
      <c r="T27" s="428"/>
      <c r="U27" s="428"/>
      <c r="V27" s="428"/>
      <c r="W27" s="428"/>
      <c r="X27" s="428"/>
      <c r="Y27" s="428"/>
      <c r="Z27" s="428"/>
      <c r="AA27" s="428"/>
      <c r="AB27" s="428"/>
    </row>
    <row r="28" spans="1:28" s="427" customFormat="1" ht="14.25">
      <c r="A28" s="434">
        <v>19</v>
      </c>
      <c r="B28" s="435">
        <v>44088</v>
      </c>
      <c r="C28" s="436"/>
      <c r="D28" s="437" t="s">
        <v>106</v>
      </c>
      <c r="E28" s="438" t="s">
        <v>600</v>
      </c>
      <c r="F28" s="439">
        <v>663</v>
      </c>
      <c r="G28" s="438">
        <v>630</v>
      </c>
      <c r="H28" s="438">
        <v>692</v>
      </c>
      <c r="I28" s="440">
        <v>730</v>
      </c>
      <c r="J28" s="441" t="s">
        <v>3875</v>
      </c>
      <c r="K28" s="441">
        <f t="shared" si="31"/>
        <v>29</v>
      </c>
      <c r="L28" s="469">
        <f t="shared" ref="L28" si="33">(F28*-0.8)/100</f>
        <v>-5.3039999999999994</v>
      </c>
      <c r="M28" s="442">
        <f t="shared" si="32"/>
        <v>3.5740573152337862E-2</v>
      </c>
      <c r="N28" s="443" t="s">
        <v>599</v>
      </c>
      <c r="O28" s="444">
        <v>44102</v>
      </c>
      <c r="Q28" s="428"/>
      <c r="R28" s="429" t="s">
        <v>3186</v>
      </c>
      <c r="S28" s="428"/>
      <c r="T28" s="428"/>
      <c r="U28" s="428"/>
      <c r="V28" s="428"/>
      <c r="W28" s="428"/>
      <c r="X28" s="428"/>
      <c r="Y28" s="428"/>
      <c r="Z28" s="428"/>
      <c r="AA28" s="428"/>
      <c r="AB28" s="428"/>
    </row>
    <row r="29" spans="1:28" s="427" customFormat="1" ht="14.25">
      <c r="A29" s="487">
        <v>20</v>
      </c>
      <c r="B29" s="445">
        <v>44088</v>
      </c>
      <c r="C29" s="448"/>
      <c r="D29" s="449" t="s">
        <v>383</v>
      </c>
      <c r="E29" s="450" t="s">
        <v>600</v>
      </c>
      <c r="F29" s="501">
        <v>79.25</v>
      </c>
      <c r="G29" s="450">
        <v>74</v>
      </c>
      <c r="H29" s="481">
        <v>74</v>
      </c>
      <c r="I29" s="498" t="s">
        <v>3739</v>
      </c>
      <c r="J29" s="491" t="s">
        <v>3903</v>
      </c>
      <c r="K29" s="491">
        <f t="shared" ref="K29" si="34">H29-F29</f>
        <v>-5.25</v>
      </c>
      <c r="L29" s="470">
        <f t="shared" ref="L29" si="35">(F29*-0.8)/100</f>
        <v>-0.63400000000000001</v>
      </c>
      <c r="M29" s="432">
        <f t="shared" ref="M29" si="36">(K29+L29)/F29</f>
        <v>-7.4246056782334383E-2</v>
      </c>
      <c r="N29" s="446" t="s">
        <v>663</v>
      </c>
      <c r="O29" s="433">
        <v>44096</v>
      </c>
      <c r="Q29" s="428"/>
      <c r="R29" s="429" t="s">
        <v>602</v>
      </c>
      <c r="S29" s="428"/>
      <c r="T29" s="428"/>
      <c r="U29" s="428"/>
      <c r="V29" s="428"/>
      <c r="W29" s="428"/>
      <c r="X29" s="428"/>
      <c r="Y29" s="428"/>
      <c r="Z29" s="428"/>
      <c r="AA29" s="428"/>
      <c r="AB29" s="428"/>
    </row>
    <row r="30" spans="1:28" s="427" customFormat="1" ht="14.25">
      <c r="A30" s="451">
        <v>21</v>
      </c>
      <c r="B30" s="452">
        <v>44088</v>
      </c>
      <c r="C30" s="478"/>
      <c r="D30" s="493" t="s">
        <v>391</v>
      </c>
      <c r="E30" s="479" t="s">
        <v>600</v>
      </c>
      <c r="F30" s="467">
        <v>642.5</v>
      </c>
      <c r="G30" s="483">
        <v>599</v>
      </c>
      <c r="H30" s="479">
        <v>673</v>
      </c>
      <c r="I30" s="480" t="s">
        <v>3740</v>
      </c>
      <c r="J30" s="451" t="s">
        <v>3760</v>
      </c>
      <c r="K30" s="451">
        <f t="shared" ref="K30:K31" si="37">H30-F30</f>
        <v>30.5</v>
      </c>
      <c r="L30" s="468">
        <f>(F30*-0.7)/100</f>
        <v>-4.4974999999999996</v>
      </c>
      <c r="M30" s="455">
        <f t="shared" ref="M30:M31" si="38">(K30+L30)/F30</f>
        <v>4.0470817120622567E-2</v>
      </c>
      <c r="N30" s="456" t="s">
        <v>599</v>
      </c>
      <c r="O30" s="494">
        <v>44090</v>
      </c>
      <c r="Q30" s="428"/>
      <c r="R30" s="429" t="s">
        <v>3186</v>
      </c>
      <c r="S30" s="428"/>
      <c r="T30" s="428"/>
      <c r="U30" s="428"/>
      <c r="V30" s="428"/>
      <c r="W30" s="428"/>
      <c r="X30" s="428"/>
      <c r="Y30" s="428"/>
      <c r="Z30" s="428"/>
      <c r="AA30" s="428"/>
      <c r="AB30" s="428"/>
    </row>
    <row r="31" spans="1:28" s="427" customFormat="1" ht="14.25">
      <c r="A31" s="487">
        <v>22</v>
      </c>
      <c r="B31" s="445">
        <v>44088</v>
      </c>
      <c r="C31" s="448"/>
      <c r="D31" s="449" t="s">
        <v>412</v>
      </c>
      <c r="E31" s="450" t="s">
        <v>3804</v>
      </c>
      <c r="F31" s="501">
        <v>124</v>
      </c>
      <c r="G31" s="450">
        <v>115</v>
      </c>
      <c r="H31" s="481">
        <v>122</v>
      </c>
      <c r="I31" s="498" t="s">
        <v>3741</v>
      </c>
      <c r="J31" s="491" t="s">
        <v>3803</v>
      </c>
      <c r="K31" s="491">
        <f t="shared" si="37"/>
        <v>-2</v>
      </c>
      <c r="L31" s="470">
        <f t="shared" ref="L31" si="39">(F31*-0.8)/100</f>
        <v>-0.99199999999999999</v>
      </c>
      <c r="M31" s="432">
        <f t="shared" si="38"/>
        <v>-2.4129032258064516E-2</v>
      </c>
      <c r="N31" s="446" t="s">
        <v>663</v>
      </c>
      <c r="O31" s="433">
        <v>44095</v>
      </c>
      <c r="Q31" s="428"/>
      <c r="R31" s="429" t="s">
        <v>602</v>
      </c>
      <c r="S31" s="428"/>
      <c r="T31" s="428"/>
      <c r="U31" s="428"/>
      <c r="V31" s="428"/>
      <c r="W31" s="428"/>
      <c r="X31" s="428"/>
      <c r="Y31" s="428"/>
      <c r="Z31" s="428"/>
      <c r="AA31" s="428"/>
      <c r="AB31" s="428"/>
    </row>
    <row r="32" spans="1:28" s="427" customFormat="1" ht="14.25">
      <c r="A32" s="383">
        <v>23</v>
      </c>
      <c r="B32" s="408">
        <v>44091</v>
      </c>
      <c r="C32" s="422"/>
      <c r="D32" s="458" t="s">
        <v>174</v>
      </c>
      <c r="E32" s="423" t="s">
        <v>600</v>
      </c>
      <c r="F32" s="423" t="s">
        <v>3764</v>
      </c>
      <c r="G32" s="431">
        <v>1180</v>
      </c>
      <c r="H32" s="423"/>
      <c r="I32" s="411" t="s">
        <v>3765</v>
      </c>
      <c r="J32" s="424" t="s">
        <v>601</v>
      </c>
      <c r="K32" s="424"/>
      <c r="L32" s="471"/>
      <c r="M32" s="424"/>
      <c r="N32" s="425"/>
      <c r="O32" s="426"/>
      <c r="Q32" s="428"/>
      <c r="R32" s="429" t="s">
        <v>3186</v>
      </c>
      <c r="S32" s="428"/>
      <c r="T32" s="428"/>
      <c r="U32" s="428"/>
      <c r="V32" s="428"/>
      <c r="W32" s="428"/>
      <c r="X32" s="428"/>
      <c r="Y32" s="428"/>
      <c r="Z32" s="428"/>
      <c r="AA32" s="428"/>
      <c r="AB32" s="428"/>
    </row>
    <row r="33" spans="1:38" s="427" customFormat="1" ht="14.25">
      <c r="A33" s="477">
        <v>24</v>
      </c>
      <c r="B33" s="452">
        <v>44091</v>
      </c>
      <c r="C33" s="478"/>
      <c r="D33" s="493" t="s">
        <v>472</v>
      </c>
      <c r="E33" s="479" t="s">
        <v>600</v>
      </c>
      <c r="F33" s="467">
        <v>1655</v>
      </c>
      <c r="G33" s="483">
        <v>1520</v>
      </c>
      <c r="H33" s="479">
        <v>1742.5</v>
      </c>
      <c r="I33" s="480" t="s">
        <v>3766</v>
      </c>
      <c r="J33" s="451" t="s">
        <v>3767</v>
      </c>
      <c r="K33" s="451">
        <f t="shared" ref="K33" si="40">H33-F33</f>
        <v>87.5</v>
      </c>
      <c r="L33" s="468">
        <f>(F33*-0.07)/100</f>
        <v>-1.1585000000000001</v>
      </c>
      <c r="M33" s="455">
        <f t="shared" ref="M33:M34" si="41">(K33+L33)/F33</f>
        <v>5.2170090634441085E-2</v>
      </c>
      <c r="N33" s="456" t="s">
        <v>599</v>
      </c>
      <c r="O33" s="459">
        <v>44091</v>
      </c>
      <c r="Q33" s="428"/>
      <c r="R33" s="429" t="s">
        <v>602</v>
      </c>
      <c r="S33" s="428"/>
      <c r="T33" s="428"/>
      <c r="U33" s="428"/>
      <c r="V33" s="428"/>
      <c r="W33" s="428"/>
      <c r="X33" s="428"/>
      <c r="Y33" s="428"/>
      <c r="Z33" s="428"/>
      <c r="AA33" s="428"/>
      <c r="AB33" s="428"/>
    </row>
    <row r="34" spans="1:38" s="427" customFormat="1" ht="14.25">
      <c r="A34" s="487">
        <v>25</v>
      </c>
      <c r="B34" s="445">
        <v>44095</v>
      </c>
      <c r="C34" s="448"/>
      <c r="D34" s="449" t="s">
        <v>472</v>
      </c>
      <c r="E34" s="450" t="s">
        <v>600</v>
      </c>
      <c r="F34" s="501">
        <v>1637.5</v>
      </c>
      <c r="G34" s="450">
        <v>1520</v>
      </c>
      <c r="H34" s="481">
        <v>1555</v>
      </c>
      <c r="I34" s="498" t="s">
        <v>3766</v>
      </c>
      <c r="J34" s="491" t="s">
        <v>3811</v>
      </c>
      <c r="K34" s="491">
        <f>H34-F34</f>
        <v>-82.5</v>
      </c>
      <c r="L34" s="470">
        <f t="shared" ref="L34" si="42">(F34*-0.8)/100</f>
        <v>-13.1</v>
      </c>
      <c r="M34" s="432">
        <f t="shared" si="41"/>
        <v>-5.8381679389312977E-2</v>
      </c>
      <c r="N34" s="446" t="s">
        <v>663</v>
      </c>
      <c r="O34" s="433">
        <v>44096</v>
      </c>
      <c r="Q34" s="428"/>
      <c r="R34" s="429" t="s">
        <v>602</v>
      </c>
      <c r="S34" s="428"/>
      <c r="T34" s="428"/>
      <c r="U34" s="428"/>
      <c r="V34" s="428"/>
      <c r="W34" s="428"/>
      <c r="X34" s="428"/>
      <c r="Y34" s="428"/>
      <c r="Z34" s="428"/>
      <c r="AA34" s="428"/>
      <c r="AB34" s="428"/>
    </row>
    <row r="35" spans="1:38" s="427" customFormat="1" ht="14.25">
      <c r="A35" s="383">
        <v>26</v>
      </c>
      <c r="B35" s="408">
        <v>44096</v>
      </c>
      <c r="C35" s="422"/>
      <c r="D35" s="458" t="s">
        <v>802</v>
      </c>
      <c r="E35" s="423" t="s">
        <v>600</v>
      </c>
      <c r="F35" s="423" t="s">
        <v>3823</v>
      </c>
      <c r="G35" s="431">
        <v>980</v>
      </c>
      <c r="H35" s="423"/>
      <c r="I35" s="411">
        <v>1150</v>
      </c>
      <c r="J35" s="424" t="s">
        <v>601</v>
      </c>
      <c r="K35" s="424"/>
      <c r="L35" s="471"/>
      <c r="M35" s="424"/>
      <c r="N35" s="425"/>
      <c r="O35" s="426"/>
      <c r="Q35" s="428"/>
      <c r="R35" s="429" t="s">
        <v>602</v>
      </c>
      <c r="S35" s="428"/>
      <c r="T35" s="428"/>
      <c r="U35" s="428"/>
      <c r="V35" s="428"/>
      <c r="W35" s="428"/>
      <c r="X35" s="428"/>
      <c r="Y35" s="428"/>
      <c r="Z35" s="428"/>
      <c r="AA35" s="428"/>
      <c r="AB35" s="428"/>
    </row>
    <row r="36" spans="1:38" s="427" customFormat="1" ht="14.25">
      <c r="A36" s="477">
        <v>27</v>
      </c>
      <c r="B36" s="452">
        <v>44096</v>
      </c>
      <c r="C36" s="478"/>
      <c r="D36" s="529" t="s">
        <v>336</v>
      </c>
      <c r="E36" s="479" t="s">
        <v>600</v>
      </c>
      <c r="F36" s="454">
        <v>905</v>
      </c>
      <c r="G36" s="479">
        <v>848</v>
      </c>
      <c r="H36" s="479">
        <v>957</v>
      </c>
      <c r="I36" s="480">
        <v>1000</v>
      </c>
      <c r="J36" s="451" t="s">
        <v>3902</v>
      </c>
      <c r="K36" s="451">
        <f t="shared" ref="K36" si="43">H36-F36</f>
        <v>52</v>
      </c>
      <c r="L36" s="468">
        <f t="shared" ref="L36" si="44">(F36*-0.8)/100</f>
        <v>-7.24</v>
      </c>
      <c r="M36" s="455">
        <f t="shared" ref="M36" si="45">(K36+L36)/F36</f>
        <v>4.9458563535911597E-2</v>
      </c>
      <c r="N36" s="456" t="s">
        <v>599</v>
      </c>
      <c r="O36" s="494">
        <v>44103</v>
      </c>
      <c r="Q36" s="428"/>
      <c r="R36" s="429" t="s">
        <v>3186</v>
      </c>
      <c r="S36" s="428"/>
      <c r="T36" s="428"/>
      <c r="U36" s="428"/>
      <c r="V36" s="428"/>
      <c r="W36" s="428"/>
      <c r="X36" s="428"/>
      <c r="Y36" s="428"/>
      <c r="Z36" s="428"/>
      <c r="AA36" s="428"/>
      <c r="AB36" s="428"/>
    </row>
    <row r="37" spans="1:38" s="427" customFormat="1" ht="14.25">
      <c r="A37" s="383">
        <v>28</v>
      </c>
      <c r="B37" s="408">
        <v>44097</v>
      </c>
      <c r="C37" s="422"/>
      <c r="D37" s="458" t="s">
        <v>128</v>
      </c>
      <c r="E37" s="423" t="s">
        <v>600</v>
      </c>
      <c r="F37" s="423" t="s">
        <v>3838</v>
      </c>
      <c r="G37" s="431">
        <v>166</v>
      </c>
      <c r="H37" s="423"/>
      <c r="I37" s="411" t="s">
        <v>3839</v>
      </c>
      <c r="J37" s="424" t="s">
        <v>601</v>
      </c>
      <c r="K37" s="424"/>
      <c r="L37" s="471"/>
      <c r="M37" s="424"/>
      <c r="N37" s="425"/>
      <c r="O37" s="426"/>
      <c r="Q37" s="428"/>
      <c r="R37" s="429" t="s">
        <v>602</v>
      </c>
      <c r="S37" s="428"/>
      <c r="T37" s="428"/>
      <c r="U37" s="428"/>
      <c r="V37" s="428"/>
      <c r="W37" s="428"/>
      <c r="X37" s="428"/>
      <c r="Y37" s="428"/>
      <c r="Z37" s="428"/>
      <c r="AA37" s="428"/>
      <c r="AB37" s="428"/>
    </row>
    <row r="38" spans="1:38" s="427" customFormat="1" ht="14.25">
      <c r="A38" s="477">
        <v>29</v>
      </c>
      <c r="B38" s="452">
        <v>44097</v>
      </c>
      <c r="C38" s="478"/>
      <c r="D38" s="529" t="s">
        <v>472</v>
      </c>
      <c r="E38" s="479" t="s">
        <v>600</v>
      </c>
      <c r="F38" s="454">
        <v>1612.5</v>
      </c>
      <c r="G38" s="479">
        <v>1490</v>
      </c>
      <c r="H38" s="479">
        <v>1712.5</v>
      </c>
      <c r="I38" s="480" t="s">
        <v>3840</v>
      </c>
      <c r="J38" s="451" t="s">
        <v>3873</v>
      </c>
      <c r="K38" s="451">
        <f t="shared" ref="K38:K39" si="46">H38-F38</f>
        <v>100</v>
      </c>
      <c r="L38" s="468">
        <f>(F38*-0.7)/100</f>
        <v>-11.2875</v>
      </c>
      <c r="M38" s="455">
        <f t="shared" ref="M38" si="47">(K38+L38)/F38</f>
        <v>5.5015503875968999E-2</v>
      </c>
      <c r="N38" s="456" t="s">
        <v>599</v>
      </c>
      <c r="O38" s="494">
        <v>44102</v>
      </c>
      <c r="Q38" s="428"/>
      <c r="R38" s="429" t="s">
        <v>602</v>
      </c>
      <c r="S38" s="428"/>
      <c r="T38" s="428"/>
      <c r="U38" s="428"/>
      <c r="V38" s="428"/>
      <c r="W38" s="428"/>
      <c r="X38" s="428"/>
      <c r="Y38" s="428"/>
      <c r="Z38" s="428"/>
      <c r="AA38" s="428"/>
      <c r="AB38" s="428"/>
    </row>
    <row r="39" spans="1:38" s="427" customFormat="1" ht="14.25">
      <c r="A39" s="434">
        <v>30</v>
      </c>
      <c r="B39" s="435">
        <v>44097</v>
      </c>
      <c r="C39" s="436"/>
      <c r="D39" s="437" t="s">
        <v>569</v>
      </c>
      <c r="E39" s="438" t="s">
        <v>600</v>
      </c>
      <c r="F39" s="439">
        <v>2110</v>
      </c>
      <c r="G39" s="438">
        <v>1980</v>
      </c>
      <c r="H39" s="438">
        <v>2192.5</v>
      </c>
      <c r="I39" s="440" t="s">
        <v>3841</v>
      </c>
      <c r="J39" s="441" t="s">
        <v>3895</v>
      </c>
      <c r="K39" s="441">
        <f t="shared" si="46"/>
        <v>82.5</v>
      </c>
      <c r="L39" s="469">
        <f>(F39*-0.7)/100</f>
        <v>-14.77</v>
      </c>
      <c r="M39" s="442">
        <f>(K39+L39)/F39</f>
        <v>3.2099526066350713E-2</v>
      </c>
      <c r="N39" s="443" t="s">
        <v>599</v>
      </c>
      <c r="O39" s="444">
        <v>44103</v>
      </c>
      <c r="Q39" s="428"/>
      <c r="R39" s="429" t="s">
        <v>602</v>
      </c>
      <c r="S39" s="428"/>
      <c r="T39" s="428"/>
      <c r="U39" s="428"/>
      <c r="V39" s="428"/>
      <c r="W39" s="428"/>
      <c r="X39" s="428"/>
      <c r="Y39" s="428"/>
      <c r="Z39" s="428"/>
      <c r="AA39" s="428"/>
      <c r="AB39" s="428"/>
    </row>
    <row r="40" spans="1:38" s="427" customFormat="1" ht="14.25">
      <c r="A40" s="434">
        <v>31</v>
      </c>
      <c r="B40" s="435">
        <v>44097</v>
      </c>
      <c r="C40" s="436"/>
      <c r="D40" s="437" t="s">
        <v>86</v>
      </c>
      <c r="E40" s="438" t="s">
        <v>600</v>
      </c>
      <c r="F40" s="439">
        <v>372.5</v>
      </c>
      <c r="G40" s="438">
        <v>350</v>
      </c>
      <c r="H40" s="438">
        <v>386.5</v>
      </c>
      <c r="I40" s="440" t="s">
        <v>3842</v>
      </c>
      <c r="J40" s="441" t="s">
        <v>3874</v>
      </c>
      <c r="K40" s="441">
        <f t="shared" ref="K40" si="48">H40-F40</f>
        <v>14</v>
      </c>
      <c r="L40" s="469">
        <f>(F40*-0.7)/100</f>
        <v>-2.6074999999999999</v>
      </c>
      <c r="M40" s="442">
        <f>(K40+L40)/F40</f>
        <v>3.0583892617449666E-2</v>
      </c>
      <c r="N40" s="443" t="s">
        <v>599</v>
      </c>
      <c r="O40" s="444">
        <v>44102</v>
      </c>
      <c r="Q40" s="428"/>
      <c r="R40" s="429" t="s">
        <v>3186</v>
      </c>
      <c r="S40" s="428"/>
      <c r="T40" s="428"/>
      <c r="U40" s="428"/>
      <c r="V40" s="428"/>
      <c r="W40" s="428"/>
      <c r="X40" s="428"/>
      <c r="Y40" s="428"/>
      <c r="Z40" s="428"/>
      <c r="AA40" s="428"/>
      <c r="AB40" s="428"/>
    </row>
    <row r="41" spans="1:38" s="427" customFormat="1" ht="14.25">
      <c r="A41" s="477">
        <v>32</v>
      </c>
      <c r="B41" s="452">
        <v>44098</v>
      </c>
      <c r="C41" s="478"/>
      <c r="D41" s="493" t="s">
        <v>98</v>
      </c>
      <c r="E41" s="479" t="s">
        <v>600</v>
      </c>
      <c r="F41" s="467">
        <v>154.5</v>
      </c>
      <c r="G41" s="483">
        <v>145</v>
      </c>
      <c r="H41" s="479">
        <v>164.5</v>
      </c>
      <c r="I41" s="480">
        <v>175</v>
      </c>
      <c r="J41" s="451" t="s">
        <v>3732</v>
      </c>
      <c r="K41" s="451">
        <f t="shared" ref="K41" si="49">H41-F41</f>
        <v>10</v>
      </c>
      <c r="L41" s="468">
        <f>(F41*-0.7)/100</f>
        <v>-1.0814999999999999</v>
      </c>
      <c r="M41" s="455">
        <f t="shared" ref="M41:M42" si="50">(K41+L41)/F41</f>
        <v>5.7724919093851135E-2</v>
      </c>
      <c r="N41" s="456" t="s">
        <v>599</v>
      </c>
      <c r="O41" s="494">
        <v>44099</v>
      </c>
      <c r="Q41" s="428"/>
      <c r="R41" s="429" t="s">
        <v>3186</v>
      </c>
      <c r="S41" s="428"/>
      <c r="T41" s="428"/>
      <c r="U41" s="428"/>
      <c r="V41" s="428"/>
      <c r="W41" s="428"/>
      <c r="X41" s="428"/>
      <c r="Y41" s="428"/>
      <c r="Z41" s="428"/>
      <c r="AA41" s="428"/>
      <c r="AB41" s="428"/>
    </row>
    <row r="42" spans="1:38" s="427" customFormat="1" ht="14.25">
      <c r="A42" s="487">
        <v>33</v>
      </c>
      <c r="B42" s="445">
        <v>44099</v>
      </c>
      <c r="C42" s="448"/>
      <c r="D42" s="449" t="s">
        <v>146</v>
      </c>
      <c r="E42" s="450" t="s">
        <v>3627</v>
      </c>
      <c r="F42" s="501">
        <v>1290</v>
      </c>
      <c r="G42" s="450">
        <v>1355</v>
      </c>
      <c r="H42" s="481">
        <v>1355</v>
      </c>
      <c r="I42" s="498" t="s">
        <v>3857</v>
      </c>
      <c r="J42" s="491" t="s">
        <v>3894</v>
      </c>
      <c r="K42" s="491">
        <f>+F42-H42</f>
        <v>-65</v>
      </c>
      <c r="L42" s="470">
        <f t="shared" ref="L42" si="51">(F42*-0.8)/100</f>
        <v>-10.32</v>
      </c>
      <c r="M42" s="432">
        <f t="shared" si="50"/>
        <v>-5.8387596899224799E-2</v>
      </c>
      <c r="N42" s="446" t="s">
        <v>663</v>
      </c>
      <c r="O42" s="433">
        <v>44103</v>
      </c>
      <c r="Q42" s="428"/>
      <c r="R42" s="429" t="s">
        <v>602</v>
      </c>
      <c r="S42" s="428"/>
      <c r="T42" s="428"/>
      <c r="U42" s="428"/>
      <c r="V42" s="428"/>
      <c r="W42" s="428"/>
      <c r="X42" s="428"/>
      <c r="Y42" s="428"/>
      <c r="Z42" s="428"/>
      <c r="AA42" s="428"/>
      <c r="AB42" s="428"/>
    </row>
    <row r="43" spans="1:38" s="427" customFormat="1" ht="14.25">
      <c r="A43" s="383">
        <v>34</v>
      </c>
      <c r="B43" s="408">
        <v>44103</v>
      </c>
      <c r="C43" s="422"/>
      <c r="D43" s="458" t="s">
        <v>3658</v>
      </c>
      <c r="E43" s="423" t="s">
        <v>600</v>
      </c>
      <c r="F43" s="423" t="s">
        <v>3893</v>
      </c>
      <c r="G43" s="431">
        <v>163</v>
      </c>
      <c r="H43" s="423"/>
      <c r="I43" s="411">
        <v>195</v>
      </c>
      <c r="J43" s="548" t="s">
        <v>601</v>
      </c>
      <c r="K43" s="548"/>
      <c r="L43" s="471"/>
      <c r="M43" s="548"/>
      <c r="N43" s="425"/>
      <c r="O43" s="426"/>
      <c r="Q43" s="428"/>
      <c r="R43" s="429" t="s">
        <v>3635</v>
      </c>
      <c r="S43" s="428"/>
      <c r="T43" s="428"/>
      <c r="U43" s="428"/>
      <c r="V43" s="428"/>
      <c r="W43" s="428"/>
      <c r="X43" s="428"/>
      <c r="Y43" s="428"/>
      <c r="Z43" s="428"/>
      <c r="AA43" s="428"/>
      <c r="AB43" s="428"/>
    </row>
    <row r="44" spans="1:38" s="427" customFormat="1" ht="14.25">
      <c r="A44" s="383">
        <v>35</v>
      </c>
      <c r="B44" s="408">
        <v>44103</v>
      </c>
      <c r="C44" s="422"/>
      <c r="D44" s="458" t="s">
        <v>3896</v>
      </c>
      <c r="E44" s="423" t="s">
        <v>600</v>
      </c>
      <c r="F44" s="423" t="s">
        <v>3897</v>
      </c>
      <c r="G44" s="431">
        <v>735</v>
      </c>
      <c r="H44" s="423"/>
      <c r="I44" s="411" t="s">
        <v>3898</v>
      </c>
      <c r="J44" s="548" t="s">
        <v>601</v>
      </c>
      <c r="K44" s="548"/>
      <c r="L44" s="471"/>
      <c r="M44" s="548"/>
      <c r="N44" s="425"/>
      <c r="O44" s="426"/>
      <c r="Q44" s="428"/>
      <c r="R44" s="429" t="s">
        <v>3186</v>
      </c>
      <c r="S44" s="428"/>
      <c r="T44" s="428"/>
      <c r="U44" s="428"/>
      <c r="V44" s="428"/>
      <c r="W44" s="428"/>
      <c r="X44" s="428"/>
      <c r="Y44" s="428"/>
      <c r="Z44" s="428"/>
      <c r="AA44" s="428"/>
      <c r="AB44" s="428"/>
    </row>
    <row r="45" spans="1:38" s="5" customFormat="1" ht="14.25">
      <c r="A45" s="383"/>
      <c r="B45" s="408"/>
      <c r="C45" s="409"/>
      <c r="D45" s="390"/>
      <c r="E45" s="410"/>
      <c r="F45" s="411"/>
      <c r="G45" s="412"/>
      <c r="H45" s="412"/>
      <c r="I45" s="411"/>
      <c r="J45" s="377"/>
      <c r="K45" s="377"/>
      <c r="L45" s="472"/>
      <c r="M45" s="376"/>
      <c r="N45" s="388"/>
      <c r="O45" s="382"/>
      <c r="P45" s="427"/>
      <c r="Q45" s="64"/>
      <c r="R45" s="341"/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38" s="5" customFormat="1" ht="12" customHeight="1">
      <c r="A46" s="23" t="s">
        <v>603</v>
      </c>
      <c r="B46" s="24"/>
      <c r="C46" s="25"/>
      <c r="D46" s="26"/>
      <c r="E46" s="27"/>
      <c r="F46" s="28"/>
      <c r="G46" s="28"/>
      <c r="H46" s="28"/>
      <c r="I46" s="28"/>
      <c r="J46" s="65"/>
      <c r="K46" s="28"/>
      <c r="L46" s="473"/>
      <c r="M46" s="38"/>
      <c r="N46" s="65"/>
      <c r="O46" s="66"/>
      <c r="P46" s="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s="5" customFormat="1" ht="12" customHeight="1">
      <c r="A47" s="29" t="s">
        <v>604</v>
      </c>
      <c r="B47" s="23"/>
      <c r="C47" s="23"/>
      <c r="D47" s="23"/>
      <c r="F47" s="30" t="s">
        <v>605</v>
      </c>
      <c r="G47" s="17"/>
      <c r="H47" s="31"/>
      <c r="I47" s="36"/>
      <c r="J47" s="67"/>
      <c r="K47" s="68"/>
      <c r="L47" s="474"/>
      <c r="M47" s="69"/>
      <c r="N47" s="16"/>
      <c r="O47" s="70"/>
      <c r="P47" s="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s="5" customFormat="1" ht="12" customHeight="1">
      <c r="A48" s="23" t="s">
        <v>606</v>
      </c>
      <c r="B48" s="23"/>
      <c r="C48" s="23"/>
      <c r="D48" s="23"/>
      <c r="E48" s="32"/>
      <c r="F48" s="30" t="s">
        <v>607</v>
      </c>
      <c r="G48" s="17"/>
      <c r="H48" s="31"/>
      <c r="I48" s="36"/>
      <c r="J48" s="67"/>
      <c r="K48" s="68"/>
      <c r="L48" s="474"/>
      <c r="M48" s="69"/>
      <c r="N48" s="16"/>
      <c r="O48" s="70"/>
      <c r="P48" s="8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38" s="5" customFormat="1" ht="12" customHeight="1">
      <c r="A49" s="23"/>
      <c r="B49" s="23"/>
      <c r="C49" s="23"/>
      <c r="D49" s="23"/>
      <c r="E49" s="32"/>
      <c r="F49" s="17"/>
      <c r="G49" s="17"/>
      <c r="H49" s="31"/>
      <c r="I49" s="36"/>
      <c r="J49" s="71"/>
      <c r="K49" s="68"/>
      <c r="L49" s="474"/>
      <c r="M49" s="17"/>
      <c r="N49" s="72"/>
      <c r="O49" s="5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1:38" ht="15">
      <c r="A50" s="11"/>
      <c r="B50" s="33" t="s">
        <v>608</v>
      </c>
      <c r="C50" s="33"/>
      <c r="D50" s="33"/>
      <c r="E50" s="33"/>
      <c r="F50" s="34"/>
      <c r="G50" s="32"/>
      <c r="H50" s="32"/>
      <c r="I50" s="73"/>
      <c r="J50" s="74"/>
      <c r="K50" s="75"/>
      <c r="L50" s="475"/>
      <c r="M50" s="12"/>
      <c r="N50" s="11"/>
      <c r="O50" s="53"/>
      <c r="P50" s="7"/>
      <c r="R50" s="82"/>
      <c r="S50" s="16"/>
      <c r="T50" s="16"/>
      <c r="U50" s="16"/>
      <c r="V50" s="16"/>
      <c r="W50" s="16"/>
      <c r="X50" s="16"/>
      <c r="Y50" s="16"/>
      <c r="Z50" s="16"/>
    </row>
    <row r="51" spans="1:38" s="6" customFormat="1" ht="38.25">
      <c r="A51" s="20" t="s">
        <v>16</v>
      </c>
      <c r="B51" s="21" t="s">
        <v>575</v>
      </c>
      <c r="C51" s="21"/>
      <c r="D51" s="22" t="s">
        <v>588</v>
      </c>
      <c r="E51" s="21" t="s">
        <v>589</v>
      </c>
      <c r="F51" s="21" t="s">
        <v>590</v>
      </c>
      <c r="G51" s="21" t="s">
        <v>609</v>
      </c>
      <c r="H51" s="21" t="s">
        <v>592</v>
      </c>
      <c r="I51" s="21" t="s">
        <v>593</v>
      </c>
      <c r="J51" s="21" t="s">
        <v>594</v>
      </c>
      <c r="K51" s="62" t="s">
        <v>610</v>
      </c>
      <c r="L51" s="476" t="s">
        <v>3630</v>
      </c>
      <c r="M51" s="63" t="s">
        <v>3629</v>
      </c>
      <c r="N51" s="21" t="s">
        <v>597</v>
      </c>
      <c r="O51" s="78" t="s">
        <v>598</v>
      </c>
      <c r="P51" s="7"/>
      <c r="Q51" s="40"/>
      <c r="R51" s="38"/>
      <c r="S51" s="38"/>
      <c r="T51" s="38"/>
    </row>
    <row r="52" spans="1:38" s="9" customFormat="1" ht="15" customHeight="1">
      <c r="A52" s="477">
        <v>1</v>
      </c>
      <c r="B52" s="452">
        <v>44075</v>
      </c>
      <c r="C52" s="478"/>
      <c r="D52" s="493" t="s">
        <v>3656</v>
      </c>
      <c r="E52" s="479" t="s">
        <v>3627</v>
      </c>
      <c r="F52" s="451">
        <v>433</v>
      </c>
      <c r="G52" s="483">
        <v>443</v>
      </c>
      <c r="H52" s="479">
        <v>426</v>
      </c>
      <c r="I52" s="480" t="s">
        <v>3657</v>
      </c>
      <c r="J52" s="451" t="s">
        <v>3636</v>
      </c>
      <c r="K52" s="451">
        <f>+F52-H52</f>
        <v>7</v>
      </c>
      <c r="L52" s="468">
        <f>(F52*-0.07)/100</f>
        <v>-0.30310000000000004</v>
      </c>
      <c r="M52" s="455">
        <f t="shared" ref="M52:M53" si="52">(K52+L52)/F52</f>
        <v>1.5466281755196305E-2</v>
      </c>
      <c r="N52" s="456" t="s">
        <v>599</v>
      </c>
      <c r="O52" s="459">
        <v>44075</v>
      </c>
      <c r="P52" s="64"/>
      <c r="Q52" s="64"/>
      <c r="R52" s="421" t="s">
        <v>602</v>
      </c>
      <c r="S52" s="6"/>
      <c r="T52" s="6"/>
      <c r="U52" s="6"/>
      <c r="V52" s="6"/>
      <c r="W52" s="6"/>
      <c r="X52" s="6"/>
      <c r="Y52" s="6"/>
      <c r="Z52" s="6"/>
      <c r="AA52" s="6"/>
    </row>
    <row r="53" spans="1:38" s="9" customFormat="1" ht="15" customHeight="1">
      <c r="A53" s="495">
        <v>2</v>
      </c>
      <c r="B53" s="445">
        <v>44075</v>
      </c>
      <c r="C53" s="448"/>
      <c r="D53" s="496" t="s">
        <v>3658</v>
      </c>
      <c r="E53" s="450" t="s">
        <v>3627</v>
      </c>
      <c r="F53" s="503">
        <v>191</v>
      </c>
      <c r="G53" s="497">
        <v>197</v>
      </c>
      <c r="H53" s="450">
        <v>195</v>
      </c>
      <c r="I53" s="498" t="s">
        <v>3659</v>
      </c>
      <c r="J53" s="491" t="s">
        <v>3677</v>
      </c>
      <c r="K53" s="491">
        <f>F53-H53</f>
        <v>-4</v>
      </c>
      <c r="L53" s="470">
        <f>(F53*-0.8)/100</f>
        <v>-1.528</v>
      </c>
      <c r="M53" s="432">
        <f t="shared" si="52"/>
        <v>-2.8942408376963352E-2</v>
      </c>
      <c r="N53" s="446" t="s">
        <v>663</v>
      </c>
      <c r="O53" s="433">
        <v>44077</v>
      </c>
      <c r="P53" s="64"/>
      <c r="Q53" s="64"/>
      <c r="R53" s="421" t="s">
        <v>602</v>
      </c>
      <c r="S53" s="6"/>
      <c r="T53" s="6"/>
      <c r="U53" s="6"/>
      <c r="V53" s="6"/>
      <c r="W53" s="6"/>
      <c r="X53" s="6"/>
      <c r="Y53" s="6"/>
      <c r="Z53" s="6"/>
      <c r="AA53" s="6"/>
    </row>
    <row r="54" spans="1:38" ht="15" customHeight="1">
      <c r="A54" s="477">
        <v>3</v>
      </c>
      <c r="B54" s="452">
        <v>44075</v>
      </c>
      <c r="C54" s="478"/>
      <c r="D54" s="493" t="s">
        <v>3660</v>
      </c>
      <c r="E54" s="479" t="s">
        <v>600</v>
      </c>
      <c r="F54" s="502">
        <v>3865</v>
      </c>
      <c r="G54" s="483">
        <v>3740</v>
      </c>
      <c r="H54" s="479">
        <v>3930</v>
      </c>
      <c r="I54" s="480" t="s">
        <v>3661</v>
      </c>
      <c r="J54" s="451" t="s">
        <v>3666</v>
      </c>
      <c r="K54" s="451">
        <f t="shared" ref="K54:K56" si="53">H54-F54</f>
        <v>65</v>
      </c>
      <c r="L54" s="468">
        <f>(F54*-0.07)/100</f>
        <v>-2.7055000000000002</v>
      </c>
      <c r="M54" s="455">
        <f t="shared" ref="M54:M56" si="54">(K54+L54)/F54</f>
        <v>1.6117593790426907E-2</v>
      </c>
      <c r="N54" s="456" t="s">
        <v>599</v>
      </c>
      <c r="O54" s="459">
        <v>44075</v>
      </c>
      <c r="P54" s="7"/>
      <c r="Q54" s="11"/>
      <c r="R54" s="12" t="s">
        <v>602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38" ht="15" customHeight="1">
      <c r="A55" s="495">
        <v>4</v>
      </c>
      <c r="B55" s="445">
        <v>44076</v>
      </c>
      <c r="C55" s="448"/>
      <c r="D55" s="496" t="s">
        <v>237</v>
      </c>
      <c r="E55" s="450" t="s">
        <v>600</v>
      </c>
      <c r="F55" s="503">
        <v>267</v>
      </c>
      <c r="G55" s="497">
        <v>260</v>
      </c>
      <c r="H55" s="450">
        <v>260</v>
      </c>
      <c r="I55" s="498">
        <v>278</v>
      </c>
      <c r="J55" s="491" t="s">
        <v>3678</v>
      </c>
      <c r="K55" s="491">
        <f t="shared" si="53"/>
        <v>-7</v>
      </c>
      <c r="L55" s="470">
        <f>(F55*-0.8)/100</f>
        <v>-2.1360000000000001</v>
      </c>
      <c r="M55" s="432">
        <f t="shared" si="54"/>
        <v>-3.421722846441947E-2</v>
      </c>
      <c r="N55" s="446" t="s">
        <v>663</v>
      </c>
      <c r="O55" s="433">
        <v>44077</v>
      </c>
      <c r="P55" s="7"/>
      <c r="Q55" s="11"/>
      <c r="R55" s="12" t="s">
        <v>3186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38" ht="15" customHeight="1">
      <c r="A56" s="477">
        <v>5</v>
      </c>
      <c r="B56" s="452">
        <v>44076</v>
      </c>
      <c r="C56" s="478"/>
      <c r="D56" s="493" t="s">
        <v>504</v>
      </c>
      <c r="E56" s="479" t="s">
        <v>600</v>
      </c>
      <c r="F56" s="502">
        <v>642</v>
      </c>
      <c r="G56" s="483">
        <v>625</v>
      </c>
      <c r="H56" s="479">
        <v>659.5</v>
      </c>
      <c r="I56" s="480" t="s">
        <v>3674</v>
      </c>
      <c r="J56" s="451" t="s">
        <v>3687</v>
      </c>
      <c r="K56" s="451">
        <f t="shared" si="53"/>
        <v>17.5</v>
      </c>
      <c r="L56" s="468">
        <f>(F56*-0.8)/100</f>
        <v>-5.1360000000000001</v>
      </c>
      <c r="M56" s="455">
        <f t="shared" si="54"/>
        <v>1.9258566978193149E-2</v>
      </c>
      <c r="N56" s="456" t="s">
        <v>599</v>
      </c>
      <c r="O56" s="494">
        <v>44078</v>
      </c>
      <c r="P56" s="7"/>
      <c r="Q56" s="11"/>
      <c r="R56" s="12" t="s">
        <v>602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38" ht="15" customHeight="1">
      <c r="A57" s="477">
        <v>6</v>
      </c>
      <c r="B57" s="452">
        <v>44076</v>
      </c>
      <c r="C57" s="478"/>
      <c r="D57" s="493" t="s">
        <v>136</v>
      </c>
      <c r="E57" s="479" t="s">
        <v>600</v>
      </c>
      <c r="F57" s="451">
        <v>948</v>
      </c>
      <c r="G57" s="483">
        <v>918</v>
      </c>
      <c r="H57" s="479">
        <v>969.5</v>
      </c>
      <c r="I57" s="480" t="s">
        <v>3675</v>
      </c>
      <c r="J57" s="451" t="s">
        <v>3676</v>
      </c>
      <c r="K57" s="451">
        <f t="shared" ref="K57" si="55">H57-F57</f>
        <v>21.5</v>
      </c>
      <c r="L57" s="468">
        <f>(F57*-0.8)/100</f>
        <v>-7.5840000000000005</v>
      </c>
      <c r="M57" s="455">
        <f t="shared" ref="M57:M59" si="56">(K57+L57)/F57</f>
        <v>1.4679324894514768E-2</v>
      </c>
      <c r="N57" s="456" t="s">
        <v>599</v>
      </c>
      <c r="O57" s="494">
        <v>44077</v>
      </c>
      <c r="P57" s="7"/>
      <c r="Q57" s="11"/>
      <c r="R57" s="12" t="s">
        <v>602</v>
      </c>
      <c r="S57" s="16"/>
      <c r="T57" s="16"/>
      <c r="U57" s="16"/>
      <c r="V57" s="16"/>
      <c r="W57" s="16"/>
      <c r="X57" s="16"/>
      <c r="Y57" s="16"/>
      <c r="Z57" s="16"/>
      <c r="AA57" s="16"/>
    </row>
    <row r="58" spans="1:38" ht="15" customHeight="1">
      <c r="A58" s="477">
        <v>7</v>
      </c>
      <c r="B58" s="452">
        <v>44078</v>
      </c>
      <c r="C58" s="478"/>
      <c r="D58" s="493" t="s">
        <v>186</v>
      </c>
      <c r="E58" s="479" t="s">
        <v>3627</v>
      </c>
      <c r="F58" s="451">
        <v>431.5</v>
      </c>
      <c r="G58" s="483">
        <v>446</v>
      </c>
      <c r="H58" s="479">
        <v>425</v>
      </c>
      <c r="I58" s="480" t="s">
        <v>3657</v>
      </c>
      <c r="J58" s="451" t="s">
        <v>3696</v>
      </c>
      <c r="K58" s="451">
        <f>+F58-H58</f>
        <v>6.5</v>
      </c>
      <c r="L58" s="468">
        <f>(F58*-0.07)/100</f>
        <v>-0.30205000000000004</v>
      </c>
      <c r="M58" s="455">
        <f t="shared" si="56"/>
        <v>1.4363731170336036E-2</v>
      </c>
      <c r="N58" s="456" t="s">
        <v>599</v>
      </c>
      <c r="O58" s="459">
        <v>44078</v>
      </c>
      <c r="P58" s="7"/>
      <c r="Q58" s="11"/>
      <c r="R58" s="504" t="s">
        <v>602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38" s="9" customFormat="1" ht="15" customHeight="1">
      <c r="A59" s="517">
        <v>8</v>
      </c>
      <c r="B59" s="511">
        <v>44078</v>
      </c>
      <c r="C59" s="512"/>
      <c r="D59" s="513" t="s">
        <v>116</v>
      </c>
      <c r="E59" s="514" t="s">
        <v>600</v>
      </c>
      <c r="F59" s="517">
        <v>2125</v>
      </c>
      <c r="G59" s="515">
        <v>2060</v>
      </c>
      <c r="H59" s="514">
        <v>2135</v>
      </c>
      <c r="I59" s="516" t="s">
        <v>3697</v>
      </c>
      <c r="J59" s="517" t="s">
        <v>3732</v>
      </c>
      <c r="K59" s="517">
        <f t="shared" ref="K59" si="57">H59-F59</f>
        <v>10</v>
      </c>
      <c r="L59" s="518">
        <f>(F59*-0.8)/100</f>
        <v>-17</v>
      </c>
      <c r="M59" s="519">
        <f t="shared" si="56"/>
        <v>-3.2941176470588237E-3</v>
      </c>
      <c r="N59" s="520" t="s">
        <v>708</v>
      </c>
      <c r="O59" s="521">
        <v>44088</v>
      </c>
      <c r="P59" s="64"/>
      <c r="Q59" s="64"/>
      <c r="R59" s="421" t="s">
        <v>602</v>
      </c>
      <c r="S59" s="6"/>
      <c r="T59" s="6"/>
      <c r="U59" s="6"/>
      <c r="V59" s="6"/>
      <c r="W59" s="6"/>
      <c r="X59" s="6"/>
      <c r="Y59" s="6"/>
      <c r="Z59" s="6"/>
      <c r="AA59" s="6"/>
    </row>
    <row r="60" spans="1:38" s="9" customFormat="1" ht="15" customHeight="1">
      <c r="A60" s="477">
        <v>9</v>
      </c>
      <c r="B60" s="452">
        <v>44081</v>
      </c>
      <c r="C60" s="478"/>
      <c r="D60" s="493" t="s">
        <v>186</v>
      </c>
      <c r="E60" s="479" t="s">
        <v>3627</v>
      </c>
      <c r="F60" s="451">
        <v>425.5</v>
      </c>
      <c r="G60" s="483">
        <v>442</v>
      </c>
      <c r="H60" s="479">
        <v>418.5</v>
      </c>
      <c r="I60" s="480" t="s">
        <v>3698</v>
      </c>
      <c r="J60" s="451" t="s">
        <v>3636</v>
      </c>
      <c r="K60" s="451">
        <f>+F60-H60</f>
        <v>7</v>
      </c>
      <c r="L60" s="468">
        <f>(F60*-0.07)/100</f>
        <v>-0.29785000000000006</v>
      </c>
      <c r="M60" s="455">
        <f t="shared" ref="M60:M61" si="58">(K60+L60)/F60</f>
        <v>1.5751233842538188E-2</v>
      </c>
      <c r="N60" s="456" t="s">
        <v>599</v>
      </c>
      <c r="O60" s="459">
        <v>44081</v>
      </c>
      <c r="P60" s="64"/>
      <c r="Q60" s="64"/>
      <c r="R60" s="421" t="s">
        <v>602</v>
      </c>
      <c r="S60" s="6"/>
      <c r="T60" s="6"/>
      <c r="U60" s="6"/>
      <c r="V60" s="6"/>
      <c r="W60" s="6"/>
      <c r="X60" s="6"/>
      <c r="Y60" s="6"/>
      <c r="Z60" s="6"/>
      <c r="AA60" s="6"/>
    </row>
    <row r="61" spans="1:38" s="9" customFormat="1" ht="15" customHeight="1">
      <c r="A61" s="495">
        <v>10</v>
      </c>
      <c r="B61" s="445">
        <v>44081</v>
      </c>
      <c r="C61" s="448"/>
      <c r="D61" s="496" t="s">
        <v>67</v>
      </c>
      <c r="E61" s="450" t="s">
        <v>600</v>
      </c>
      <c r="F61" s="503">
        <v>491</v>
      </c>
      <c r="G61" s="497">
        <v>477</v>
      </c>
      <c r="H61" s="450">
        <v>477</v>
      </c>
      <c r="I61" s="498" t="s">
        <v>3699</v>
      </c>
      <c r="J61" s="491" t="s">
        <v>3727</v>
      </c>
      <c r="K61" s="491">
        <f t="shared" ref="K61" si="59">H61-F61</f>
        <v>-14</v>
      </c>
      <c r="L61" s="470">
        <f>(F61*-0.8)/100</f>
        <v>-3.9279999999999999</v>
      </c>
      <c r="M61" s="432">
        <f t="shared" si="58"/>
        <v>-3.6513238289205704E-2</v>
      </c>
      <c r="N61" s="446" t="s">
        <v>663</v>
      </c>
      <c r="O61" s="433">
        <v>44082</v>
      </c>
      <c r="P61" s="64"/>
      <c r="Q61" s="64"/>
      <c r="R61" s="421" t="s">
        <v>3186</v>
      </c>
      <c r="S61" s="6"/>
      <c r="T61" s="6"/>
      <c r="U61" s="6"/>
      <c r="V61" s="6"/>
      <c r="W61" s="6"/>
      <c r="X61" s="6"/>
      <c r="Y61" s="6"/>
      <c r="Z61" s="6"/>
      <c r="AA61" s="6"/>
    </row>
    <row r="62" spans="1:38" s="9" customFormat="1" ht="15" customHeight="1">
      <c r="A62" s="477">
        <v>11</v>
      </c>
      <c r="B62" s="452">
        <v>44081</v>
      </c>
      <c r="C62" s="422"/>
      <c r="D62" s="493" t="s">
        <v>93</v>
      </c>
      <c r="E62" s="479" t="s">
        <v>3627</v>
      </c>
      <c r="F62" s="451">
        <v>155</v>
      </c>
      <c r="G62" s="483">
        <v>160</v>
      </c>
      <c r="H62" s="479">
        <v>152</v>
      </c>
      <c r="I62" s="480">
        <v>135</v>
      </c>
      <c r="J62" s="451" t="s">
        <v>3700</v>
      </c>
      <c r="K62" s="451">
        <f>+F62-H62</f>
        <v>3</v>
      </c>
      <c r="L62" s="468">
        <f>(F62*-0.07)/100</f>
        <v>-0.10850000000000001</v>
      </c>
      <c r="M62" s="455">
        <f t="shared" ref="M62:M63" si="60">(K62+L62)/F62</f>
        <v>1.8654838709677421E-2</v>
      </c>
      <c r="N62" s="456" t="s">
        <v>599</v>
      </c>
      <c r="O62" s="459">
        <v>44081</v>
      </c>
      <c r="P62" s="64"/>
      <c r="Q62" s="64"/>
      <c r="R62" s="421" t="s">
        <v>3186</v>
      </c>
      <c r="S62" s="6"/>
      <c r="T62" s="6"/>
      <c r="U62" s="6"/>
      <c r="V62" s="6"/>
      <c r="W62" s="6"/>
      <c r="X62" s="6"/>
      <c r="Y62" s="6"/>
      <c r="Z62" s="6"/>
      <c r="AA62" s="6"/>
    </row>
    <row r="63" spans="1:38" s="9" customFormat="1" ht="15" customHeight="1">
      <c r="A63" s="495">
        <v>12</v>
      </c>
      <c r="B63" s="445">
        <v>44082</v>
      </c>
      <c r="C63" s="448"/>
      <c r="D63" s="496" t="s">
        <v>136</v>
      </c>
      <c r="E63" s="450" t="s">
        <v>600</v>
      </c>
      <c r="F63" s="503">
        <v>927</v>
      </c>
      <c r="G63" s="497">
        <v>900</v>
      </c>
      <c r="H63" s="450">
        <v>897.5</v>
      </c>
      <c r="I63" s="498" t="s">
        <v>3704</v>
      </c>
      <c r="J63" s="491" t="s">
        <v>3715</v>
      </c>
      <c r="K63" s="491">
        <f t="shared" ref="K63" si="61">H63-F63</f>
        <v>-29.5</v>
      </c>
      <c r="L63" s="470">
        <f>(F63*-0.8)/100</f>
        <v>-7.4160000000000004</v>
      </c>
      <c r="M63" s="432">
        <f t="shared" si="60"/>
        <v>-3.9823085221143473E-2</v>
      </c>
      <c r="N63" s="446" t="s">
        <v>663</v>
      </c>
      <c r="O63" s="433">
        <v>44095</v>
      </c>
      <c r="P63" s="64"/>
      <c r="Q63" s="64"/>
      <c r="R63" s="421" t="s">
        <v>602</v>
      </c>
      <c r="S63" s="6"/>
      <c r="T63" s="6"/>
      <c r="U63" s="6"/>
      <c r="V63" s="6"/>
      <c r="W63" s="6"/>
      <c r="X63" s="6"/>
      <c r="Y63" s="6"/>
      <c r="Z63" s="6"/>
      <c r="AA63" s="6"/>
    </row>
    <row r="64" spans="1:38" s="9" customFormat="1" ht="15" customHeight="1">
      <c r="A64" s="495">
        <v>13</v>
      </c>
      <c r="B64" s="445">
        <v>44082</v>
      </c>
      <c r="C64" s="448"/>
      <c r="D64" s="496" t="s">
        <v>146</v>
      </c>
      <c r="E64" s="450" t="s">
        <v>600</v>
      </c>
      <c r="F64" s="503">
        <v>1205</v>
      </c>
      <c r="G64" s="497">
        <v>1170</v>
      </c>
      <c r="H64" s="450">
        <v>1170</v>
      </c>
      <c r="I64" s="498">
        <v>1270</v>
      </c>
      <c r="J64" s="491" t="s">
        <v>3715</v>
      </c>
      <c r="K64" s="491">
        <f t="shared" ref="K64" si="62">H64-F64</f>
        <v>-35</v>
      </c>
      <c r="L64" s="470">
        <f>(F64*-0.8)/100</f>
        <v>-9.64</v>
      </c>
      <c r="M64" s="432">
        <f t="shared" ref="M64" si="63">(K64+L64)/F64</f>
        <v>-3.7045643153526972E-2</v>
      </c>
      <c r="N64" s="446" t="s">
        <v>663</v>
      </c>
      <c r="O64" s="433">
        <v>44084</v>
      </c>
      <c r="P64" s="64"/>
      <c r="Q64" s="64"/>
      <c r="R64" s="421" t="s">
        <v>3186</v>
      </c>
      <c r="S64" s="6"/>
      <c r="T64" s="6"/>
      <c r="U64" s="6"/>
      <c r="V64" s="6"/>
      <c r="W64" s="6"/>
      <c r="X64" s="6"/>
      <c r="Y64" s="6"/>
      <c r="Z64" s="6"/>
      <c r="AA64" s="6"/>
    </row>
    <row r="65" spans="1:27" s="9" customFormat="1" ht="15" customHeight="1">
      <c r="A65" s="477">
        <v>14</v>
      </c>
      <c r="B65" s="452">
        <v>44083</v>
      </c>
      <c r="C65" s="478"/>
      <c r="D65" s="493" t="s">
        <v>3725</v>
      </c>
      <c r="E65" s="479" t="s">
        <v>600</v>
      </c>
      <c r="F65" s="451">
        <v>714.5</v>
      </c>
      <c r="G65" s="483">
        <v>695</v>
      </c>
      <c r="H65" s="479">
        <v>726</v>
      </c>
      <c r="I65" s="480">
        <v>740</v>
      </c>
      <c r="J65" s="451" t="s">
        <v>3708</v>
      </c>
      <c r="K65" s="451">
        <f t="shared" ref="K65:K66" si="64">H65-F65</f>
        <v>11.5</v>
      </c>
      <c r="L65" s="468">
        <f>(F65*-0.07)/100</f>
        <v>-0.50015000000000009</v>
      </c>
      <c r="M65" s="455">
        <f t="shared" ref="M65:M67" si="65">(K65+L65)/F65</f>
        <v>1.539517144856543E-2</v>
      </c>
      <c r="N65" s="456" t="s">
        <v>599</v>
      </c>
      <c r="O65" s="459">
        <v>44083</v>
      </c>
      <c r="P65" s="64"/>
      <c r="Q65" s="64"/>
      <c r="R65" s="421" t="s">
        <v>602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477">
        <v>15</v>
      </c>
      <c r="B66" s="452">
        <v>44083</v>
      </c>
      <c r="C66" s="478"/>
      <c r="D66" s="493" t="s">
        <v>195</v>
      </c>
      <c r="E66" s="479" t="s">
        <v>600</v>
      </c>
      <c r="F66" s="451">
        <v>3825</v>
      </c>
      <c r="G66" s="483">
        <v>3710</v>
      </c>
      <c r="H66" s="479">
        <v>3911</v>
      </c>
      <c r="I66" s="480" t="s">
        <v>3709</v>
      </c>
      <c r="J66" s="451" t="s">
        <v>3714</v>
      </c>
      <c r="K66" s="451">
        <f t="shared" si="64"/>
        <v>86</v>
      </c>
      <c r="L66" s="468">
        <f>(F66*-0.8)/100</f>
        <v>-30.6</v>
      </c>
      <c r="M66" s="455">
        <f t="shared" si="65"/>
        <v>1.4483660130718954E-2</v>
      </c>
      <c r="N66" s="456" t="s">
        <v>599</v>
      </c>
      <c r="O66" s="494">
        <v>44084</v>
      </c>
      <c r="P66" s="64"/>
      <c r="Q66" s="64"/>
      <c r="R66" s="421" t="s">
        <v>602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477">
        <v>16</v>
      </c>
      <c r="B67" s="452">
        <v>44085</v>
      </c>
      <c r="C67" s="478"/>
      <c r="D67" s="493" t="s">
        <v>93</v>
      </c>
      <c r="E67" s="479" t="s">
        <v>3627</v>
      </c>
      <c r="F67" s="451">
        <v>156.5</v>
      </c>
      <c r="G67" s="483">
        <v>162</v>
      </c>
      <c r="H67" s="479">
        <v>153.75</v>
      </c>
      <c r="I67" s="480">
        <v>147</v>
      </c>
      <c r="J67" s="451" t="s">
        <v>3719</v>
      </c>
      <c r="K67" s="451">
        <f>+F67-H67</f>
        <v>2.75</v>
      </c>
      <c r="L67" s="468">
        <f>(F67*-0.07)/100</f>
        <v>-0.10955000000000002</v>
      </c>
      <c r="M67" s="455">
        <f t="shared" si="65"/>
        <v>1.6871884984025559E-2</v>
      </c>
      <c r="N67" s="456" t="s">
        <v>599</v>
      </c>
      <c r="O67" s="459">
        <v>44085</v>
      </c>
      <c r="P67" s="64"/>
      <c r="Q67" s="64"/>
      <c r="R67" s="421" t="s">
        <v>3186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477">
        <v>17</v>
      </c>
      <c r="B68" s="452">
        <v>44085</v>
      </c>
      <c r="C68" s="478"/>
      <c r="D68" s="493" t="s">
        <v>122</v>
      </c>
      <c r="E68" s="479" t="s">
        <v>600</v>
      </c>
      <c r="F68" s="451">
        <v>393.5</v>
      </c>
      <c r="G68" s="483">
        <v>384</v>
      </c>
      <c r="H68" s="479">
        <v>399.5</v>
      </c>
      <c r="I68" s="480" t="s">
        <v>3720</v>
      </c>
      <c r="J68" s="451" t="s">
        <v>3726</v>
      </c>
      <c r="K68" s="451">
        <f t="shared" ref="K68:K69" si="66">H68-F68</f>
        <v>6</v>
      </c>
      <c r="L68" s="468">
        <f>(F68*-0.07)/100</f>
        <v>-0.27545000000000003</v>
      </c>
      <c r="M68" s="455">
        <f t="shared" ref="M68:M69" si="67">(K68+L68)/F68</f>
        <v>1.4547776365946632E-2</v>
      </c>
      <c r="N68" s="456" t="s">
        <v>599</v>
      </c>
      <c r="O68" s="459">
        <v>44085</v>
      </c>
      <c r="P68" s="64"/>
      <c r="Q68" s="64"/>
      <c r="R68" s="421" t="s">
        <v>602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9" customFormat="1" ht="15" customHeight="1">
      <c r="A69" s="495">
        <v>18</v>
      </c>
      <c r="B69" s="445">
        <v>44085</v>
      </c>
      <c r="C69" s="448"/>
      <c r="D69" s="496" t="s">
        <v>74</v>
      </c>
      <c r="E69" s="450" t="s">
        <v>600</v>
      </c>
      <c r="F69" s="503">
        <v>424</v>
      </c>
      <c r="G69" s="497">
        <v>409</v>
      </c>
      <c r="H69" s="450">
        <v>410</v>
      </c>
      <c r="I69" s="498" t="s">
        <v>3721</v>
      </c>
      <c r="J69" s="491" t="s">
        <v>3727</v>
      </c>
      <c r="K69" s="491">
        <f t="shared" si="66"/>
        <v>-14</v>
      </c>
      <c r="L69" s="470">
        <f>(F69*-0.8)/100</f>
        <v>-3.3920000000000003</v>
      </c>
      <c r="M69" s="432">
        <f t="shared" si="67"/>
        <v>-4.1018867924528302E-2</v>
      </c>
      <c r="N69" s="446" t="s">
        <v>663</v>
      </c>
      <c r="O69" s="433">
        <v>44095</v>
      </c>
      <c r="P69" s="64"/>
      <c r="Q69" s="64"/>
      <c r="R69" s="421" t="s">
        <v>602</v>
      </c>
      <c r="S69" s="6"/>
      <c r="T69" s="6"/>
      <c r="U69" s="6"/>
      <c r="V69" s="6"/>
      <c r="W69" s="6"/>
      <c r="X69" s="6"/>
      <c r="Y69" s="6"/>
      <c r="Z69" s="6"/>
      <c r="AA69" s="6"/>
    </row>
    <row r="70" spans="1:27" s="9" customFormat="1" ht="15" customHeight="1">
      <c r="A70" s="477">
        <v>19</v>
      </c>
      <c r="B70" s="452">
        <v>44085</v>
      </c>
      <c r="C70" s="478"/>
      <c r="D70" s="493" t="s">
        <v>137</v>
      </c>
      <c r="E70" s="479" t="s">
        <v>600</v>
      </c>
      <c r="F70" s="451">
        <v>963.5</v>
      </c>
      <c r="G70" s="483">
        <v>938</v>
      </c>
      <c r="H70" s="479">
        <v>986</v>
      </c>
      <c r="I70" s="480" t="s">
        <v>3722</v>
      </c>
      <c r="J70" s="451" t="s">
        <v>3747</v>
      </c>
      <c r="K70" s="451">
        <f t="shared" ref="K70" si="68">H70-F70</f>
        <v>22.5</v>
      </c>
      <c r="L70" s="468">
        <f>(F70*-0.8)/100</f>
        <v>-7.7080000000000011</v>
      </c>
      <c r="M70" s="455">
        <f t="shared" ref="M70" si="69">(K70+L70)/F70</f>
        <v>1.5352361183186298E-2</v>
      </c>
      <c r="N70" s="456" t="s">
        <v>599</v>
      </c>
      <c r="O70" s="494">
        <v>44089</v>
      </c>
      <c r="P70" s="64"/>
      <c r="Q70" s="64"/>
      <c r="R70" s="421" t="s">
        <v>3186</v>
      </c>
      <c r="S70" s="6"/>
      <c r="T70" s="6"/>
      <c r="U70" s="6"/>
      <c r="V70" s="6"/>
      <c r="W70" s="6"/>
      <c r="X70" s="6"/>
      <c r="Y70" s="6"/>
      <c r="Z70" s="6"/>
      <c r="AA70" s="6"/>
    </row>
    <row r="71" spans="1:27" s="9" customFormat="1" ht="15" customHeight="1">
      <c r="A71" s="477">
        <v>20</v>
      </c>
      <c r="B71" s="452">
        <v>44088</v>
      </c>
      <c r="C71" s="478"/>
      <c r="D71" s="493" t="s">
        <v>3641</v>
      </c>
      <c r="E71" s="479" t="s">
        <v>600</v>
      </c>
      <c r="F71" s="451">
        <v>2080</v>
      </c>
      <c r="G71" s="483">
        <v>2030</v>
      </c>
      <c r="H71" s="479">
        <v>2122.5</v>
      </c>
      <c r="I71" s="480" t="s">
        <v>3730</v>
      </c>
      <c r="J71" s="451" t="s">
        <v>3731</v>
      </c>
      <c r="K71" s="451">
        <f t="shared" ref="K71:K74" si="70">H71-F71</f>
        <v>42.5</v>
      </c>
      <c r="L71" s="468">
        <f>(F71*-0.07)/100</f>
        <v>-1.4560000000000002</v>
      </c>
      <c r="M71" s="455">
        <f t="shared" ref="M71:M74" si="71">(K71+L71)/F71</f>
        <v>1.9732692307692305E-2</v>
      </c>
      <c r="N71" s="456" t="s">
        <v>599</v>
      </c>
      <c r="O71" s="459">
        <v>44088</v>
      </c>
      <c r="P71" s="64"/>
      <c r="Q71" s="64"/>
      <c r="R71" s="421" t="s">
        <v>602</v>
      </c>
      <c r="S71" s="6"/>
      <c r="T71" s="6"/>
      <c r="U71" s="6"/>
      <c r="V71" s="6"/>
      <c r="W71" s="6"/>
      <c r="X71" s="6"/>
      <c r="Y71" s="6"/>
      <c r="Z71" s="6"/>
      <c r="AA71" s="6"/>
    </row>
    <row r="72" spans="1:27" s="9" customFormat="1" ht="15" customHeight="1">
      <c r="A72" s="477">
        <v>21</v>
      </c>
      <c r="B72" s="452">
        <v>44089</v>
      </c>
      <c r="C72" s="478"/>
      <c r="D72" s="493" t="s">
        <v>336</v>
      </c>
      <c r="E72" s="479" t="s">
        <v>600</v>
      </c>
      <c r="F72" s="451">
        <v>940</v>
      </c>
      <c r="G72" s="483">
        <v>900</v>
      </c>
      <c r="H72" s="479">
        <v>957</v>
      </c>
      <c r="I72" s="480">
        <v>1000</v>
      </c>
      <c r="J72" s="451" t="s">
        <v>3707</v>
      </c>
      <c r="K72" s="451">
        <f t="shared" si="70"/>
        <v>17</v>
      </c>
      <c r="L72" s="468">
        <f>(F72*-0.07)/100</f>
        <v>-0.65800000000000014</v>
      </c>
      <c r="M72" s="455">
        <f t="shared" si="71"/>
        <v>1.7385106382978723E-2</v>
      </c>
      <c r="N72" s="456" t="s">
        <v>599</v>
      </c>
      <c r="O72" s="459">
        <v>44089</v>
      </c>
      <c r="P72" s="64"/>
      <c r="Q72" s="64"/>
      <c r="R72" s="421" t="s">
        <v>3186</v>
      </c>
      <c r="S72" s="6"/>
      <c r="T72" s="6"/>
      <c r="U72" s="6"/>
      <c r="V72" s="6"/>
      <c r="W72" s="6"/>
      <c r="X72" s="6"/>
      <c r="Y72" s="6"/>
      <c r="Z72" s="6"/>
      <c r="AA72" s="6"/>
    </row>
    <row r="73" spans="1:27" s="9" customFormat="1" ht="15" customHeight="1">
      <c r="A73" s="495">
        <v>22</v>
      </c>
      <c r="B73" s="445">
        <v>44089</v>
      </c>
      <c r="C73" s="448"/>
      <c r="D73" s="496" t="s">
        <v>193</v>
      </c>
      <c r="E73" s="450" t="s">
        <v>600</v>
      </c>
      <c r="F73" s="503">
        <v>1055</v>
      </c>
      <c r="G73" s="497">
        <v>1025</v>
      </c>
      <c r="H73" s="450">
        <v>1025</v>
      </c>
      <c r="I73" s="498" t="s">
        <v>3743</v>
      </c>
      <c r="J73" s="491" t="s">
        <v>3776</v>
      </c>
      <c r="K73" s="491">
        <f t="shared" si="70"/>
        <v>-30</v>
      </c>
      <c r="L73" s="470">
        <f>(F73*-0.8)/100</f>
        <v>-8.44</v>
      </c>
      <c r="M73" s="432">
        <f t="shared" si="71"/>
        <v>-3.6436018957345967E-2</v>
      </c>
      <c r="N73" s="446" t="s">
        <v>663</v>
      </c>
      <c r="O73" s="433">
        <v>44092</v>
      </c>
      <c r="P73" s="64"/>
      <c r="Q73" s="64"/>
      <c r="R73" s="421" t="s">
        <v>602</v>
      </c>
      <c r="S73" s="6"/>
      <c r="T73" s="6"/>
      <c r="U73" s="6"/>
      <c r="V73" s="6"/>
      <c r="W73" s="6"/>
      <c r="X73" s="6"/>
      <c r="Y73" s="6"/>
      <c r="Z73" s="6"/>
      <c r="AA73" s="6"/>
    </row>
    <row r="74" spans="1:27" s="9" customFormat="1" ht="15" customHeight="1">
      <c r="A74" s="495">
        <v>23</v>
      </c>
      <c r="B74" s="445">
        <v>44089</v>
      </c>
      <c r="C74" s="448"/>
      <c r="D74" s="496" t="s">
        <v>115</v>
      </c>
      <c r="E74" s="450" t="s">
        <v>600</v>
      </c>
      <c r="F74" s="503">
        <v>198</v>
      </c>
      <c r="G74" s="497">
        <v>192.5</v>
      </c>
      <c r="H74" s="450">
        <v>192.5</v>
      </c>
      <c r="I74" s="498">
        <v>210</v>
      </c>
      <c r="J74" s="491" t="s">
        <v>3797</v>
      </c>
      <c r="K74" s="491">
        <f t="shared" si="70"/>
        <v>-5.5</v>
      </c>
      <c r="L74" s="470">
        <f>(F74*-0.8)/100</f>
        <v>-1.5840000000000001</v>
      </c>
      <c r="M74" s="432">
        <f t="shared" si="71"/>
        <v>-3.5777777777777776E-2</v>
      </c>
      <c r="N74" s="446" t="s">
        <v>663</v>
      </c>
      <c r="O74" s="433">
        <v>44095</v>
      </c>
      <c r="P74" s="64"/>
      <c r="Q74" s="64"/>
      <c r="R74" s="421" t="s">
        <v>3186</v>
      </c>
      <c r="S74" s="6"/>
      <c r="T74" s="6"/>
      <c r="U74" s="6"/>
      <c r="V74" s="6"/>
      <c r="W74" s="6"/>
      <c r="X74" s="6"/>
      <c r="Y74" s="6"/>
      <c r="Z74" s="6"/>
      <c r="AA74" s="6"/>
    </row>
    <row r="75" spans="1:27" s="9" customFormat="1" ht="15" customHeight="1">
      <c r="A75" s="517">
        <v>24</v>
      </c>
      <c r="B75" s="511">
        <v>44089</v>
      </c>
      <c r="C75" s="512"/>
      <c r="D75" s="513" t="s">
        <v>368</v>
      </c>
      <c r="E75" s="514" t="s">
        <v>600</v>
      </c>
      <c r="F75" s="515">
        <v>536</v>
      </c>
      <c r="G75" s="515">
        <v>518</v>
      </c>
      <c r="H75" s="514">
        <v>538</v>
      </c>
      <c r="I75" s="516" t="s">
        <v>3744</v>
      </c>
      <c r="J75" s="517" t="s">
        <v>3683</v>
      </c>
      <c r="K75" s="517">
        <f t="shared" ref="K75" si="72">H75-F75</f>
        <v>2</v>
      </c>
      <c r="L75" s="518">
        <f>(F75*-0.8)/100</f>
        <v>-4.2880000000000003</v>
      </c>
      <c r="M75" s="519">
        <f t="shared" ref="M75" si="73">(K75+L75)/F75</f>
        <v>-4.2686567164179111E-3</v>
      </c>
      <c r="N75" s="520" t="s">
        <v>708</v>
      </c>
      <c r="O75" s="521">
        <v>44090</v>
      </c>
      <c r="P75" s="64"/>
      <c r="Q75" s="64"/>
      <c r="R75" s="421" t="s">
        <v>602</v>
      </c>
      <c r="S75" s="6"/>
      <c r="T75" s="6"/>
      <c r="U75" s="6"/>
      <c r="V75" s="6"/>
      <c r="W75" s="6"/>
      <c r="X75" s="6"/>
      <c r="Y75" s="6"/>
      <c r="Z75" s="6"/>
      <c r="AA75" s="6"/>
    </row>
    <row r="76" spans="1:27" s="9" customFormat="1" ht="15" customHeight="1">
      <c r="A76" s="477">
        <v>25</v>
      </c>
      <c r="B76" s="452">
        <v>44089</v>
      </c>
      <c r="C76" s="478"/>
      <c r="D76" s="493" t="s">
        <v>416</v>
      </c>
      <c r="E76" s="479" t="s">
        <v>600</v>
      </c>
      <c r="F76" s="451">
        <v>201.5</v>
      </c>
      <c r="G76" s="483">
        <v>195</v>
      </c>
      <c r="H76" s="479">
        <v>205.25</v>
      </c>
      <c r="I76" s="480" t="s">
        <v>3745</v>
      </c>
      <c r="J76" s="451" t="s">
        <v>3746</v>
      </c>
      <c r="K76" s="451">
        <f t="shared" ref="K76" si="74">H76-F76</f>
        <v>3.75</v>
      </c>
      <c r="L76" s="468">
        <f>(F76*-0.07)/100</f>
        <v>-0.14105000000000001</v>
      </c>
      <c r="M76" s="455">
        <f t="shared" ref="M76" si="75">(K76+L76)/F76</f>
        <v>1.7910421836228287E-2</v>
      </c>
      <c r="N76" s="456" t="s">
        <v>599</v>
      </c>
      <c r="O76" s="459">
        <v>44089</v>
      </c>
      <c r="P76" s="64"/>
      <c r="Q76" s="64"/>
      <c r="R76" s="421" t="s">
        <v>602</v>
      </c>
      <c r="S76" s="6"/>
      <c r="T76" s="6"/>
      <c r="U76" s="6"/>
      <c r="V76" s="6"/>
      <c r="W76" s="6"/>
      <c r="X76" s="6"/>
      <c r="Y76" s="6"/>
      <c r="Z76" s="6"/>
      <c r="AA76" s="6"/>
    </row>
    <row r="77" spans="1:27" s="9" customFormat="1" ht="15" customHeight="1">
      <c r="A77" s="477">
        <v>26</v>
      </c>
      <c r="B77" s="452">
        <v>44089</v>
      </c>
      <c r="C77" s="478"/>
      <c r="D77" s="493" t="s">
        <v>87</v>
      </c>
      <c r="E77" s="479" t="s">
        <v>600</v>
      </c>
      <c r="F77" s="451">
        <v>479</v>
      </c>
      <c r="G77" s="483">
        <v>468</v>
      </c>
      <c r="H77" s="479">
        <v>490.5</v>
      </c>
      <c r="I77" s="480">
        <v>500</v>
      </c>
      <c r="J77" s="451" t="s">
        <v>3708</v>
      </c>
      <c r="K77" s="451">
        <f t="shared" ref="K77" si="76">H77-F77</f>
        <v>11.5</v>
      </c>
      <c r="L77" s="468">
        <f>(F77*-0.07)/100</f>
        <v>-0.33529999999999999</v>
      </c>
      <c r="M77" s="455">
        <f t="shared" ref="M77" si="77">(K77+L77)/F77</f>
        <v>2.3308350730688935E-2</v>
      </c>
      <c r="N77" s="456" t="s">
        <v>599</v>
      </c>
      <c r="O77" s="459">
        <v>44089</v>
      </c>
      <c r="P77" s="64"/>
      <c r="Q77" s="64"/>
      <c r="R77" s="421" t="s">
        <v>3186</v>
      </c>
      <c r="S77" s="6"/>
      <c r="T77" s="6"/>
      <c r="U77" s="6"/>
      <c r="V77" s="6"/>
      <c r="W77" s="6"/>
      <c r="X77" s="6"/>
      <c r="Y77" s="6"/>
      <c r="Z77" s="6"/>
      <c r="AA77" s="6"/>
    </row>
    <row r="78" spans="1:27" s="9" customFormat="1" ht="15" customHeight="1">
      <c r="A78" s="477">
        <v>27</v>
      </c>
      <c r="B78" s="452">
        <v>44089</v>
      </c>
      <c r="C78" s="478"/>
      <c r="D78" s="493" t="s">
        <v>80</v>
      </c>
      <c r="E78" s="479" t="s">
        <v>600</v>
      </c>
      <c r="F78" s="451">
        <v>361</v>
      </c>
      <c r="G78" s="483">
        <v>350</v>
      </c>
      <c r="H78" s="479">
        <v>367</v>
      </c>
      <c r="I78" s="480">
        <v>380</v>
      </c>
      <c r="J78" s="451" t="s">
        <v>3726</v>
      </c>
      <c r="K78" s="451">
        <f t="shared" ref="K78:K79" si="78">H78-F78</f>
        <v>6</v>
      </c>
      <c r="L78" s="468">
        <f>(F78*-0.07)/100</f>
        <v>-0.25270000000000004</v>
      </c>
      <c r="M78" s="455">
        <f t="shared" ref="M78:M79" si="79">(K78+L78)/F78</f>
        <v>1.592049861495845E-2</v>
      </c>
      <c r="N78" s="456" t="s">
        <v>599</v>
      </c>
      <c r="O78" s="459">
        <v>44089</v>
      </c>
      <c r="P78" s="64"/>
      <c r="Q78" s="64"/>
      <c r="R78" s="421" t="s">
        <v>3186</v>
      </c>
      <c r="S78" s="6"/>
      <c r="T78" s="6"/>
      <c r="U78" s="6"/>
      <c r="V78" s="6"/>
      <c r="W78" s="6"/>
      <c r="X78" s="6"/>
      <c r="Y78" s="6"/>
      <c r="Z78" s="6"/>
      <c r="AA78" s="6"/>
    </row>
    <row r="79" spans="1:27" s="9" customFormat="1" ht="15" customHeight="1">
      <c r="A79" s="495">
        <v>28</v>
      </c>
      <c r="B79" s="445">
        <v>44090</v>
      </c>
      <c r="C79" s="448"/>
      <c r="D79" s="496" t="s">
        <v>313</v>
      </c>
      <c r="E79" s="450" t="s">
        <v>600</v>
      </c>
      <c r="F79" s="503">
        <v>651</v>
      </c>
      <c r="G79" s="497">
        <v>630</v>
      </c>
      <c r="H79" s="450">
        <v>630</v>
      </c>
      <c r="I79" s="498">
        <v>690</v>
      </c>
      <c r="J79" s="491" t="s">
        <v>3763</v>
      </c>
      <c r="K79" s="491">
        <f t="shared" si="78"/>
        <v>-21</v>
      </c>
      <c r="L79" s="470">
        <f>(F79*-0.8)/100</f>
        <v>-5.2080000000000011</v>
      </c>
      <c r="M79" s="432">
        <f t="shared" si="79"/>
        <v>-4.0258064516129038E-2</v>
      </c>
      <c r="N79" s="446" t="s">
        <v>663</v>
      </c>
      <c r="O79" s="433">
        <v>44091</v>
      </c>
      <c r="P79" s="64"/>
      <c r="Q79" s="64"/>
      <c r="R79" s="421" t="s">
        <v>3186</v>
      </c>
      <c r="S79" s="6"/>
      <c r="T79" s="6"/>
      <c r="U79" s="6"/>
      <c r="V79" s="6"/>
      <c r="W79" s="6"/>
      <c r="X79" s="6"/>
      <c r="Y79" s="6"/>
      <c r="Z79" s="6"/>
      <c r="AA79" s="6"/>
    </row>
    <row r="80" spans="1:27" s="9" customFormat="1" ht="15" customHeight="1">
      <c r="A80" s="495">
        <v>29</v>
      </c>
      <c r="B80" s="445">
        <v>44090</v>
      </c>
      <c r="C80" s="448"/>
      <c r="D80" s="496" t="s">
        <v>93</v>
      </c>
      <c r="E80" s="450" t="s">
        <v>3627</v>
      </c>
      <c r="F80" s="503">
        <v>156</v>
      </c>
      <c r="G80" s="497">
        <v>160</v>
      </c>
      <c r="H80" s="450">
        <v>159.5</v>
      </c>
      <c r="I80" s="498">
        <v>145</v>
      </c>
      <c r="J80" s="491" t="s">
        <v>3749</v>
      </c>
      <c r="K80" s="491">
        <f>F80-H80</f>
        <v>-3.5</v>
      </c>
      <c r="L80" s="470">
        <f>(F80*-0.07)/100</f>
        <v>-0.10920000000000002</v>
      </c>
      <c r="M80" s="432">
        <f t="shared" ref="M80:M82" si="80">(K80+L80)/F80</f>
        <v>-2.3135897435897435E-2</v>
      </c>
      <c r="N80" s="446" t="s">
        <v>663</v>
      </c>
      <c r="O80" s="528">
        <v>44090</v>
      </c>
      <c r="P80" s="64"/>
      <c r="Q80" s="64"/>
      <c r="R80" s="421" t="s">
        <v>3186</v>
      </c>
      <c r="S80" s="6"/>
      <c r="T80" s="6"/>
      <c r="U80" s="6"/>
      <c r="V80" s="6"/>
      <c r="W80" s="6"/>
      <c r="X80" s="6"/>
      <c r="Y80" s="6"/>
      <c r="Z80" s="6"/>
      <c r="AA80" s="6"/>
    </row>
    <row r="81" spans="1:27" s="9" customFormat="1" ht="15" customHeight="1">
      <c r="A81" s="495">
        <v>30</v>
      </c>
      <c r="B81" s="445">
        <v>44090</v>
      </c>
      <c r="C81" s="448"/>
      <c r="D81" s="496" t="s">
        <v>437</v>
      </c>
      <c r="E81" s="450" t="s">
        <v>600</v>
      </c>
      <c r="F81" s="503">
        <v>153.5</v>
      </c>
      <c r="G81" s="497">
        <v>149</v>
      </c>
      <c r="H81" s="450">
        <v>149</v>
      </c>
      <c r="I81" s="498" t="s">
        <v>3759</v>
      </c>
      <c r="J81" s="491" t="s">
        <v>3795</v>
      </c>
      <c r="K81" s="491">
        <f t="shared" ref="K81" si="81">H81-F81</f>
        <v>-4.5</v>
      </c>
      <c r="L81" s="470">
        <f t="shared" ref="L81:L86" si="82">(F81*-0.8)/100</f>
        <v>-1.2280000000000002</v>
      </c>
      <c r="M81" s="432">
        <f t="shared" si="80"/>
        <v>-3.7315960912052117E-2</v>
      </c>
      <c r="N81" s="446" t="s">
        <v>663</v>
      </c>
      <c r="O81" s="433">
        <v>44095</v>
      </c>
      <c r="P81" s="64"/>
      <c r="Q81" s="64"/>
      <c r="R81" s="421" t="s">
        <v>602</v>
      </c>
      <c r="S81" s="6"/>
      <c r="T81" s="6"/>
      <c r="U81" s="6"/>
      <c r="V81" s="6"/>
      <c r="W81" s="6"/>
      <c r="X81" s="6"/>
      <c r="Y81" s="6"/>
      <c r="Z81" s="6"/>
      <c r="AA81" s="6"/>
    </row>
    <row r="82" spans="1:27" s="9" customFormat="1" ht="15" customHeight="1">
      <c r="A82" s="477">
        <v>31</v>
      </c>
      <c r="B82" s="452">
        <v>44090</v>
      </c>
      <c r="C82" s="478"/>
      <c r="D82" s="493" t="s">
        <v>3798</v>
      </c>
      <c r="E82" s="479" t="s">
        <v>3627</v>
      </c>
      <c r="F82" s="451">
        <v>217</v>
      </c>
      <c r="G82" s="483">
        <v>223</v>
      </c>
      <c r="H82" s="479">
        <v>211.25</v>
      </c>
      <c r="I82" s="480" t="s">
        <v>3799</v>
      </c>
      <c r="J82" s="451" t="s">
        <v>3800</v>
      </c>
      <c r="K82" s="451">
        <f>+F82-H82</f>
        <v>5.75</v>
      </c>
      <c r="L82" s="468">
        <f t="shared" si="82"/>
        <v>-1.7360000000000002</v>
      </c>
      <c r="M82" s="455">
        <f t="shared" si="80"/>
        <v>1.8497695852534558E-2</v>
      </c>
      <c r="N82" s="456" t="s">
        <v>599</v>
      </c>
      <c r="O82" s="494">
        <v>44095</v>
      </c>
      <c r="R82" s="341" t="s">
        <v>602</v>
      </c>
      <c r="S82" s="6"/>
      <c r="T82" s="6"/>
      <c r="U82" s="6"/>
      <c r="V82" s="6"/>
      <c r="W82" s="6"/>
      <c r="X82" s="6"/>
      <c r="Y82" s="6"/>
      <c r="Z82" s="6"/>
      <c r="AA82" s="6"/>
    </row>
    <row r="83" spans="1:27" s="9" customFormat="1" ht="15" customHeight="1">
      <c r="A83" s="477">
        <v>32</v>
      </c>
      <c r="B83" s="452">
        <v>44090</v>
      </c>
      <c r="C83" s="478"/>
      <c r="D83" s="493" t="s">
        <v>315</v>
      </c>
      <c r="E83" s="479" t="s">
        <v>600</v>
      </c>
      <c r="F83" s="451">
        <v>186</v>
      </c>
      <c r="G83" s="483">
        <v>181</v>
      </c>
      <c r="H83" s="479">
        <v>191.5</v>
      </c>
      <c r="I83" s="480">
        <v>196</v>
      </c>
      <c r="J83" s="451" t="s">
        <v>3782</v>
      </c>
      <c r="K83" s="451">
        <f t="shared" ref="K83" si="83">H83-F83</f>
        <v>5.5</v>
      </c>
      <c r="L83" s="468">
        <f t="shared" si="82"/>
        <v>-1.4880000000000002</v>
      </c>
      <c r="M83" s="455">
        <f t="shared" ref="M83:M84" si="84">(K83+L83)/F83</f>
        <v>2.1569892473118277E-2</v>
      </c>
      <c r="N83" s="456" t="s">
        <v>599</v>
      </c>
      <c r="O83" s="494">
        <v>44091</v>
      </c>
      <c r="P83" s="64"/>
      <c r="Q83" s="64"/>
      <c r="R83" s="421" t="s">
        <v>3186</v>
      </c>
      <c r="S83" s="6"/>
      <c r="T83" s="6"/>
      <c r="U83" s="6"/>
      <c r="V83" s="6"/>
      <c r="W83" s="6"/>
      <c r="X83" s="6"/>
      <c r="Y83" s="6"/>
      <c r="Z83" s="6"/>
      <c r="AA83" s="6"/>
    </row>
    <row r="84" spans="1:27" s="9" customFormat="1" ht="15" customHeight="1">
      <c r="A84" s="477">
        <v>33</v>
      </c>
      <c r="B84" s="452">
        <v>44092</v>
      </c>
      <c r="C84" s="478"/>
      <c r="D84" s="493" t="s">
        <v>38</v>
      </c>
      <c r="E84" s="479" t="s">
        <v>3627</v>
      </c>
      <c r="F84" s="451">
        <v>1415</v>
      </c>
      <c r="G84" s="483">
        <v>1455</v>
      </c>
      <c r="H84" s="479">
        <v>1377.5</v>
      </c>
      <c r="I84" s="480" t="s">
        <v>3773</v>
      </c>
      <c r="J84" s="451" t="s">
        <v>3796</v>
      </c>
      <c r="K84" s="451">
        <f>+F84-H84</f>
        <v>37.5</v>
      </c>
      <c r="L84" s="468">
        <f t="shared" si="82"/>
        <v>-11.32</v>
      </c>
      <c r="M84" s="455">
        <f t="shared" si="84"/>
        <v>1.8501766784452298E-2</v>
      </c>
      <c r="N84" s="456" t="s">
        <v>599</v>
      </c>
      <c r="O84" s="494">
        <v>44095</v>
      </c>
      <c r="P84" s="64"/>
      <c r="Q84" s="64"/>
      <c r="R84" s="421" t="s">
        <v>602</v>
      </c>
      <c r="S84" s="6"/>
      <c r="T84" s="6"/>
      <c r="U84" s="6"/>
      <c r="V84" s="6"/>
      <c r="W84" s="6"/>
      <c r="X84" s="6"/>
      <c r="Y84" s="6"/>
      <c r="Z84" s="6"/>
      <c r="AA84" s="6"/>
    </row>
    <row r="85" spans="1:27" s="9" customFormat="1" ht="15" customHeight="1">
      <c r="A85" s="495">
        <v>34</v>
      </c>
      <c r="B85" s="445">
        <v>44092</v>
      </c>
      <c r="C85" s="448"/>
      <c r="D85" s="496" t="s">
        <v>190</v>
      </c>
      <c r="E85" s="450" t="s">
        <v>600</v>
      </c>
      <c r="F85" s="491">
        <v>2930</v>
      </c>
      <c r="G85" s="497">
        <v>2870</v>
      </c>
      <c r="H85" s="450">
        <v>2860</v>
      </c>
      <c r="I85" s="498">
        <v>3050</v>
      </c>
      <c r="J85" s="491" t="s">
        <v>3794</v>
      </c>
      <c r="K85" s="491">
        <f t="shared" ref="K85:K86" si="85">H85-F85</f>
        <v>-70</v>
      </c>
      <c r="L85" s="470">
        <f t="shared" si="82"/>
        <v>-23.44</v>
      </c>
      <c r="M85" s="432">
        <f t="shared" ref="M85:M86" si="86">(K85+L85)/F85</f>
        <v>-3.1890784982935155E-2</v>
      </c>
      <c r="N85" s="446" t="s">
        <v>663</v>
      </c>
      <c r="O85" s="433">
        <v>44095</v>
      </c>
      <c r="P85" s="64"/>
      <c r="Q85" s="64"/>
      <c r="R85" s="421" t="s">
        <v>602</v>
      </c>
      <c r="S85" s="6"/>
      <c r="T85" s="6"/>
      <c r="U85" s="6"/>
      <c r="V85" s="6"/>
      <c r="W85" s="6"/>
      <c r="X85" s="6"/>
      <c r="Y85" s="6"/>
      <c r="Z85" s="6"/>
      <c r="AA85" s="6"/>
    </row>
    <row r="86" spans="1:27" s="9" customFormat="1" ht="15" customHeight="1">
      <c r="A86" s="477">
        <v>35</v>
      </c>
      <c r="B86" s="452">
        <v>44097</v>
      </c>
      <c r="C86" s="478"/>
      <c r="D86" s="493" t="s">
        <v>229</v>
      </c>
      <c r="E86" s="479" t="s">
        <v>600</v>
      </c>
      <c r="F86" s="451">
        <v>1570</v>
      </c>
      <c r="G86" s="483">
        <v>1535</v>
      </c>
      <c r="H86" s="479">
        <v>1612.5</v>
      </c>
      <c r="I86" s="480" t="s">
        <v>3835</v>
      </c>
      <c r="J86" s="451" t="s">
        <v>3876</v>
      </c>
      <c r="K86" s="451">
        <f t="shared" si="85"/>
        <v>42.5</v>
      </c>
      <c r="L86" s="468">
        <f t="shared" si="82"/>
        <v>-12.56</v>
      </c>
      <c r="M86" s="455">
        <f t="shared" si="86"/>
        <v>1.9070063694267513E-2</v>
      </c>
      <c r="N86" s="456" t="s">
        <v>599</v>
      </c>
      <c r="O86" s="494">
        <v>44102</v>
      </c>
      <c r="P86" s="64"/>
      <c r="Q86" s="64"/>
      <c r="R86" s="421" t="s">
        <v>602</v>
      </c>
      <c r="S86" s="6"/>
      <c r="T86" s="6"/>
      <c r="U86" s="6"/>
      <c r="V86" s="6"/>
      <c r="W86" s="6"/>
      <c r="X86" s="6"/>
      <c r="Y86" s="6"/>
      <c r="Z86" s="6"/>
      <c r="AA86" s="6"/>
    </row>
    <row r="87" spans="1:27" s="9" customFormat="1" ht="15" customHeight="1">
      <c r="A87" s="477">
        <v>36</v>
      </c>
      <c r="B87" s="452">
        <v>44097</v>
      </c>
      <c r="C87" s="478"/>
      <c r="D87" s="493" t="s">
        <v>81</v>
      </c>
      <c r="E87" s="479" t="s">
        <v>600</v>
      </c>
      <c r="F87" s="451">
        <v>634</v>
      </c>
      <c r="G87" s="483">
        <v>618</v>
      </c>
      <c r="H87" s="479">
        <v>650</v>
      </c>
      <c r="I87" s="480">
        <v>670</v>
      </c>
      <c r="J87" s="451" t="s">
        <v>3742</v>
      </c>
      <c r="K87" s="451">
        <f t="shared" ref="K87" si="87">H87-F87</f>
        <v>16</v>
      </c>
      <c r="L87" s="468">
        <f>(F87*-0.07)/100</f>
        <v>-0.44380000000000003</v>
      </c>
      <c r="M87" s="455">
        <f t="shared" ref="M87" si="88">(K87+L87)/F87</f>
        <v>2.4536593059936909E-2</v>
      </c>
      <c r="N87" s="456" t="s">
        <v>599</v>
      </c>
      <c r="O87" s="459">
        <v>44097</v>
      </c>
      <c r="P87" s="64"/>
      <c r="Q87" s="64"/>
      <c r="R87" s="421" t="s">
        <v>3186</v>
      </c>
      <c r="S87" s="6"/>
      <c r="T87" s="6"/>
      <c r="U87" s="6"/>
      <c r="V87" s="6"/>
      <c r="W87" s="6"/>
      <c r="X87" s="6"/>
      <c r="Y87" s="6"/>
      <c r="Z87" s="6"/>
      <c r="AA87" s="6"/>
    </row>
    <row r="88" spans="1:27" s="9" customFormat="1" ht="15" customHeight="1">
      <c r="A88" s="477">
        <v>37</v>
      </c>
      <c r="B88" s="452">
        <v>44098</v>
      </c>
      <c r="C88" s="478"/>
      <c r="D88" s="493" t="s">
        <v>237</v>
      </c>
      <c r="E88" s="479" t="s">
        <v>600</v>
      </c>
      <c r="F88" s="451">
        <v>267</v>
      </c>
      <c r="G88" s="483">
        <v>260</v>
      </c>
      <c r="H88" s="479">
        <v>274</v>
      </c>
      <c r="I88" s="480">
        <v>280</v>
      </c>
      <c r="J88" s="451" t="s">
        <v>3636</v>
      </c>
      <c r="K88" s="451">
        <f t="shared" ref="K88:K89" si="89">H88-F88</f>
        <v>7</v>
      </c>
      <c r="L88" s="468">
        <f>(F88*-0.07)/100</f>
        <v>-0.18690000000000001</v>
      </c>
      <c r="M88" s="455">
        <f t="shared" ref="M88:M90" si="90">(K88+L88)/F88</f>
        <v>2.5517228464419478E-2</v>
      </c>
      <c r="N88" s="456" t="s">
        <v>599</v>
      </c>
      <c r="O88" s="459">
        <v>44098</v>
      </c>
      <c r="P88" s="64"/>
      <c r="Q88" s="64"/>
      <c r="R88" s="421" t="s">
        <v>3186</v>
      </c>
      <c r="S88" s="6"/>
      <c r="T88" s="6"/>
      <c r="U88" s="6"/>
      <c r="V88" s="6"/>
      <c r="W88" s="6"/>
      <c r="X88" s="6"/>
      <c r="Y88" s="6"/>
      <c r="Z88" s="6"/>
      <c r="AA88" s="6"/>
    </row>
    <row r="89" spans="1:27" s="9" customFormat="1" ht="15" customHeight="1">
      <c r="A89" s="477">
        <v>38</v>
      </c>
      <c r="B89" s="452">
        <v>44099</v>
      </c>
      <c r="C89" s="478"/>
      <c r="D89" s="493" t="s">
        <v>502</v>
      </c>
      <c r="E89" s="479" t="s">
        <v>600</v>
      </c>
      <c r="F89" s="451">
        <v>260.5</v>
      </c>
      <c r="G89" s="483">
        <v>254.5</v>
      </c>
      <c r="H89" s="479">
        <v>267.5</v>
      </c>
      <c r="I89" s="480">
        <v>272</v>
      </c>
      <c r="J89" s="451" t="s">
        <v>3636</v>
      </c>
      <c r="K89" s="451">
        <f t="shared" si="89"/>
        <v>7</v>
      </c>
      <c r="L89" s="468">
        <f>(F89*-0.8)/100</f>
        <v>-2.0840000000000001</v>
      </c>
      <c r="M89" s="455">
        <f t="shared" si="90"/>
        <v>1.8871401151631478E-2</v>
      </c>
      <c r="N89" s="456" t="s">
        <v>599</v>
      </c>
      <c r="O89" s="494">
        <v>44102</v>
      </c>
      <c r="P89" s="64"/>
      <c r="Q89" s="64"/>
      <c r="R89" s="421" t="s">
        <v>3186</v>
      </c>
      <c r="S89" s="6"/>
      <c r="T89" s="6"/>
      <c r="U89" s="6"/>
      <c r="V89" s="6"/>
      <c r="W89" s="6"/>
      <c r="X89" s="6"/>
      <c r="Y89" s="6"/>
      <c r="Z89" s="6"/>
      <c r="AA89" s="6"/>
    </row>
    <row r="90" spans="1:27" s="9" customFormat="1" ht="15" customHeight="1">
      <c r="A90" s="495">
        <v>39</v>
      </c>
      <c r="B90" s="445">
        <v>44099</v>
      </c>
      <c r="C90" s="448"/>
      <c r="D90" s="496" t="s">
        <v>175</v>
      </c>
      <c r="E90" s="450" t="s">
        <v>3627</v>
      </c>
      <c r="F90" s="491">
        <v>4095</v>
      </c>
      <c r="G90" s="497">
        <v>4210</v>
      </c>
      <c r="H90" s="450">
        <v>4245</v>
      </c>
      <c r="I90" s="498">
        <v>3900</v>
      </c>
      <c r="J90" s="491" t="s">
        <v>3900</v>
      </c>
      <c r="K90" s="491">
        <f>F90-H90</f>
        <v>-150</v>
      </c>
      <c r="L90" s="470">
        <f>(F90*-0.8)/100</f>
        <v>-32.76</v>
      </c>
      <c r="M90" s="432">
        <f t="shared" si="90"/>
        <v>-4.4630036630036625E-2</v>
      </c>
      <c r="N90" s="446" t="s">
        <v>663</v>
      </c>
      <c r="O90" s="433">
        <v>44103</v>
      </c>
      <c r="P90" s="64"/>
      <c r="Q90" s="64"/>
      <c r="R90" s="421" t="s">
        <v>602</v>
      </c>
      <c r="S90" s="6"/>
      <c r="T90" s="6"/>
      <c r="U90" s="6"/>
      <c r="V90" s="6"/>
      <c r="W90" s="6"/>
      <c r="X90" s="6"/>
      <c r="Y90" s="6"/>
      <c r="Z90" s="6"/>
      <c r="AA90" s="6"/>
    </row>
    <row r="91" spans="1:27" s="9" customFormat="1" ht="15" customHeight="1">
      <c r="A91" s="477">
        <v>40</v>
      </c>
      <c r="B91" s="452">
        <v>44099</v>
      </c>
      <c r="C91" s="478"/>
      <c r="D91" s="493" t="s">
        <v>504</v>
      </c>
      <c r="E91" s="479" t="s">
        <v>600</v>
      </c>
      <c r="F91" s="451">
        <v>647.5</v>
      </c>
      <c r="G91" s="483">
        <v>630</v>
      </c>
      <c r="H91" s="479">
        <v>663</v>
      </c>
      <c r="I91" s="480">
        <v>680</v>
      </c>
      <c r="J91" s="451" t="s">
        <v>3665</v>
      </c>
      <c r="K91" s="451">
        <f t="shared" ref="K91" si="91">H91-F91</f>
        <v>15.5</v>
      </c>
      <c r="L91" s="468">
        <f>(F91*-0.8)/100</f>
        <v>-5.18</v>
      </c>
      <c r="M91" s="455">
        <f t="shared" ref="M91:M92" si="92">(K91+L91)/F91</f>
        <v>1.5938223938223937E-2</v>
      </c>
      <c r="N91" s="456" t="s">
        <v>599</v>
      </c>
      <c r="O91" s="494">
        <v>44102</v>
      </c>
      <c r="P91" s="64"/>
      <c r="Q91" s="64"/>
      <c r="R91" s="421" t="s">
        <v>602</v>
      </c>
      <c r="S91" s="6"/>
      <c r="T91" s="6"/>
      <c r="U91" s="6"/>
      <c r="V91" s="6"/>
      <c r="W91" s="6"/>
      <c r="X91" s="6"/>
      <c r="Y91" s="6"/>
      <c r="Z91" s="6"/>
      <c r="AA91" s="6"/>
    </row>
    <row r="92" spans="1:27" s="9" customFormat="1" ht="15" customHeight="1">
      <c r="A92" s="495">
        <v>41</v>
      </c>
      <c r="B92" s="445">
        <v>44099</v>
      </c>
      <c r="C92" s="448"/>
      <c r="D92" s="496" t="s">
        <v>3856</v>
      </c>
      <c r="E92" s="450" t="s">
        <v>3627</v>
      </c>
      <c r="F92" s="491">
        <v>151.5</v>
      </c>
      <c r="G92" s="497">
        <v>156</v>
      </c>
      <c r="H92" s="450">
        <v>156</v>
      </c>
      <c r="I92" s="498">
        <v>145</v>
      </c>
      <c r="J92" s="491" t="s">
        <v>3795</v>
      </c>
      <c r="K92" s="491">
        <f>F92-H92</f>
        <v>-4.5</v>
      </c>
      <c r="L92" s="470">
        <f>(F92*-0.8)/100</f>
        <v>-1.212</v>
      </c>
      <c r="M92" s="432">
        <f t="shared" si="92"/>
        <v>-3.7702970297029702E-2</v>
      </c>
      <c r="N92" s="446" t="s">
        <v>663</v>
      </c>
      <c r="O92" s="433">
        <v>44102</v>
      </c>
      <c r="P92" s="64"/>
      <c r="Q92" s="64"/>
      <c r="R92" s="421" t="s">
        <v>602</v>
      </c>
      <c r="S92" s="6"/>
      <c r="T92" s="6"/>
      <c r="U92" s="6"/>
      <c r="V92" s="6"/>
      <c r="W92" s="6"/>
      <c r="X92" s="6"/>
      <c r="Y92" s="6"/>
      <c r="Z92" s="6"/>
      <c r="AA92" s="6"/>
    </row>
    <row r="93" spans="1:27" s="9" customFormat="1" ht="15" customHeight="1">
      <c r="A93" s="477">
        <v>42</v>
      </c>
      <c r="B93" s="452">
        <v>44102</v>
      </c>
      <c r="C93" s="478"/>
      <c r="D93" s="493" t="s">
        <v>280</v>
      </c>
      <c r="E93" s="479" t="s">
        <v>600</v>
      </c>
      <c r="F93" s="451">
        <v>805.5</v>
      </c>
      <c r="G93" s="483">
        <v>775</v>
      </c>
      <c r="H93" s="479">
        <v>825</v>
      </c>
      <c r="I93" s="480" t="s">
        <v>3867</v>
      </c>
      <c r="J93" s="451" t="s">
        <v>3901</v>
      </c>
      <c r="K93" s="451">
        <f t="shared" ref="K93:K94" si="93">H93-F93</f>
        <v>19.5</v>
      </c>
      <c r="L93" s="468">
        <f t="shared" ref="L93:L94" si="94">(F93*-0.8)/100</f>
        <v>-6.4440000000000008</v>
      </c>
      <c r="M93" s="455">
        <f t="shared" ref="M93:M94" si="95">(K93+L93)/F93</f>
        <v>1.6208566108007447E-2</v>
      </c>
      <c r="N93" s="456" t="s">
        <v>599</v>
      </c>
      <c r="O93" s="494">
        <v>44103</v>
      </c>
      <c r="P93" s="64"/>
      <c r="Q93" s="64"/>
      <c r="R93" s="421" t="s">
        <v>3186</v>
      </c>
      <c r="S93" s="6"/>
      <c r="T93" s="6"/>
      <c r="U93" s="6"/>
      <c r="V93" s="6"/>
      <c r="W93" s="6"/>
      <c r="X93" s="6"/>
      <c r="Y93" s="6"/>
      <c r="Z93" s="6"/>
      <c r="AA93" s="6"/>
    </row>
    <row r="94" spans="1:27" s="9" customFormat="1" ht="15" customHeight="1">
      <c r="A94" s="477">
        <v>43</v>
      </c>
      <c r="B94" s="452">
        <v>44102</v>
      </c>
      <c r="C94" s="478"/>
      <c r="D94" s="493" t="s">
        <v>3855</v>
      </c>
      <c r="E94" s="479" t="s">
        <v>600</v>
      </c>
      <c r="F94" s="451">
        <v>260</v>
      </c>
      <c r="G94" s="483">
        <v>253</v>
      </c>
      <c r="H94" s="479">
        <v>266</v>
      </c>
      <c r="I94" s="480">
        <v>275</v>
      </c>
      <c r="J94" s="451" t="s">
        <v>3726</v>
      </c>
      <c r="K94" s="451">
        <f t="shared" si="93"/>
        <v>6</v>
      </c>
      <c r="L94" s="468">
        <f t="shared" si="94"/>
        <v>-2.08</v>
      </c>
      <c r="M94" s="455">
        <f t="shared" si="95"/>
        <v>1.5076923076923076E-2</v>
      </c>
      <c r="N94" s="456" t="s">
        <v>599</v>
      </c>
      <c r="O94" s="494">
        <v>44103</v>
      </c>
      <c r="P94" s="64"/>
      <c r="Q94" s="64"/>
      <c r="R94" s="421" t="s">
        <v>3186</v>
      </c>
      <c r="S94" s="6"/>
      <c r="T94" s="6"/>
      <c r="U94" s="6"/>
      <c r="V94" s="6"/>
      <c r="W94" s="6"/>
      <c r="X94" s="6"/>
      <c r="Y94" s="6"/>
      <c r="Z94" s="6"/>
      <c r="AA94" s="6"/>
    </row>
    <row r="95" spans="1:27" s="404" customFormat="1" ht="15" customHeight="1">
      <c r="A95" s="383">
        <v>44</v>
      </c>
      <c r="B95" s="408">
        <v>44102</v>
      </c>
      <c r="C95" s="422"/>
      <c r="D95" s="458" t="s">
        <v>3868</v>
      </c>
      <c r="E95" s="423" t="s">
        <v>600</v>
      </c>
      <c r="F95" s="546" t="s">
        <v>3869</v>
      </c>
      <c r="G95" s="431">
        <v>602</v>
      </c>
      <c r="H95" s="423"/>
      <c r="I95" s="411" t="s">
        <v>3870</v>
      </c>
      <c r="J95" s="546" t="s">
        <v>601</v>
      </c>
      <c r="K95" s="546"/>
      <c r="L95" s="547"/>
      <c r="M95" s="527"/>
      <c r="N95" s="548"/>
      <c r="O95" s="486"/>
      <c r="P95" s="7"/>
      <c r="Q95" s="7"/>
      <c r="R95" s="344" t="s">
        <v>3186</v>
      </c>
      <c r="S95" s="40"/>
      <c r="T95" s="40"/>
      <c r="U95" s="40"/>
      <c r="V95" s="40"/>
      <c r="W95" s="40"/>
      <c r="X95" s="40"/>
      <c r="Y95" s="40"/>
      <c r="Z95" s="40"/>
      <c r="AA95" s="40"/>
    </row>
    <row r="96" spans="1:27" s="404" customFormat="1" ht="15" customHeight="1">
      <c r="A96" s="383">
        <v>45</v>
      </c>
      <c r="B96" s="408">
        <v>44104</v>
      </c>
      <c r="C96" s="422"/>
      <c r="D96" s="458" t="s">
        <v>3905</v>
      </c>
      <c r="E96" s="423" t="s">
        <v>600</v>
      </c>
      <c r="F96" s="546" t="s">
        <v>3906</v>
      </c>
      <c r="G96" s="431">
        <v>940</v>
      </c>
      <c r="H96" s="423"/>
      <c r="I96" s="411">
        <v>1025</v>
      </c>
      <c r="J96" s="546" t="s">
        <v>601</v>
      </c>
      <c r="K96" s="546"/>
      <c r="L96" s="547"/>
      <c r="M96" s="527"/>
      <c r="N96" s="548"/>
      <c r="O96" s="486"/>
      <c r="P96" s="7"/>
      <c r="Q96" s="7"/>
      <c r="R96" s="344"/>
      <c r="S96" s="40"/>
      <c r="T96" s="40"/>
      <c r="U96" s="40"/>
      <c r="V96" s="40"/>
      <c r="W96" s="40"/>
      <c r="X96" s="40"/>
      <c r="Y96" s="40"/>
      <c r="Z96" s="40"/>
      <c r="AA96" s="40"/>
    </row>
    <row r="97" spans="1:34" s="404" customFormat="1" ht="15" customHeight="1">
      <c r="A97" s="383">
        <v>46</v>
      </c>
      <c r="B97" s="408">
        <v>44104</v>
      </c>
      <c r="C97" s="422"/>
      <c r="D97" s="458" t="s">
        <v>3907</v>
      </c>
      <c r="E97" s="423" t="s">
        <v>600</v>
      </c>
      <c r="F97" s="546" t="s">
        <v>3908</v>
      </c>
      <c r="G97" s="431">
        <v>770</v>
      </c>
      <c r="H97" s="423"/>
      <c r="I97" s="411" t="s">
        <v>3867</v>
      </c>
      <c r="J97" s="546" t="s">
        <v>601</v>
      </c>
      <c r="K97" s="546"/>
      <c r="L97" s="547"/>
      <c r="M97" s="527"/>
      <c r="N97" s="548"/>
      <c r="O97" s="486"/>
      <c r="P97" s="7"/>
      <c r="Q97" s="7"/>
      <c r="R97" s="344"/>
      <c r="S97" s="40"/>
      <c r="T97" s="40"/>
      <c r="U97" s="40"/>
      <c r="V97" s="40"/>
      <c r="W97" s="40"/>
      <c r="X97" s="40"/>
      <c r="Y97" s="40"/>
      <c r="Z97" s="40"/>
      <c r="AA97" s="40"/>
    </row>
    <row r="98" spans="1:34" s="404" customFormat="1" ht="15" customHeight="1">
      <c r="A98" s="383"/>
      <c r="B98" s="408"/>
      <c r="C98" s="422"/>
      <c r="D98" s="458"/>
      <c r="E98" s="423"/>
      <c r="F98" s="546"/>
      <c r="G98" s="431"/>
      <c r="H98" s="423"/>
      <c r="I98" s="411"/>
      <c r="J98" s="546"/>
      <c r="K98" s="546"/>
      <c r="L98" s="547"/>
      <c r="M98" s="527"/>
      <c r="N98" s="548"/>
      <c r="O98" s="486"/>
      <c r="P98" s="7"/>
      <c r="Q98" s="7"/>
      <c r="R98" s="344"/>
      <c r="S98" s="40"/>
      <c r="T98" s="40"/>
      <c r="U98" s="40"/>
      <c r="V98" s="40"/>
      <c r="W98" s="40"/>
      <c r="X98" s="40"/>
      <c r="Y98" s="40"/>
      <c r="Z98" s="40"/>
      <c r="AA98" s="40"/>
    </row>
    <row r="99" spans="1:34" s="404" customFormat="1" ht="15" customHeight="1">
      <c r="A99" s="383"/>
      <c r="B99" s="408"/>
      <c r="C99" s="422"/>
      <c r="D99" s="458"/>
      <c r="E99" s="423"/>
      <c r="F99" s="546"/>
      <c r="G99" s="431"/>
      <c r="H99" s="423"/>
      <c r="I99" s="411"/>
      <c r="J99" s="546"/>
      <c r="K99" s="546"/>
      <c r="L99" s="547"/>
      <c r="M99" s="527"/>
      <c r="N99" s="548"/>
      <c r="O99" s="486"/>
      <c r="P99" s="7"/>
      <c r="Q99" s="7"/>
      <c r="R99" s="344"/>
      <c r="S99" s="40"/>
      <c r="T99" s="40"/>
      <c r="U99" s="40"/>
      <c r="V99" s="40"/>
      <c r="W99" s="40"/>
      <c r="X99" s="40"/>
      <c r="Y99" s="40"/>
      <c r="Z99" s="40"/>
      <c r="AA99" s="40"/>
    </row>
    <row r="100" spans="1:34" s="404" customFormat="1" ht="15" customHeight="1">
      <c r="A100" s="383"/>
      <c r="B100" s="408"/>
      <c r="C100" s="422"/>
      <c r="D100" s="458"/>
      <c r="E100" s="423"/>
      <c r="F100" s="546"/>
      <c r="G100" s="431"/>
      <c r="H100" s="423"/>
      <c r="I100" s="411"/>
      <c r="J100" s="546"/>
      <c r="K100" s="546"/>
      <c r="L100" s="547"/>
      <c r="M100" s="527"/>
      <c r="N100" s="548"/>
      <c r="O100" s="486"/>
      <c r="P100" s="7"/>
      <c r="Q100" s="7"/>
      <c r="R100" s="344"/>
      <c r="S100" s="40"/>
      <c r="T100" s="40"/>
      <c r="U100" s="40"/>
      <c r="V100" s="40"/>
      <c r="W100" s="40"/>
      <c r="X100" s="40"/>
      <c r="Y100" s="40"/>
      <c r="Z100" s="40"/>
      <c r="AA100" s="40"/>
    </row>
    <row r="101" spans="1:34" s="9" customFormat="1" ht="15" customHeight="1">
      <c r="A101" s="488"/>
      <c r="B101" s="408"/>
      <c r="C101" s="460"/>
      <c r="D101" s="461"/>
      <c r="E101" s="462"/>
      <c r="F101" s="462"/>
      <c r="G101" s="463"/>
      <c r="H101" s="463"/>
      <c r="I101" s="462"/>
      <c r="J101" s="462"/>
      <c r="K101" s="462"/>
      <c r="L101" s="462"/>
      <c r="M101" s="462"/>
      <c r="N101" s="462"/>
      <c r="O101" s="462"/>
      <c r="P101" s="64"/>
      <c r="Q101" s="64"/>
      <c r="R101" s="421"/>
      <c r="S101" s="6"/>
      <c r="T101" s="6"/>
      <c r="U101" s="6"/>
      <c r="V101" s="6"/>
      <c r="W101" s="6"/>
      <c r="X101" s="6"/>
      <c r="Y101" s="6"/>
      <c r="Z101" s="6"/>
      <c r="AA101" s="6"/>
    </row>
    <row r="102" spans="1:34" ht="15" customHeight="1">
      <c r="A102" s="5"/>
      <c r="B102" s="489"/>
      <c r="C102" s="5"/>
      <c r="D102" s="5"/>
      <c r="E102" s="5"/>
      <c r="F102" s="82"/>
      <c r="G102" s="82"/>
      <c r="H102" s="82"/>
      <c r="I102" s="82"/>
      <c r="J102" s="42"/>
      <c r="K102" s="82"/>
      <c r="L102" s="82"/>
      <c r="M102" s="35"/>
      <c r="N102" s="490"/>
      <c r="O102" s="490"/>
      <c r="P102" s="7"/>
      <c r="Q102" s="11"/>
      <c r="R102" s="12"/>
      <c r="S102" s="16"/>
      <c r="T102" s="16"/>
      <c r="U102" s="16"/>
      <c r="V102" s="16"/>
      <c r="W102" s="16"/>
      <c r="X102" s="16"/>
      <c r="Y102" s="16"/>
      <c r="Z102" s="16"/>
      <c r="AA102" s="16"/>
    </row>
    <row r="103" spans="1:34" ht="15" customHeight="1">
      <c r="A103" s="5"/>
      <c r="B103" s="489"/>
      <c r="C103" s="5"/>
      <c r="D103" s="5"/>
      <c r="E103" s="5"/>
      <c r="F103" s="82"/>
      <c r="G103" s="82"/>
      <c r="H103" s="82"/>
      <c r="I103" s="82"/>
      <c r="J103" s="42"/>
      <c r="K103" s="82"/>
      <c r="L103" s="82"/>
      <c r="M103" s="35"/>
      <c r="N103" s="490"/>
      <c r="O103" s="490"/>
      <c r="P103" s="7"/>
      <c r="Q103" s="11"/>
      <c r="R103" s="12"/>
      <c r="S103" s="16"/>
      <c r="T103" s="16"/>
      <c r="U103" s="16"/>
      <c r="V103" s="16"/>
      <c r="W103" s="16"/>
      <c r="X103" s="16"/>
      <c r="Y103" s="16"/>
      <c r="Z103" s="16"/>
      <c r="AA103" s="16"/>
    </row>
    <row r="104" spans="1:34" ht="44.25" customHeight="1">
      <c r="A104" s="23" t="s">
        <v>603</v>
      </c>
      <c r="B104" s="39"/>
      <c r="C104" s="39"/>
      <c r="D104" s="40"/>
      <c r="E104" s="36"/>
      <c r="F104" s="36"/>
      <c r="G104" s="35"/>
      <c r="H104" s="35" t="s">
        <v>3633</v>
      </c>
      <c r="I104" s="36"/>
      <c r="J104" s="17"/>
      <c r="K104" s="79"/>
      <c r="L104" s="80"/>
      <c r="M104" s="79"/>
      <c r="N104" s="81"/>
      <c r="O104" s="79"/>
      <c r="P104" s="7"/>
      <c r="Q104" s="16"/>
      <c r="R104" s="12"/>
      <c r="S104" s="16"/>
      <c r="T104" s="16"/>
      <c r="U104" s="16"/>
      <c r="V104" s="16"/>
      <c r="W104" s="16"/>
      <c r="X104" s="16"/>
      <c r="Y104" s="16"/>
      <c r="Z104" s="5"/>
      <c r="AA104" s="5"/>
      <c r="AB104" s="5"/>
    </row>
    <row r="105" spans="1:34" s="6" customFormat="1">
      <c r="A105" s="29" t="s">
        <v>604</v>
      </c>
      <c r="B105" s="23"/>
      <c r="C105" s="23"/>
      <c r="D105" s="23"/>
      <c r="E105" s="5"/>
      <c r="F105" s="30" t="s">
        <v>605</v>
      </c>
      <c r="G105" s="41"/>
      <c r="H105" s="42"/>
      <c r="I105" s="82"/>
      <c r="J105" s="17"/>
      <c r="K105" s="83"/>
      <c r="L105" s="84"/>
      <c r="M105" s="85"/>
      <c r="N105" s="86"/>
      <c r="O105" s="87"/>
      <c r="P105" s="5"/>
      <c r="Q105" s="4"/>
      <c r="R105" s="12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s="9" customFormat="1" ht="14.25" customHeight="1">
      <c r="A106" s="29"/>
      <c r="B106" s="23"/>
      <c r="C106" s="23"/>
      <c r="D106" s="23"/>
      <c r="E106" s="32"/>
      <c r="F106" s="30" t="s">
        <v>607</v>
      </c>
      <c r="G106" s="41"/>
      <c r="H106" s="42"/>
      <c r="I106" s="82"/>
      <c r="J106" s="17"/>
      <c r="K106" s="83"/>
      <c r="L106" s="84"/>
      <c r="M106" s="85"/>
      <c r="N106" s="86"/>
      <c r="O106" s="87"/>
      <c r="P106" s="5"/>
      <c r="Q106" s="4"/>
      <c r="R106" s="12"/>
      <c r="S106" s="6"/>
      <c r="Y106" s="6"/>
      <c r="Z106" s="6"/>
    </row>
    <row r="107" spans="1:34" s="9" customFormat="1" ht="14.25" customHeight="1">
      <c r="A107" s="23"/>
      <c r="B107" s="23"/>
      <c r="C107" s="23"/>
      <c r="D107" s="23"/>
      <c r="E107" s="32"/>
      <c r="F107" s="17"/>
      <c r="G107" s="17"/>
      <c r="H107" s="31"/>
      <c r="I107" s="36"/>
      <c r="J107" s="71"/>
      <c r="K107" s="68"/>
      <c r="L107" s="69"/>
      <c r="M107" s="17"/>
      <c r="N107" s="72"/>
      <c r="O107" s="57"/>
      <c r="P107" s="8"/>
      <c r="Q107" s="4"/>
      <c r="R107" s="12"/>
      <c r="S107" s="6"/>
      <c r="Y107" s="6"/>
      <c r="Z107" s="6"/>
    </row>
    <row r="108" spans="1:34" s="9" customFormat="1" ht="15">
      <c r="A108" s="43" t="s">
        <v>614</v>
      </c>
      <c r="B108" s="43"/>
      <c r="C108" s="43"/>
      <c r="D108" s="43"/>
      <c r="E108" s="32"/>
      <c r="F108" s="17"/>
      <c r="G108" s="12"/>
      <c r="H108" s="17"/>
      <c r="I108" s="12"/>
      <c r="J108" s="88"/>
      <c r="K108" s="12"/>
      <c r="L108" s="12"/>
      <c r="M108" s="12"/>
      <c r="N108" s="12"/>
      <c r="O108" s="89"/>
      <c r="P108"/>
      <c r="Q108" s="4"/>
      <c r="R108" s="12"/>
      <c r="S108" s="6"/>
      <c r="Y108" s="6"/>
      <c r="Z108" s="6"/>
    </row>
    <row r="109" spans="1:34" s="9" customFormat="1" ht="38.25">
      <c r="A109" s="21" t="s">
        <v>16</v>
      </c>
      <c r="B109" s="21" t="s">
        <v>575</v>
      </c>
      <c r="C109" s="21"/>
      <c r="D109" s="22" t="s">
        <v>588</v>
      </c>
      <c r="E109" s="21" t="s">
        <v>589</v>
      </c>
      <c r="F109" s="21" t="s">
        <v>590</v>
      </c>
      <c r="G109" s="21" t="s">
        <v>609</v>
      </c>
      <c r="H109" s="21" t="s">
        <v>592</v>
      </c>
      <c r="I109" s="21" t="s">
        <v>593</v>
      </c>
      <c r="J109" s="20" t="s">
        <v>594</v>
      </c>
      <c r="K109" s="77" t="s">
        <v>615</v>
      </c>
      <c r="L109" s="63" t="s">
        <v>3630</v>
      </c>
      <c r="M109" s="77" t="s">
        <v>611</v>
      </c>
      <c r="N109" s="21" t="s">
        <v>612</v>
      </c>
      <c r="O109" s="20" t="s">
        <v>597</v>
      </c>
      <c r="P109" s="90" t="s">
        <v>598</v>
      </c>
      <c r="Q109" s="4"/>
      <c r="R109" s="17"/>
      <c r="S109" s="6"/>
      <c r="Y109" s="6"/>
      <c r="Z109" s="6"/>
    </row>
    <row r="110" spans="1:34" s="404" customFormat="1" ht="14.25" customHeight="1">
      <c r="A110" s="477">
        <v>1</v>
      </c>
      <c r="B110" s="452">
        <v>44071</v>
      </c>
      <c r="C110" s="485"/>
      <c r="D110" s="505" t="s">
        <v>3644</v>
      </c>
      <c r="E110" s="484" t="s">
        <v>600</v>
      </c>
      <c r="F110" s="454">
        <v>2272</v>
      </c>
      <c r="G110" s="454">
        <v>2230</v>
      </c>
      <c r="H110" s="454">
        <v>2298.5</v>
      </c>
      <c r="I110" s="454">
        <v>2450</v>
      </c>
      <c r="J110" s="451" t="s">
        <v>3679</v>
      </c>
      <c r="K110" s="451">
        <f>H110-F110</f>
        <v>26.5</v>
      </c>
      <c r="L110" s="468">
        <f t="shared" ref="L110" si="96">(H110*N110)*0.07%</f>
        <v>482.68500000000006</v>
      </c>
      <c r="M110" s="468">
        <f t="shared" ref="M110:M115" si="97">(K110*N110)-L110</f>
        <v>7467.3149999999996</v>
      </c>
      <c r="N110" s="484">
        <v>300</v>
      </c>
      <c r="O110" s="456" t="s">
        <v>599</v>
      </c>
      <c r="P110" s="494">
        <v>44077</v>
      </c>
      <c r="Q110" s="391"/>
      <c r="R110" s="344" t="s">
        <v>3186</v>
      </c>
      <c r="S110" s="40"/>
      <c r="Y110" s="40"/>
      <c r="Z110" s="40"/>
    </row>
    <row r="111" spans="1:34" s="404" customFormat="1" ht="14.25" customHeight="1">
      <c r="A111" s="477">
        <v>2</v>
      </c>
      <c r="B111" s="452">
        <v>44075</v>
      </c>
      <c r="C111" s="485"/>
      <c r="D111" s="505" t="s">
        <v>3655</v>
      </c>
      <c r="E111" s="484" t="s">
        <v>3627</v>
      </c>
      <c r="F111" s="454">
        <v>11510</v>
      </c>
      <c r="G111" s="454">
        <v>11610</v>
      </c>
      <c r="H111" s="454">
        <v>11420</v>
      </c>
      <c r="I111" s="454" t="s">
        <v>3662</v>
      </c>
      <c r="J111" s="451" t="s">
        <v>3637</v>
      </c>
      <c r="K111" s="451">
        <f t="shared" ref="K111:K117" si="98">F111-H111</f>
        <v>90</v>
      </c>
      <c r="L111" s="468">
        <f>(H111*N111)*0.035%</f>
        <v>299.77500000000003</v>
      </c>
      <c r="M111" s="451">
        <f t="shared" si="97"/>
        <v>6450.2250000000004</v>
      </c>
      <c r="N111" s="451">
        <v>75</v>
      </c>
      <c r="O111" s="456" t="s">
        <v>599</v>
      </c>
      <c r="P111" s="459">
        <v>44075</v>
      </c>
      <c r="Q111" s="391"/>
      <c r="R111" s="344" t="s">
        <v>602</v>
      </c>
      <c r="S111" s="40"/>
      <c r="Y111" s="40"/>
      <c r="Z111" s="40"/>
    </row>
    <row r="112" spans="1:34" s="404" customFormat="1" ht="14.25" customHeight="1">
      <c r="A112" s="477">
        <v>3</v>
      </c>
      <c r="B112" s="452">
        <v>44075</v>
      </c>
      <c r="C112" s="485"/>
      <c r="D112" s="505" t="s">
        <v>3655</v>
      </c>
      <c r="E112" s="484" t="s">
        <v>3627</v>
      </c>
      <c r="F112" s="454">
        <v>11525</v>
      </c>
      <c r="G112" s="454">
        <v>11650</v>
      </c>
      <c r="H112" s="454">
        <v>11445</v>
      </c>
      <c r="I112" s="454" t="s">
        <v>3662</v>
      </c>
      <c r="J112" s="451" t="s">
        <v>3639</v>
      </c>
      <c r="K112" s="451">
        <f t="shared" si="98"/>
        <v>80</v>
      </c>
      <c r="L112" s="468">
        <f>(H112*N112)*0.035%</f>
        <v>300.43125000000003</v>
      </c>
      <c r="M112" s="468">
        <f t="shared" si="97"/>
        <v>5699.5687500000004</v>
      </c>
      <c r="N112" s="484">
        <v>75</v>
      </c>
      <c r="O112" s="456" t="s">
        <v>599</v>
      </c>
      <c r="P112" s="459">
        <v>44075</v>
      </c>
      <c r="Q112" s="391"/>
      <c r="R112" s="344" t="s">
        <v>602</v>
      </c>
      <c r="S112" s="40"/>
      <c r="Y112" s="40"/>
      <c r="Z112" s="40"/>
    </row>
    <row r="113" spans="1:26" s="404" customFormat="1" ht="14.25" customHeight="1">
      <c r="A113" s="477">
        <v>4</v>
      </c>
      <c r="B113" s="452">
        <v>44076</v>
      </c>
      <c r="C113" s="485"/>
      <c r="D113" s="505" t="s">
        <v>3655</v>
      </c>
      <c r="E113" s="484" t="s">
        <v>3627</v>
      </c>
      <c r="F113" s="454">
        <v>11525</v>
      </c>
      <c r="G113" s="454">
        <v>11650</v>
      </c>
      <c r="H113" s="454">
        <v>11455</v>
      </c>
      <c r="I113" s="454" t="s">
        <v>3662</v>
      </c>
      <c r="J113" s="451" t="s">
        <v>774</v>
      </c>
      <c r="K113" s="451">
        <f t="shared" si="98"/>
        <v>70</v>
      </c>
      <c r="L113" s="468">
        <f>(H113*N113)*0.035%</f>
        <v>300.69375000000002</v>
      </c>
      <c r="M113" s="468">
        <f t="shared" si="97"/>
        <v>4949.3062499999996</v>
      </c>
      <c r="N113" s="484">
        <v>75</v>
      </c>
      <c r="O113" s="456" t="s">
        <v>599</v>
      </c>
      <c r="P113" s="459">
        <v>44076</v>
      </c>
      <c r="Q113" s="391"/>
      <c r="R113" s="344" t="s">
        <v>602</v>
      </c>
      <c r="S113" s="40"/>
      <c r="Y113" s="40"/>
      <c r="Z113" s="40"/>
    </row>
    <row r="114" spans="1:26" s="404" customFormat="1" ht="14.25" customHeight="1">
      <c r="A114" s="477">
        <v>5</v>
      </c>
      <c r="B114" s="452">
        <v>44077</v>
      </c>
      <c r="C114" s="457"/>
      <c r="D114" s="505" t="s">
        <v>3655</v>
      </c>
      <c r="E114" s="484" t="s">
        <v>3627</v>
      </c>
      <c r="F114" s="454">
        <v>11590</v>
      </c>
      <c r="G114" s="454">
        <v>11710</v>
      </c>
      <c r="H114" s="454">
        <v>11520</v>
      </c>
      <c r="I114" s="454">
        <v>11400</v>
      </c>
      <c r="J114" s="451" t="s">
        <v>774</v>
      </c>
      <c r="K114" s="451">
        <f t="shared" si="98"/>
        <v>70</v>
      </c>
      <c r="L114" s="468">
        <f>(H114*N114)*0.035%</f>
        <v>302.40000000000003</v>
      </c>
      <c r="M114" s="468">
        <f t="shared" si="97"/>
        <v>4947.6000000000004</v>
      </c>
      <c r="N114" s="484">
        <v>75</v>
      </c>
      <c r="O114" s="456" t="s">
        <v>599</v>
      </c>
      <c r="P114" s="459">
        <v>44077</v>
      </c>
      <c r="Q114" s="391"/>
      <c r="R114" s="344" t="s">
        <v>602</v>
      </c>
      <c r="S114" s="40"/>
      <c r="Y114" s="40"/>
      <c r="Z114" s="40"/>
    </row>
    <row r="115" spans="1:26" s="404" customFormat="1" ht="14.25" customHeight="1">
      <c r="A115" s="477">
        <v>6</v>
      </c>
      <c r="B115" s="452">
        <v>44082</v>
      </c>
      <c r="C115" s="457"/>
      <c r="D115" s="505" t="s">
        <v>3655</v>
      </c>
      <c r="E115" s="484" t="s">
        <v>3627</v>
      </c>
      <c r="F115" s="454">
        <v>11415</v>
      </c>
      <c r="G115" s="454">
        <v>11540</v>
      </c>
      <c r="H115" s="454">
        <v>11355</v>
      </c>
      <c r="I115" s="454" t="s">
        <v>3662</v>
      </c>
      <c r="J115" s="451" t="s">
        <v>3147</v>
      </c>
      <c r="K115" s="451">
        <f t="shared" si="98"/>
        <v>60</v>
      </c>
      <c r="L115" s="468">
        <f>(H115*N115)*0.035%</f>
        <v>298.06875000000002</v>
      </c>
      <c r="M115" s="468">
        <f t="shared" si="97"/>
        <v>4201.9312499999996</v>
      </c>
      <c r="N115" s="484">
        <v>75</v>
      </c>
      <c r="O115" s="456" t="s">
        <v>599</v>
      </c>
      <c r="P115" s="459">
        <v>44082</v>
      </c>
      <c r="Q115" s="391"/>
      <c r="R115" s="344" t="s">
        <v>602</v>
      </c>
      <c r="S115" s="40"/>
      <c r="Y115" s="40"/>
      <c r="Z115" s="40"/>
    </row>
    <row r="116" spans="1:26" s="404" customFormat="1" ht="14.25" customHeight="1">
      <c r="A116" s="491">
        <v>7</v>
      </c>
      <c r="B116" s="445">
        <v>44084</v>
      </c>
      <c r="C116" s="507"/>
      <c r="D116" s="508" t="s">
        <v>3717</v>
      </c>
      <c r="E116" s="509" t="s">
        <v>3627</v>
      </c>
      <c r="F116" s="510">
        <v>11410</v>
      </c>
      <c r="G116" s="509">
        <v>11510</v>
      </c>
      <c r="H116" s="509">
        <v>11525</v>
      </c>
      <c r="I116" s="509">
        <v>11200</v>
      </c>
      <c r="J116" s="491" t="s">
        <v>3728</v>
      </c>
      <c r="K116" s="491">
        <f t="shared" si="98"/>
        <v>-115</v>
      </c>
      <c r="L116" s="470">
        <f t="shared" ref="L116" si="99">(H116*N116)*0.07%</f>
        <v>605.06250000000011</v>
      </c>
      <c r="M116" s="470">
        <f t="shared" ref="M116" si="100">(K116*N116)-L116</f>
        <v>-9230.0625</v>
      </c>
      <c r="N116" s="509">
        <v>75</v>
      </c>
      <c r="O116" s="446" t="s">
        <v>663</v>
      </c>
      <c r="P116" s="433">
        <v>44088</v>
      </c>
      <c r="Q116" s="391"/>
      <c r="R116" s="344" t="s">
        <v>3186</v>
      </c>
      <c r="S116" s="40"/>
      <c r="Y116" s="40"/>
      <c r="Z116" s="40"/>
    </row>
    <row r="117" spans="1:26" s="404" customFormat="1" ht="14.25" customHeight="1">
      <c r="A117" s="477">
        <v>8</v>
      </c>
      <c r="B117" s="452">
        <v>44085</v>
      </c>
      <c r="C117" s="457"/>
      <c r="D117" s="505" t="s">
        <v>3718</v>
      </c>
      <c r="E117" s="484" t="s">
        <v>3627</v>
      </c>
      <c r="F117" s="454">
        <v>213.75</v>
      </c>
      <c r="G117" s="454">
        <v>218</v>
      </c>
      <c r="H117" s="454">
        <v>211.75</v>
      </c>
      <c r="I117" s="454">
        <v>205</v>
      </c>
      <c r="J117" s="451" t="s">
        <v>3683</v>
      </c>
      <c r="K117" s="451">
        <f t="shared" si="98"/>
        <v>2</v>
      </c>
      <c r="L117" s="468">
        <f>(H117*N117)*0.035%</f>
        <v>222.33750000000003</v>
      </c>
      <c r="M117" s="468">
        <f t="shared" ref="M117:M118" si="101">(K117*N117)-L117</f>
        <v>5777.6625000000004</v>
      </c>
      <c r="N117" s="484">
        <v>3000</v>
      </c>
      <c r="O117" s="456" t="s">
        <v>599</v>
      </c>
      <c r="P117" s="459">
        <v>44086</v>
      </c>
      <c r="Q117" s="391"/>
      <c r="R117" s="344" t="s">
        <v>602</v>
      </c>
      <c r="S117" s="40"/>
      <c r="Y117" s="40"/>
      <c r="Z117" s="40"/>
    </row>
    <row r="118" spans="1:26" s="404" customFormat="1" ht="14.25" customHeight="1">
      <c r="A118" s="491">
        <v>9</v>
      </c>
      <c r="B118" s="445">
        <v>44089</v>
      </c>
      <c r="C118" s="507"/>
      <c r="D118" s="508" t="s">
        <v>3655</v>
      </c>
      <c r="E118" s="509" t="s">
        <v>3627</v>
      </c>
      <c r="F118" s="510">
        <v>11500</v>
      </c>
      <c r="G118" s="509">
        <v>11610</v>
      </c>
      <c r="H118" s="509">
        <v>11610</v>
      </c>
      <c r="I118" s="509">
        <v>11300</v>
      </c>
      <c r="J118" s="491" t="s">
        <v>3755</v>
      </c>
      <c r="K118" s="491">
        <f t="shared" ref="K118" si="102">F118-H118</f>
        <v>-110</v>
      </c>
      <c r="L118" s="470">
        <f t="shared" ref="L118" si="103">(H118*N118)*0.07%</f>
        <v>609.52500000000009</v>
      </c>
      <c r="M118" s="470">
        <f t="shared" si="101"/>
        <v>-8859.5249999999996</v>
      </c>
      <c r="N118" s="509">
        <v>75</v>
      </c>
      <c r="O118" s="446" t="s">
        <v>663</v>
      </c>
      <c r="P118" s="433">
        <v>44090</v>
      </c>
      <c r="Q118" s="391"/>
      <c r="R118" s="344" t="s">
        <v>602</v>
      </c>
      <c r="S118" s="40"/>
      <c r="Y118" s="40"/>
      <c r="Z118" s="40"/>
    </row>
    <row r="119" spans="1:26" s="404" customFormat="1" ht="14.25" customHeight="1">
      <c r="A119" s="477">
        <v>10</v>
      </c>
      <c r="B119" s="452">
        <v>44090</v>
      </c>
      <c r="C119" s="457"/>
      <c r="D119" s="505" t="s">
        <v>3752</v>
      </c>
      <c r="E119" s="484" t="s">
        <v>3627</v>
      </c>
      <c r="F119" s="454">
        <v>22505</v>
      </c>
      <c r="G119" s="454">
        <v>22810</v>
      </c>
      <c r="H119" s="454">
        <v>22380</v>
      </c>
      <c r="I119" s="454" t="s">
        <v>3753</v>
      </c>
      <c r="J119" s="451" t="s">
        <v>3754</v>
      </c>
      <c r="K119" s="451">
        <f t="shared" ref="K119:K121" si="104">F119-H119</f>
        <v>125</v>
      </c>
      <c r="L119" s="451">
        <f>(H119*N119)*0.035%</f>
        <v>156.66000000000003</v>
      </c>
      <c r="M119" s="468">
        <f t="shared" ref="M119:M120" si="105">(K119*N119)-L119</f>
        <v>2343.34</v>
      </c>
      <c r="N119" s="484">
        <v>20</v>
      </c>
      <c r="O119" s="456" t="s">
        <v>599</v>
      </c>
      <c r="P119" s="459">
        <v>44090</v>
      </c>
      <c r="Q119" s="391"/>
      <c r="R119" s="344" t="s">
        <v>602</v>
      </c>
      <c r="S119" s="40"/>
      <c r="Y119" s="40"/>
      <c r="Z119" s="40"/>
    </row>
    <row r="120" spans="1:26" s="404" customFormat="1" ht="13.9" customHeight="1">
      <c r="A120" s="491">
        <v>11</v>
      </c>
      <c r="B120" s="445">
        <v>44092</v>
      </c>
      <c r="C120" s="507"/>
      <c r="D120" s="508" t="s">
        <v>3771</v>
      </c>
      <c r="E120" s="509" t="s">
        <v>600</v>
      </c>
      <c r="F120" s="510">
        <v>1043.5</v>
      </c>
      <c r="G120" s="509">
        <v>1025</v>
      </c>
      <c r="H120" s="509">
        <v>1025</v>
      </c>
      <c r="I120" s="509">
        <v>1080</v>
      </c>
      <c r="J120" s="491" t="s">
        <v>3789</v>
      </c>
      <c r="K120" s="491">
        <f>H120-F120</f>
        <v>-18.5</v>
      </c>
      <c r="L120" s="470">
        <f>(H120*N120)*0.035%</f>
        <v>251.12500000000003</v>
      </c>
      <c r="M120" s="470">
        <f t="shared" si="105"/>
        <v>-13201.125</v>
      </c>
      <c r="N120" s="509">
        <v>700</v>
      </c>
      <c r="O120" s="446" t="s">
        <v>663</v>
      </c>
      <c r="P120" s="528">
        <v>44092</v>
      </c>
      <c r="Q120" s="391"/>
      <c r="R120" s="344" t="s">
        <v>3186</v>
      </c>
      <c r="S120" s="40"/>
      <c r="Y120" s="40"/>
      <c r="Z120" s="40"/>
    </row>
    <row r="121" spans="1:26" s="404" customFormat="1" ht="13.9" customHeight="1">
      <c r="A121" s="477">
        <v>12</v>
      </c>
      <c r="B121" s="452">
        <v>44092</v>
      </c>
      <c r="C121" s="457"/>
      <c r="D121" s="505" t="s">
        <v>3655</v>
      </c>
      <c r="E121" s="484" t="s">
        <v>3627</v>
      </c>
      <c r="F121" s="454">
        <v>11560</v>
      </c>
      <c r="G121" s="454">
        <v>11650</v>
      </c>
      <c r="H121" s="454">
        <v>11475</v>
      </c>
      <c r="I121" s="454">
        <v>11350</v>
      </c>
      <c r="J121" s="451" t="s">
        <v>3774</v>
      </c>
      <c r="K121" s="451">
        <f t="shared" si="104"/>
        <v>85</v>
      </c>
      <c r="L121" s="556">
        <f>(H121*N121)*0.035%</f>
        <v>301.21875000000006</v>
      </c>
      <c r="M121" s="468">
        <f t="shared" ref="M121:M124" si="106">(K121*N121)-L121</f>
        <v>6073.78125</v>
      </c>
      <c r="N121" s="484">
        <v>75</v>
      </c>
      <c r="O121" s="456" t="s">
        <v>599</v>
      </c>
      <c r="P121" s="459">
        <v>44092</v>
      </c>
      <c r="Q121" s="391"/>
      <c r="R121" s="344" t="s">
        <v>602</v>
      </c>
      <c r="S121" s="40"/>
      <c r="Y121" s="40"/>
      <c r="Z121" s="40"/>
    </row>
    <row r="122" spans="1:26" s="404" customFormat="1" ht="13.9" customHeight="1">
      <c r="A122" s="477">
        <v>13</v>
      </c>
      <c r="B122" s="452">
        <v>44092</v>
      </c>
      <c r="C122" s="457"/>
      <c r="D122" s="505" t="s">
        <v>3780</v>
      </c>
      <c r="E122" s="484" t="s">
        <v>600</v>
      </c>
      <c r="F122" s="454">
        <v>1827.5</v>
      </c>
      <c r="G122" s="454">
        <v>1795</v>
      </c>
      <c r="H122" s="454">
        <v>1850</v>
      </c>
      <c r="I122" s="454">
        <v>1890</v>
      </c>
      <c r="J122" s="451" t="s">
        <v>3747</v>
      </c>
      <c r="K122" s="451">
        <f>H122-F122</f>
        <v>22.5</v>
      </c>
      <c r="L122" s="468">
        <f t="shared" ref="L122" si="107">(H122*N122)*0.07%</f>
        <v>647.50000000000011</v>
      </c>
      <c r="M122" s="468">
        <f t="shared" si="106"/>
        <v>10602.5</v>
      </c>
      <c r="N122" s="484">
        <v>500</v>
      </c>
      <c r="O122" s="456" t="s">
        <v>599</v>
      </c>
      <c r="P122" s="494">
        <v>44095</v>
      </c>
      <c r="Q122" s="391"/>
      <c r="R122" s="344" t="s">
        <v>3186</v>
      </c>
      <c r="S122" s="40"/>
      <c r="Y122" s="40"/>
      <c r="Z122" s="40"/>
    </row>
    <row r="123" spans="1:26" s="404" customFormat="1" ht="13.9" customHeight="1">
      <c r="A123" s="491">
        <v>14</v>
      </c>
      <c r="B123" s="445">
        <v>44095</v>
      </c>
      <c r="C123" s="507"/>
      <c r="D123" s="508" t="s">
        <v>3788</v>
      </c>
      <c r="E123" s="509" t="s">
        <v>600</v>
      </c>
      <c r="F123" s="510">
        <v>475.5</v>
      </c>
      <c r="G123" s="509">
        <v>462</v>
      </c>
      <c r="H123" s="509">
        <v>465</v>
      </c>
      <c r="I123" s="509" t="s">
        <v>3135</v>
      </c>
      <c r="J123" s="491" t="s">
        <v>3801</v>
      </c>
      <c r="K123" s="491">
        <f>H123-F123</f>
        <v>-10.5</v>
      </c>
      <c r="L123" s="470">
        <f>(H123*N123)*0.035%</f>
        <v>195.30000000000004</v>
      </c>
      <c r="M123" s="470">
        <f t="shared" si="106"/>
        <v>-12795.3</v>
      </c>
      <c r="N123" s="509">
        <v>1200</v>
      </c>
      <c r="O123" s="446" t="s">
        <v>663</v>
      </c>
      <c r="P123" s="528">
        <v>44095</v>
      </c>
      <c r="Q123" s="391"/>
      <c r="R123" s="344" t="s">
        <v>3186</v>
      </c>
      <c r="S123" s="40"/>
      <c r="Y123" s="40"/>
      <c r="Z123" s="40"/>
    </row>
    <row r="124" spans="1:26" s="404" customFormat="1" ht="13.9" customHeight="1">
      <c r="A124" s="491">
        <v>15</v>
      </c>
      <c r="B124" s="445">
        <v>44095</v>
      </c>
      <c r="C124" s="507"/>
      <c r="D124" s="508" t="s">
        <v>3802</v>
      </c>
      <c r="E124" s="509" t="s">
        <v>600</v>
      </c>
      <c r="F124" s="510">
        <v>232</v>
      </c>
      <c r="G124" s="509">
        <v>225.5</v>
      </c>
      <c r="H124" s="509">
        <v>225.5</v>
      </c>
      <c r="I124" s="509">
        <v>242</v>
      </c>
      <c r="J124" s="491" t="s">
        <v>3824</v>
      </c>
      <c r="K124" s="491">
        <f>H124-F124</f>
        <v>-6.5</v>
      </c>
      <c r="L124" s="470">
        <f t="shared" ref="L124" si="108">(H124*N124)*0.07%</f>
        <v>394.62500000000006</v>
      </c>
      <c r="M124" s="470">
        <f t="shared" si="106"/>
        <v>-16644.625</v>
      </c>
      <c r="N124" s="509">
        <v>2500</v>
      </c>
      <c r="O124" s="446" t="s">
        <v>663</v>
      </c>
      <c r="P124" s="433">
        <v>44096</v>
      </c>
      <c r="Q124" s="391"/>
      <c r="R124" s="344" t="s">
        <v>3186</v>
      </c>
      <c r="S124" s="40"/>
      <c r="Y124" s="40"/>
      <c r="Z124" s="40"/>
    </row>
    <row r="125" spans="1:26" s="404" customFormat="1" ht="13.9" customHeight="1">
      <c r="A125" s="477">
        <v>16</v>
      </c>
      <c r="B125" s="452">
        <v>44095</v>
      </c>
      <c r="C125" s="457"/>
      <c r="D125" s="505" t="s">
        <v>3805</v>
      </c>
      <c r="E125" s="484" t="s">
        <v>3627</v>
      </c>
      <c r="F125" s="454">
        <v>189.5</v>
      </c>
      <c r="G125" s="454">
        <v>192.5</v>
      </c>
      <c r="H125" s="454">
        <v>187</v>
      </c>
      <c r="I125" s="454" t="s">
        <v>3806</v>
      </c>
      <c r="J125" s="451" t="s">
        <v>3807</v>
      </c>
      <c r="K125" s="451">
        <f t="shared" ref="K125" si="109">F125-H125</f>
        <v>2.5</v>
      </c>
      <c r="L125" s="468">
        <f>(H125*N125)*0.035%</f>
        <v>196.35000000000002</v>
      </c>
      <c r="M125" s="468">
        <f t="shared" ref="M125" si="110">(K125*N125)-L125</f>
        <v>7303.65</v>
      </c>
      <c r="N125" s="484">
        <v>3000</v>
      </c>
      <c r="O125" s="456" t="s">
        <v>599</v>
      </c>
      <c r="P125" s="459">
        <v>44095</v>
      </c>
      <c r="Q125" s="391"/>
      <c r="R125" s="344" t="s">
        <v>602</v>
      </c>
      <c r="S125" s="40"/>
      <c r="Y125" s="40"/>
      <c r="Z125" s="40"/>
    </row>
    <row r="126" spans="1:26" s="404" customFormat="1" ht="13.9" customHeight="1">
      <c r="A126" s="477">
        <v>17</v>
      </c>
      <c r="B126" s="452">
        <v>44096</v>
      </c>
      <c r="C126" s="457"/>
      <c r="D126" s="505" t="s">
        <v>3819</v>
      </c>
      <c r="E126" s="484" t="s">
        <v>3627</v>
      </c>
      <c r="F126" s="454">
        <v>1285</v>
      </c>
      <c r="G126" s="454">
        <v>1315</v>
      </c>
      <c r="H126" s="454">
        <v>1267.5</v>
      </c>
      <c r="I126" s="454" t="s">
        <v>3820</v>
      </c>
      <c r="J126" s="451" t="s">
        <v>3687</v>
      </c>
      <c r="K126" s="451">
        <f t="shared" ref="K126:K128" si="111">F126-H126</f>
        <v>17.5</v>
      </c>
      <c r="L126" s="468">
        <f>(H126*N126)*0.035%</f>
        <v>177.45000000000002</v>
      </c>
      <c r="M126" s="468">
        <f t="shared" ref="M126:M129" si="112">(K126*N126)-L126</f>
        <v>6822.55</v>
      </c>
      <c r="N126" s="484">
        <v>400</v>
      </c>
      <c r="O126" s="456" t="s">
        <v>599</v>
      </c>
      <c r="P126" s="459">
        <v>44096</v>
      </c>
      <c r="Q126" s="391"/>
      <c r="R126" s="344" t="s">
        <v>602</v>
      </c>
      <c r="S126" s="40"/>
      <c r="Y126" s="40"/>
      <c r="Z126" s="40"/>
    </row>
    <row r="127" spans="1:26" s="404" customFormat="1" ht="13.9" customHeight="1">
      <c r="A127" s="477">
        <v>18</v>
      </c>
      <c r="B127" s="452">
        <v>44096</v>
      </c>
      <c r="C127" s="457"/>
      <c r="D127" s="505" t="s">
        <v>3821</v>
      </c>
      <c r="E127" s="484" t="s">
        <v>3627</v>
      </c>
      <c r="F127" s="454">
        <v>353</v>
      </c>
      <c r="G127" s="454">
        <v>362</v>
      </c>
      <c r="H127" s="454">
        <v>347.25</v>
      </c>
      <c r="I127" s="454">
        <v>332</v>
      </c>
      <c r="J127" s="451" t="s">
        <v>3800</v>
      </c>
      <c r="K127" s="451">
        <f t="shared" si="111"/>
        <v>5.75</v>
      </c>
      <c r="L127" s="468">
        <f>(H127*N127)*0.07%</f>
        <v>334.22812500000003</v>
      </c>
      <c r="M127" s="468">
        <f t="shared" si="112"/>
        <v>7572.0218750000004</v>
      </c>
      <c r="N127" s="484">
        <v>1375</v>
      </c>
      <c r="O127" s="456" t="s">
        <v>599</v>
      </c>
      <c r="P127" s="494">
        <v>44097</v>
      </c>
      <c r="Q127" s="391"/>
      <c r="R127" s="344" t="s">
        <v>3186</v>
      </c>
      <c r="S127" s="40"/>
      <c r="Y127" s="40"/>
      <c r="Z127" s="40"/>
    </row>
    <row r="128" spans="1:26" s="404" customFormat="1" ht="13.9" customHeight="1">
      <c r="A128" s="477">
        <v>19</v>
      </c>
      <c r="B128" s="452">
        <v>44096</v>
      </c>
      <c r="C128" s="457"/>
      <c r="D128" s="505" t="s">
        <v>3822</v>
      </c>
      <c r="E128" s="484" t="s">
        <v>3627</v>
      </c>
      <c r="F128" s="454">
        <v>1692.5</v>
      </c>
      <c r="G128" s="454">
        <v>1721</v>
      </c>
      <c r="H128" s="454">
        <v>1673</v>
      </c>
      <c r="I128" s="454">
        <v>1650</v>
      </c>
      <c r="J128" s="451" t="s">
        <v>3702</v>
      </c>
      <c r="K128" s="451">
        <f t="shared" si="111"/>
        <v>19.5</v>
      </c>
      <c r="L128" s="468">
        <f>(H128*N128)*0.07%</f>
        <v>351.33000000000004</v>
      </c>
      <c r="M128" s="468">
        <f t="shared" si="112"/>
        <v>5498.67</v>
      </c>
      <c r="N128" s="484">
        <v>300</v>
      </c>
      <c r="O128" s="456" t="s">
        <v>599</v>
      </c>
      <c r="P128" s="494">
        <v>44097</v>
      </c>
      <c r="Q128" s="391"/>
      <c r="R128" s="344" t="s">
        <v>602</v>
      </c>
      <c r="S128" s="40"/>
      <c r="Y128" s="40"/>
      <c r="Z128" s="40"/>
    </row>
    <row r="129" spans="1:34" s="404" customFormat="1" ht="13.9" customHeight="1">
      <c r="A129" s="477">
        <v>20</v>
      </c>
      <c r="B129" s="452">
        <v>44097</v>
      </c>
      <c r="C129" s="457"/>
      <c r="D129" s="505" t="s">
        <v>3833</v>
      </c>
      <c r="E129" s="484" t="s">
        <v>600</v>
      </c>
      <c r="F129" s="454">
        <v>11055</v>
      </c>
      <c r="G129" s="454">
        <v>10945</v>
      </c>
      <c r="H129" s="454">
        <v>11120</v>
      </c>
      <c r="I129" s="454">
        <v>11250</v>
      </c>
      <c r="J129" s="451" t="s">
        <v>3666</v>
      </c>
      <c r="K129" s="451">
        <f>H129-F129</f>
        <v>65</v>
      </c>
      <c r="L129" s="468">
        <f>(H129*N129)*0.035%</f>
        <v>291.90000000000003</v>
      </c>
      <c r="M129" s="468">
        <f t="shared" si="112"/>
        <v>4583.1000000000004</v>
      </c>
      <c r="N129" s="484">
        <v>75</v>
      </c>
      <c r="O129" s="456" t="s">
        <v>599</v>
      </c>
      <c r="P129" s="459">
        <v>44097</v>
      </c>
      <c r="Q129" s="391"/>
      <c r="R129" s="344" t="s">
        <v>602</v>
      </c>
      <c r="S129" s="40"/>
      <c r="Y129" s="40"/>
      <c r="Z129" s="40"/>
    </row>
    <row r="130" spans="1:34" s="404" customFormat="1" ht="13.9" customHeight="1">
      <c r="A130" s="477">
        <v>21</v>
      </c>
      <c r="B130" s="452">
        <v>44097</v>
      </c>
      <c r="C130" s="457"/>
      <c r="D130" s="505" t="s">
        <v>3827</v>
      </c>
      <c r="E130" s="484" t="s">
        <v>600</v>
      </c>
      <c r="F130" s="454">
        <v>1035</v>
      </c>
      <c r="G130" s="454">
        <v>1015</v>
      </c>
      <c r="H130" s="454">
        <v>1046</v>
      </c>
      <c r="I130" s="454">
        <v>1070</v>
      </c>
      <c r="J130" s="451" t="s">
        <v>3834</v>
      </c>
      <c r="K130" s="451">
        <f>H130-F130</f>
        <v>11</v>
      </c>
      <c r="L130" s="468">
        <f>(H130*N130)*0.035%</f>
        <v>201.35500000000002</v>
      </c>
      <c r="M130" s="468">
        <f t="shared" ref="M130:M131" si="113">(K130*N130)-L130</f>
        <v>5848.6450000000004</v>
      </c>
      <c r="N130" s="484">
        <v>550</v>
      </c>
      <c r="O130" s="456" t="s">
        <v>599</v>
      </c>
      <c r="P130" s="459">
        <v>44097</v>
      </c>
      <c r="Q130" s="391"/>
      <c r="R130" s="344" t="s">
        <v>602</v>
      </c>
      <c r="S130" s="40"/>
      <c r="Y130" s="40"/>
      <c r="Z130" s="40"/>
    </row>
    <row r="131" spans="1:34" s="404" customFormat="1" ht="13.9" customHeight="1">
      <c r="A131" s="477">
        <v>22</v>
      </c>
      <c r="B131" s="452">
        <v>44097</v>
      </c>
      <c r="C131" s="457"/>
      <c r="D131" s="505" t="s">
        <v>3836</v>
      </c>
      <c r="E131" s="484" t="s">
        <v>600</v>
      </c>
      <c r="F131" s="454">
        <v>2046</v>
      </c>
      <c r="G131" s="454">
        <v>1997</v>
      </c>
      <c r="H131" s="454">
        <v>2071</v>
      </c>
      <c r="I131" s="454" t="s">
        <v>3837</v>
      </c>
      <c r="J131" s="451" t="s">
        <v>743</v>
      </c>
      <c r="K131" s="451">
        <f>H131-F131</f>
        <v>25</v>
      </c>
      <c r="L131" s="468">
        <f t="shared" ref="L131" si="114">(H131*N131)*0.07%</f>
        <v>434.91000000000008</v>
      </c>
      <c r="M131" s="468">
        <f t="shared" si="113"/>
        <v>7065.09</v>
      </c>
      <c r="N131" s="484">
        <v>300</v>
      </c>
      <c r="O131" s="456" t="s">
        <v>599</v>
      </c>
      <c r="P131" s="494">
        <v>44098</v>
      </c>
      <c r="Q131" s="391"/>
      <c r="R131" s="344" t="s">
        <v>602</v>
      </c>
      <c r="S131" s="40"/>
      <c r="Y131" s="40"/>
      <c r="Z131" s="40"/>
    </row>
    <row r="132" spans="1:34" s="404" customFormat="1" ht="13.9" customHeight="1">
      <c r="A132" s="491">
        <v>23</v>
      </c>
      <c r="B132" s="445">
        <v>44098</v>
      </c>
      <c r="C132" s="507"/>
      <c r="D132" s="508" t="s">
        <v>3844</v>
      </c>
      <c r="E132" s="509" t="s">
        <v>600</v>
      </c>
      <c r="F132" s="510">
        <v>11005</v>
      </c>
      <c r="G132" s="509">
        <v>10900</v>
      </c>
      <c r="H132" s="509">
        <v>10900</v>
      </c>
      <c r="I132" s="509">
        <v>11200</v>
      </c>
      <c r="J132" s="491" t="s">
        <v>3845</v>
      </c>
      <c r="K132" s="491">
        <f>H132-F132</f>
        <v>-105</v>
      </c>
      <c r="L132" s="470">
        <f>(H132*N132)*0.035%</f>
        <v>286.12500000000006</v>
      </c>
      <c r="M132" s="470">
        <f t="shared" ref="M132:M133" si="115">(K132*N132)-L132</f>
        <v>-8161.125</v>
      </c>
      <c r="N132" s="509">
        <v>75</v>
      </c>
      <c r="O132" s="446" t="s">
        <v>663</v>
      </c>
      <c r="P132" s="528">
        <v>44098</v>
      </c>
      <c r="Q132" s="391"/>
      <c r="R132" s="344" t="s">
        <v>602</v>
      </c>
      <c r="S132" s="40"/>
      <c r="Y132" s="40"/>
      <c r="Z132" s="40"/>
    </row>
    <row r="133" spans="1:34" s="404" customFormat="1" ht="13.9" customHeight="1">
      <c r="A133" s="477">
        <v>24</v>
      </c>
      <c r="B133" s="452">
        <v>44098</v>
      </c>
      <c r="C133" s="457"/>
      <c r="D133" s="505" t="s">
        <v>3827</v>
      </c>
      <c r="E133" s="484" t="s">
        <v>600</v>
      </c>
      <c r="F133" s="454">
        <v>1038</v>
      </c>
      <c r="G133" s="454">
        <v>1015</v>
      </c>
      <c r="H133" s="454">
        <v>1048</v>
      </c>
      <c r="I133" s="454">
        <v>1070</v>
      </c>
      <c r="J133" s="451" t="s">
        <v>3732</v>
      </c>
      <c r="K133" s="451">
        <f>H133-F133</f>
        <v>10</v>
      </c>
      <c r="L133" s="468">
        <f t="shared" ref="L133" si="116">(H133*N133)*0.07%</f>
        <v>403.48000000000008</v>
      </c>
      <c r="M133" s="468">
        <f t="shared" si="115"/>
        <v>5096.5199999999995</v>
      </c>
      <c r="N133" s="484">
        <v>550</v>
      </c>
      <c r="O133" s="456" t="s">
        <v>599</v>
      </c>
      <c r="P133" s="494">
        <v>44099</v>
      </c>
      <c r="Q133" s="391"/>
      <c r="R133" s="344" t="s">
        <v>602</v>
      </c>
      <c r="S133" s="40"/>
      <c r="Y133" s="40"/>
      <c r="Z133" s="40"/>
    </row>
    <row r="134" spans="1:34" s="404" customFormat="1" ht="13.9" customHeight="1">
      <c r="A134" s="491">
        <v>25</v>
      </c>
      <c r="B134" s="445">
        <v>44098</v>
      </c>
      <c r="C134" s="507"/>
      <c r="D134" s="508" t="s">
        <v>3846</v>
      </c>
      <c r="E134" s="509" t="s">
        <v>600</v>
      </c>
      <c r="F134" s="510">
        <v>1016</v>
      </c>
      <c r="G134" s="509">
        <v>999</v>
      </c>
      <c r="H134" s="509">
        <v>999</v>
      </c>
      <c r="I134" s="509">
        <v>1040</v>
      </c>
      <c r="J134" s="491" t="s">
        <v>3847</v>
      </c>
      <c r="K134" s="491">
        <f t="shared" ref="K134" si="117">F134-H134</f>
        <v>17</v>
      </c>
      <c r="L134" s="470">
        <f>(H134*N134)*0.035%</f>
        <v>297.20250000000004</v>
      </c>
      <c r="M134" s="470">
        <f t="shared" ref="M134:M137" si="118">(K134*N134)-L134</f>
        <v>14152.797500000001</v>
      </c>
      <c r="N134" s="509">
        <v>850</v>
      </c>
      <c r="O134" s="446" t="s">
        <v>663</v>
      </c>
      <c r="P134" s="528">
        <v>44098</v>
      </c>
      <c r="Q134" s="391"/>
      <c r="R134" s="344" t="s">
        <v>3186</v>
      </c>
      <c r="S134" s="40"/>
      <c r="Y134" s="40"/>
      <c r="Z134" s="40"/>
    </row>
    <row r="135" spans="1:34" s="404" customFormat="1" ht="13.9" customHeight="1">
      <c r="A135" s="477">
        <v>26</v>
      </c>
      <c r="B135" s="452">
        <v>44099</v>
      </c>
      <c r="C135" s="457"/>
      <c r="D135" s="505" t="s">
        <v>3858</v>
      </c>
      <c r="E135" s="484" t="s">
        <v>600</v>
      </c>
      <c r="F135" s="454">
        <v>1917</v>
      </c>
      <c r="G135" s="454">
        <v>1878</v>
      </c>
      <c r="H135" s="454">
        <v>1942</v>
      </c>
      <c r="I135" s="454">
        <v>1980</v>
      </c>
      <c r="J135" s="451" t="s">
        <v>743</v>
      </c>
      <c r="K135" s="451">
        <f>H135-F135</f>
        <v>25</v>
      </c>
      <c r="L135" s="468">
        <f>(H135*N135)*0.035%</f>
        <v>203.91000000000003</v>
      </c>
      <c r="M135" s="468">
        <f t="shared" si="118"/>
        <v>7296.09</v>
      </c>
      <c r="N135" s="484">
        <v>300</v>
      </c>
      <c r="O135" s="456" t="s">
        <v>599</v>
      </c>
      <c r="P135" s="459">
        <v>44099</v>
      </c>
      <c r="Q135" s="391"/>
      <c r="R135" s="344" t="s">
        <v>602</v>
      </c>
      <c r="S135" s="40"/>
      <c r="Y135" s="40"/>
      <c r="Z135" s="40"/>
    </row>
    <row r="136" spans="1:34" s="404" customFormat="1" ht="13.9" customHeight="1">
      <c r="A136" s="491">
        <v>27</v>
      </c>
      <c r="B136" s="445">
        <v>44099</v>
      </c>
      <c r="C136" s="507"/>
      <c r="D136" s="508" t="s">
        <v>3833</v>
      </c>
      <c r="E136" s="509" t="s">
        <v>3627</v>
      </c>
      <c r="F136" s="510">
        <v>11000</v>
      </c>
      <c r="G136" s="509">
        <v>11120</v>
      </c>
      <c r="H136" s="509">
        <v>11125</v>
      </c>
      <c r="I136" s="509">
        <v>10800</v>
      </c>
      <c r="J136" s="491" t="s">
        <v>3866</v>
      </c>
      <c r="K136" s="491">
        <f t="shared" ref="K136" si="119">F136-H136</f>
        <v>-125</v>
      </c>
      <c r="L136" s="470">
        <f t="shared" ref="L136:L137" si="120">(H136*N136)*0.07%</f>
        <v>584.06250000000011</v>
      </c>
      <c r="M136" s="470">
        <f t="shared" si="118"/>
        <v>-9959.0625</v>
      </c>
      <c r="N136" s="509">
        <v>75</v>
      </c>
      <c r="O136" s="446" t="s">
        <v>663</v>
      </c>
      <c r="P136" s="433">
        <v>44102</v>
      </c>
      <c r="Q136" s="391"/>
      <c r="R136" s="344" t="s">
        <v>602</v>
      </c>
      <c r="S136" s="40"/>
      <c r="Y136" s="40"/>
      <c r="Z136" s="40"/>
    </row>
    <row r="137" spans="1:34" s="404" customFormat="1" ht="13.9" customHeight="1">
      <c r="A137" s="477">
        <v>28</v>
      </c>
      <c r="B137" s="452">
        <v>44102</v>
      </c>
      <c r="C137" s="457"/>
      <c r="D137" s="505" t="s">
        <v>3871</v>
      </c>
      <c r="E137" s="484" t="s">
        <v>600</v>
      </c>
      <c r="F137" s="454">
        <v>1011.5</v>
      </c>
      <c r="G137" s="454">
        <v>995</v>
      </c>
      <c r="H137" s="454">
        <v>1021</v>
      </c>
      <c r="I137" s="454" t="s">
        <v>3872</v>
      </c>
      <c r="J137" s="451" t="s">
        <v>3904</v>
      </c>
      <c r="K137" s="451">
        <f>H137-F137</f>
        <v>9.5</v>
      </c>
      <c r="L137" s="468">
        <f t="shared" si="120"/>
        <v>607.49500000000012</v>
      </c>
      <c r="M137" s="468">
        <f t="shared" si="118"/>
        <v>7467.5050000000001</v>
      </c>
      <c r="N137" s="484">
        <v>850</v>
      </c>
      <c r="O137" s="456" t="s">
        <v>599</v>
      </c>
      <c r="P137" s="494">
        <v>44104</v>
      </c>
      <c r="Q137" s="391"/>
      <c r="R137" s="344" t="s">
        <v>3186</v>
      </c>
      <c r="S137" s="40"/>
      <c r="Y137" s="40"/>
      <c r="Z137" s="40"/>
    </row>
    <row r="138" spans="1:34" s="404" customFormat="1" ht="13.9" customHeight="1">
      <c r="A138" s="491">
        <v>29</v>
      </c>
      <c r="B138" s="445">
        <v>44103</v>
      </c>
      <c r="C138" s="507"/>
      <c r="D138" s="508" t="s">
        <v>3888</v>
      </c>
      <c r="E138" s="509" t="s">
        <v>600</v>
      </c>
      <c r="F138" s="510">
        <v>740.5</v>
      </c>
      <c r="G138" s="509">
        <v>728</v>
      </c>
      <c r="H138" s="509">
        <v>729</v>
      </c>
      <c r="I138" s="509">
        <v>760</v>
      </c>
      <c r="J138" s="491" t="s">
        <v>3889</v>
      </c>
      <c r="K138" s="491">
        <f t="shared" ref="K138" si="121">F138-H138</f>
        <v>11.5</v>
      </c>
      <c r="L138" s="470">
        <f>(H138*N138)*0.035%</f>
        <v>242.39250000000004</v>
      </c>
      <c r="M138" s="470">
        <f t="shared" ref="M138" si="122">(K138*N138)-L138</f>
        <v>10682.6075</v>
      </c>
      <c r="N138" s="509">
        <v>950</v>
      </c>
      <c r="O138" s="446" t="s">
        <v>663</v>
      </c>
      <c r="P138" s="528">
        <v>44103</v>
      </c>
      <c r="Q138" s="391"/>
      <c r="R138" s="344" t="s">
        <v>3186</v>
      </c>
      <c r="S138" s="40"/>
      <c r="Y138" s="40"/>
      <c r="Z138" s="40"/>
    </row>
    <row r="139" spans="1:34" s="9" customFormat="1" ht="14.25">
      <c r="A139" s="414"/>
      <c r="B139" s="415"/>
      <c r="C139" s="415"/>
      <c r="D139" s="416"/>
      <c r="E139" s="414"/>
      <c r="F139" s="417"/>
      <c r="G139" s="414"/>
      <c r="H139" s="414"/>
      <c r="I139" s="414"/>
      <c r="J139" s="418"/>
      <c r="K139" s="418"/>
      <c r="L139" s="419"/>
      <c r="M139" s="418"/>
      <c r="N139" s="418"/>
      <c r="O139" s="420"/>
      <c r="P139" s="4"/>
      <c r="Q139" s="4"/>
      <c r="R139" s="93"/>
      <c r="S139" s="6"/>
      <c r="Y139" s="6"/>
      <c r="Z139" s="6"/>
    </row>
    <row r="140" spans="1:34" s="9" customFormat="1" ht="15">
      <c r="A140" s="378"/>
      <c r="B140" s="379"/>
      <c r="C140" s="379"/>
      <c r="D140" s="380"/>
      <c r="E140" s="378"/>
      <c r="F140" s="386"/>
      <c r="G140" s="378"/>
      <c r="H140" s="378"/>
      <c r="I140" s="378"/>
      <c r="J140" s="379"/>
      <c r="K140" s="79"/>
      <c r="L140" s="378"/>
      <c r="M140" s="378"/>
      <c r="N140" s="378"/>
      <c r="O140" s="387"/>
      <c r="P140" s="4"/>
      <c r="Q140" s="4"/>
      <c r="R140" s="93"/>
      <c r="S140" s="6"/>
      <c r="Y140" s="6"/>
      <c r="Z140" s="6"/>
    </row>
    <row r="141" spans="1:34" s="6" customFormat="1">
      <c r="A141" s="44"/>
      <c r="B141" s="45"/>
      <c r="C141" s="46"/>
      <c r="D141" s="47"/>
      <c r="E141" s="48"/>
      <c r="F141" s="49"/>
      <c r="G141" s="49"/>
      <c r="H141" s="49"/>
      <c r="I141" s="49"/>
      <c r="J141" s="17"/>
      <c r="K141" s="91"/>
      <c r="L141" s="91"/>
      <c r="M141" s="17"/>
      <c r="N141" s="16"/>
      <c r="O141" s="92"/>
      <c r="P141" s="5"/>
      <c r="Q141" s="4"/>
      <c r="R141" s="17"/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6" customFormat="1" ht="15">
      <c r="A142" s="50" t="s">
        <v>616</v>
      </c>
      <c r="B142" s="50"/>
      <c r="C142" s="50"/>
      <c r="D142" s="50"/>
      <c r="E142" s="51"/>
      <c r="F142" s="49"/>
      <c r="G142" s="49"/>
      <c r="H142" s="49"/>
      <c r="I142" s="49"/>
      <c r="J142" s="53"/>
      <c r="K142" s="12"/>
      <c r="L142" s="12"/>
      <c r="M142" s="12"/>
      <c r="N142" s="11"/>
      <c r="O142" s="53"/>
      <c r="P142" s="5"/>
      <c r="Q142" s="4"/>
      <c r="R142" s="17"/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38.25">
      <c r="A143" s="21" t="s">
        <v>16</v>
      </c>
      <c r="B143" s="21" t="s">
        <v>575</v>
      </c>
      <c r="C143" s="21"/>
      <c r="D143" s="22" t="s">
        <v>588</v>
      </c>
      <c r="E143" s="21" t="s">
        <v>589</v>
      </c>
      <c r="F143" s="21" t="s">
        <v>590</v>
      </c>
      <c r="G143" s="52" t="s">
        <v>609</v>
      </c>
      <c r="H143" s="21" t="s">
        <v>592</v>
      </c>
      <c r="I143" s="21" t="s">
        <v>593</v>
      </c>
      <c r="J143" s="20" t="s">
        <v>594</v>
      </c>
      <c r="K143" s="20" t="s">
        <v>617</v>
      </c>
      <c r="L143" s="63" t="s">
        <v>3630</v>
      </c>
      <c r="M143" s="77" t="s">
        <v>611</v>
      </c>
      <c r="N143" s="21" t="s">
        <v>612</v>
      </c>
      <c r="O143" s="21" t="s">
        <v>597</v>
      </c>
      <c r="P143" s="22" t="s">
        <v>598</v>
      </c>
      <c r="Q143" s="4"/>
      <c r="R143" s="17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40" customFormat="1" ht="14.25">
      <c r="A144" s="467">
        <v>1</v>
      </c>
      <c r="B144" s="482">
        <v>44075</v>
      </c>
      <c r="C144" s="482"/>
      <c r="D144" s="453" t="s">
        <v>3654</v>
      </c>
      <c r="E144" s="454" t="s">
        <v>600</v>
      </c>
      <c r="F144" s="454">
        <v>72</v>
      </c>
      <c r="G144" s="483">
        <v>35</v>
      </c>
      <c r="H144" s="483">
        <v>87</v>
      </c>
      <c r="I144" s="454">
        <v>150</v>
      </c>
      <c r="J144" s="451" t="s">
        <v>3664</v>
      </c>
      <c r="K144" s="451">
        <f t="shared" ref="K144:K145" si="123">H144-F144</f>
        <v>15</v>
      </c>
      <c r="L144" s="451">
        <v>100</v>
      </c>
      <c r="M144" s="451">
        <f t="shared" ref="M144:M145" si="124">(K144*N144)-100</f>
        <v>1025</v>
      </c>
      <c r="N144" s="451">
        <v>75</v>
      </c>
      <c r="O144" s="456" t="s">
        <v>599</v>
      </c>
      <c r="P144" s="459">
        <v>44075</v>
      </c>
      <c r="Q144" s="391"/>
      <c r="R144" s="344" t="s">
        <v>3186</v>
      </c>
      <c r="Z144" s="404"/>
      <c r="AA144" s="404"/>
      <c r="AB144" s="404"/>
      <c r="AC144" s="404"/>
      <c r="AD144" s="404"/>
      <c r="AE144" s="404"/>
      <c r="AF144" s="404"/>
      <c r="AG144" s="404"/>
      <c r="AH144" s="404"/>
    </row>
    <row r="145" spans="1:34" s="40" customFormat="1" ht="14.25">
      <c r="A145" s="467">
        <v>2</v>
      </c>
      <c r="B145" s="482">
        <v>44075</v>
      </c>
      <c r="C145" s="482"/>
      <c r="D145" s="453" t="s">
        <v>3654</v>
      </c>
      <c r="E145" s="454" t="s">
        <v>600</v>
      </c>
      <c r="F145" s="454" t="s">
        <v>3663</v>
      </c>
      <c r="G145" s="483">
        <v>0</v>
      </c>
      <c r="H145" s="483">
        <v>63</v>
      </c>
      <c r="I145" s="454">
        <v>120</v>
      </c>
      <c r="J145" s="451" t="s">
        <v>3665</v>
      </c>
      <c r="K145" s="451">
        <f t="shared" si="123"/>
        <v>15.5</v>
      </c>
      <c r="L145" s="451">
        <v>100</v>
      </c>
      <c r="M145" s="451">
        <f t="shared" si="124"/>
        <v>1062.5</v>
      </c>
      <c r="N145" s="451">
        <v>75</v>
      </c>
      <c r="O145" s="456" t="s">
        <v>599</v>
      </c>
      <c r="P145" s="459">
        <v>44075</v>
      </c>
      <c r="Q145" s="391"/>
      <c r="R145" s="344" t="s">
        <v>3186</v>
      </c>
      <c r="Z145" s="404"/>
      <c r="AA145" s="404"/>
      <c r="AB145" s="404"/>
      <c r="AC145" s="404"/>
      <c r="AD145" s="404"/>
      <c r="AE145" s="404"/>
      <c r="AF145" s="404"/>
      <c r="AG145" s="404"/>
      <c r="AH145" s="404"/>
    </row>
    <row r="146" spans="1:34" s="40" customFormat="1" ht="14.25">
      <c r="A146" s="467">
        <v>3</v>
      </c>
      <c r="B146" s="482">
        <v>44076</v>
      </c>
      <c r="C146" s="482"/>
      <c r="D146" s="453" t="s">
        <v>3685</v>
      </c>
      <c r="E146" s="454" t="s">
        <v>600</v>
      </c>
      <c r="F146" s="454">
        <v>45</v>
      </c>
      <c r="G146" s="483"/>
      <c r="H146" s="483">
        <v>57</v>
      </c>
      <c r="I146" s="454">
        <v>90</v>
      </c>
      <c r="J146" s="451" t="s">
        <v>3668</v>
      </c>
      <c r="K146" s="451">
        <f t="shared" ref="K146:K147" si="125">H146-F146</f>
        <v>12</v>
      </c>
      <c r="L146" s="451">
        <v>100</v>
      </c>
      <c r="M146" s="451">
        <f t="shared" ref="M146:M147" si="126">(K146*N146)-100</f>
        <v>800</v>
      </c>
      <c r="N146" s="451">
        <v>75</v>
      </c>
      <c r="O146" s="456" t="s">
        <v>599</v>
      </c>
      <c r="P146" s="459">
        <v>44076</v>
      </c>
      <c r="Q146" s="391"/>
      <c r="R146" s="344" t="s">
        <v>3186</v>
      </c>
      <c r="Z146" s="404"/>
      <c r="AA146" s="404"/>
      <c r="AB146" s="404"/>
      <c r="AC146" s="404"/>
      <c r="AD146" s="404"/>
      <c r="AE146" s="404"/>
      <c r="AF146" s="404"/>
      <c r="AG146" s="404"/>
      <c r="AH146" s="404"/>
    </row>
    <row r="147" spans="1:34" s="40" customFormat="1" ht="14.25">
      <c r="A147" s="481">
        <v>4</v>
      </c>
      <c r="B147" s="499">
        <v>44076</v>
      </c>
      <c r="C147" s="499"/>
      <c r="D147" s="500" t="s">
        <v>3669</v>
      </c>
      <c r="E147" s="501" t="s">
        <v>600</v>
      </c>
      <c r="F147" s="501">
        <v>37.5</v>
      </c>
      <c r="G147" s="497"/>
      <c r="H147" s="497">
        <v>0</v>
      </c>
      <c r="I147" s="501">
        <v>80</v>
      </c>
      <c r="J147" s="491" t="s">
        <v>3680</v>
      </c>
      <c r="K147" s="491">
        <f t="shared" si="125"/>
        <v>-37.5</v>
      </c>
      <c r="L147" s="491">
        <v>100</v>
      </c>
      <c r="M147" s="491">
        <f t="shared" si="126"/>
        <v>-2912.5</v>
      </c>
      <c r="N147" s="491">
        <v>75</v>
      </c>
      <c r="O147" s="446" t="s">
        <v>663</v>
      </c>
      <c r="P147" s="433">
        <v>44077</v>
      </c>
      <c r="Q147" s="391"/>
      <c r="R147" s="344" t="s">
        <v>3186</v>
      </c>
      <c r="Z147" s="404"/>
      <c r="AA147" s="404"/>
      <c r="AB147" s="404"/>
      <c r="AC147" s="404"/>
      <c r="AD147" s="404"/>
      <c r="AE147" s="404"/>
      <c r="AF147" s="404"/>
      <c r="AG147" s="404"/>
      <c r="AH147" s="404"/>
    </row>
    <row r="148" spans="1:34" s="40" customFormat="1" ht="14.25">
      <c r="A148" s="467">
        <v>5</v>
      </c>
      <c r="B148" s="482">
        <v>44076</v>
      </c>
      <c r="C148" s="482"/>
      <c r="D148" s="453" t="s">
        <v>3670</v>
      </c>
      <c r="E148" s="454" t="s">
        <v>600</v>
      </c>
      <c r="F148" s="454">
        <v>51</v>
      </c>
      <c r="G148" s="483">
        <v>35</v>
      </c>
      <c r="H148" s="483">
        <v>60</v>
      </c>
      <c r="I148" s="454" t="s">
        <v>3671</v>
      </c>
      <c r="J148" s="451" t="s">
        <v>3405</v>
      </c>
      <c r="K148" s="451">
        <f t="shared" ref="K148:K149" si="127">H148-F148</f>
        <v>9</v>
      </c>
      <c r="L148" s="451">
        <v>100</v>
      </c>
      <c r="M148" s="451">
        <f t="shared" ref="M148:M149" si="128">(K148*N148)-100</f>
        <v>2600</v>
      </c>
      <c r="N148" s="451">
        <v>300</v>
      </c>
      <c r="O148" s="456" t="s">
        <v>599</v>
      </c>
      <c r="P148" s="494">
        <v>44077</v>
      </c>
      <c r="Q148" s="391"/>
      <c r="R148" s="344" t="s">
        <v>602</v>
      </c>
      <c r="Z148" s="404"/>
      <c r="AA148" s="404"/>
      <c r="AB148" s="404"/>
      <c r="AC148" s="404"/>
      <c r="AD148" s="404"/>
      <c r="AE148" s="404"/>
      <c r="AF148" s="404"/>
      <c r="AG148" s="404"/>
      <c r="AH148" s="404"/>
    </row>
    <row r="149" spans="1:34" s="40" customFormat="1" ht="14.25">
      <c r="A149" s="467">
        <v>6</v>
      </c>
      <c r="B149" s="482">
        <v>44077</v>
      </c>
      <c r="C149" s="482"/>
      <c r="D149" s="453" t="s">
        <v>3681</v>
      </c>
      <c r="E149" s="454" t="s">
        <v>600</v>
      </c>
      <c r="F149" s="454">
        <v>10.75</v>
      </c>
      <c r="G149" s="483">
        <v>7.5</v>
      </c>
      <c r="H149" s="483">
        <v>12.75</v>
      </c>
      <c r="I149" s="454" t="s">
        <v>3682</v>
      </c>
      <c r="J149" s="451" t="s">
        <v>3683</v>
      </c>
      <c r="K149" s="451">
        <f t="shared" si="127"/>
        <v>2</v>
      </c>
      <c r="L149" s="451">
        <v>100</v>
      </c>
      <c r="M149" s="451">
        <f t="shared" si="128"/>
        <v>3602</v>
      </c>
      <c r="N149" s="451">
        <v>1851</v>
      </c>
      <c r="O149" s="456" t="s">
        <v>599</v>
      </c>
      <c r="P149" s="459">
        <v>44077</v>
      </c>
      <c r="Q149" s="391"/>
      <c r="R149" s="344" t="s">
        <v>602</v>
      </c>
      <c r="Z149" s="404"/>
      <c r="AA149" s="404"/>
      <c r="AB149" s="404"/>
      <c r="AC149" s="404"/>
      <c r="AD149" s="404"/>
      <c r="AE149" s="404"/>
      <c r="AF149" s="404"/>
      <c r="AG149" s="404"/>
      <c r="AH149" s="404"/>
    </row>
    <row r="150" spans="1:34" s="40" customFormat="1" ht="14.25">
      <c r="A150" s="481">
        <v>7</v>
      </c>
      <c r="B150" s="499">
        <v>44077</v>
      </c>
      <c r="C150" s="499"/>
      <c r="D150" s="500" t="s">
        <v>3681</v>
      </c>
      <c r="E150" s="501" t="s">
        <v>600</v>
      </c>
      <c r="F150" s="501">
        <v>10.8</v>
      </c>
      <c r="G150" s="497">
        <v>7.5</v>
      </c>
      <c r="H150" s="497">
        <v>7.5</v>
      </c>
      <c r="I150" s="501" t="s">
        <v>3682</v>
      </c>
      <c r="J150" s="491" t="s">
        <v>3689</v>
      </c>
      <c r="K150" s="491">
        <f t="shared" ref="K150:K151" si="129">H150-F150</f>
        <v>-3.3000000000000007</v>
      </c>
      <c r="L150" s="491">
        <v>100</v>
      </c>
      <c r="M150" s="491">
        <f t="shared" ref="M150:M151" si="130">(K150*N150)-100</f>
        <v>-6208.3000000000011</v>
      </c>
      <c r="N150" s="491">
        <v>1851</v>
      </c>
      <c r="O150" s="446" t="s">
        <v>663</v>
      </c>
      <c r="P150" s="433">
        <v>44078</v>
      </c>
      <c r="Q150" s="391"/>
      <c r="R150" s="344" t="s">
        <v>602</v>
      </c>
      <c r="Z150" s="404"/>
      <c r="AA150" s="404"/>
      <c r="AB150" s="404"/>
      <c r="AC150" s="404"/>
      <c r="AD150" s="404"/>
      <c r="AE150" s="404"/>
      <c r="AF150" s="404"/>
      <c r="AG150" s="404"/>
      <c r="AH150" s="404"/>
    </row>
    <row r="151" spans="1:34" s="40" customFormat="1" ht="14.25">
      <c r="A151" s="467">
        <v>8</v>
      </c>
      <c r="B151" s="482">
        <v>44078</v>
      </c>
      <c r="C151" s="482"/>
      <c r="D151" s="453" t="s">
        <v>3688</v>
      </c>
      <c r="E151" s="454" t="s">
        <v>600</v>
      </c>
      <c r="F151" s="454">
        <v>20.5</v>
      </c>
      <c r="G151" s="483">
        <v>15.5</v>
      </c>
      <c r="H151" s="483">
        <v>22.4</v>
      </c>
      <c r="I151" s="454">
        <v>30</v>
      </c>
      <c r="J151" s="451" t="s">
        <v>3690</v>
      </c>
      <c r="K151" s="451">
        <f t="shared" si="129"/>
        <v>1.8999999999999986</v>
      </c>
      <c r="L151" s="451">
        <v>100</v>
      </c>
      <c r="M151" s="451">
        <f t="shared" si="130"/>
        <v>2179.9999999999982</v>
      </c>
      <c r="N151" s="451">
        <v>1200</v>
      </c>
      <c r="O151" s="456" t="s">
        <v>599</v>
      </c>
      <c r="P151" s="459">
        <v>44078</v>
      </c>
      <c r="Q151" s="391"/>
      <c r="R151" s="344" t="s">
        <v>3186</v>
      </c>
      <c r="Z151" s="404"/>
      <c r="AA151" s="404"/>
      <c r="AB151" s="404"/>
      <c r="AC151" s="404"/>
      <c r="AD151" s="404"/>
      <c r="AE151" s="404"/>
      <c r="AF151" s="404"/>
      <c r="AG151" s="404"/>
      <c r="AH151" s="404"/>
    </row>
    <row r="152" spans="1:34" s="40" customFormat="1" ht="14.25">
      <c r="A152" s="467">
        <v>9</v>
      </c>
      <c r="B152" s="482">
        <v>44078</v>
      </c>
      <c r="C152" s="482"/>
      <c r="D152" s="453" t="s">
        <v>3670</v>
      </c>
      <c r="E152" s="454" t="s">
        <v>600</v>
      </c>
      <c r="F152" s="454">
        <v>55</v>
      </c>
      <c r="G152" s="483">
        <v>37</v>
      </c>
      <c r="H152" s="483">
        <v>62</v>
      </c>
      <c r="I152" s="454" t="s">
        <v>3671</v>
      </c>
      <c r="J152" s="451" t="s">
        <v>3636</v>
      </c>
      <c r="K152" s="451">
        <f t="shared" ref="K152:K153" si="131">H152-F152</f>
        <v>7</v>
      </c>
      <c r="L152" s="451">
        <v>100</v>
      </c>
      <c r="M152" s="451">
        <f t="shared" ref="M152:M153" si="132">(K152*N152)-100</f>
        <v>2000</v>
      </c>
      <c r="N152" s="451">
        <v>300</v>
      </c>
      <c r="O152" s="456" t="s">
        <v>599</v>
      </c>
      <c r="P152" s="459">
        <v>44078</v>
      </c>
      <c r="Q152" s="391"/>
      <c r="R152" s="344" t="s">
        <v>602</v>
      </c>
      <c r="Z152" s="404"/>
      <c r="AA152" s="404"/>
      <c r="AB152" s="404"/>
      <c r="AC152" s="404"/>
      <c r="AD152" s="404"/>
      <c r="AE152" s="404"/>
      <c r="AF152" s="404"/>
      <c r="AG152" s="404"/>
      <c r="AH152" s="404"/>
    </row>
    <row r="153" spans="1:34" s="40" customFormat="1" ht="14.25">
      <c r="A153" s="481">
        <v>10</v>
      </c>
      <c r="B153" s="499">
        <v>44078</v>
      </c>
      <c r="C153" s="499"/>
      <c r="D153" s="500" t="s">
        <v>3691</v>
      </c>
      <c r="E153" s="501" t="s">
        <v>600</v>
      </c>
      <c r="F153" s="501">
        <v>142.5</v>
      </c>
      <c r="G153" s="497">
        <v>95</v>
      </c>
      <c r="H153" s="497">
        <v>95</v>
      </c>
      <c r="I153" s="501" t="s">
        <v>3692</v>
      </c>
      <c r="J153" s="491" t="s">
        <v>3716</v>
      </c>
      <c r="K153" s="491">
        <f t="shared" si="131"/>
        <v>-47.5</v>
      </c>
      <c r="L153" s="491">
        <v>100</v>
      </c>
      <c r="M153" s="491">
        <f t="shared" si="132"/>
        <v>-4850</v>
      </c>
      <c r="N153" s="491">
        <v>100</v>
      </c>
      <c r="O153" s="446" t="s">
        <v>663</v>
      </c>
      <c r="P153" s="433">
        <v>44078</v>
      </c>
      <c r="Q153" s="391"/>
      <c r="R153" s="344" t="s">
        <v>602</v>
      </c>
      <c r="Z153" s="404"/>
      <c r="AA153" s="404"/>
      <c r="AB153" s="404"/>
      <c r="AC153" s="404"/>
      <c r="AD153" s="404"/>
      <c r="AE153" s="404"/>
      <c r="AF153" s="404"/>
      <c r="AG153" s="404"/>
      <c r="AH153" s="404"/>
    </row>
    <row r="154" spans="1:34" s="40" customFormat="1" ht="14.25">
      <c r="A154" s="467">
        <v>11</v>
      </c>
      <c r="B154" s="482">
        <v>44078</v>
      </c>
      <c r="C154" s="482"/>
      <c r="D154" s="453" t="s">
        <v>3693</v>
      </c>
      <c r="E154" s="454" t="s">
        <v>600</v>
      </c>
      <c r="F154" s="454">
        <v>46</v>
      </c>
      <c r="G154" s="483">
        <v>15</v>
      </c>
      <c r="H154" s="483">
        <v>61.5</v>
      </c>
      <c r="I154" s="454" t="s">
        <v>3694</v>
      </c>
      <c r="J154" s="451" t="s">
        <v>3695</v>
      </c>
      <c r="K154" s="451">
        <f t="shared" ref="K154" si="133">H154-F154</f>
        <v>15.5</v>
      </c>
      <c r="L154" s="451">
        <v>100</v>
      </c>
      <c r="M154" s="451">
        <f t="shared" ref="M154" si="134">(K154*N154)-100</f>
        <v>1062.5</v>
      </c>
      <c r="N154" s="451">
        <v>75</v>
      </c>
      <c r="O154" s="456" t="s">
        <v>599</v>
      </c>
      <c r="P154" s="459">
        <v>44078</v>
      </c>
      <c r="Q154" s="391"/>
      <c r="R154" s="344" t="s">
        <v>602</v>
      </c>
      <c r="Z154" s="404"/>
      <c r="AA154" s="404"/>
      <c r="AB154" s="404"/>
      <c r="AC154" s="404"/>
      <c r="AD154" s="404"/>
      <c r="AE154" s="404"/>
      <c r="AF154" s="404"/>
      <c r="AG154" s="404"/>
      <c r="AH154" s="404"/>
    </row>
    <row r="155" spans="1:34" s="40" customFormat="1" ht="14.25">
      <c r="A155" s="467">
        <v>12</v>
      </c>
      <c r="B155" s="482">
        <v>44081</v>
      </c>
      <c r="C155" s="464"/>
      <c r="D155" s="453" t="s">
        <v>3693</v>
      </c>
      <c r="E155" s="454" t="s">
        <v>600</v>
      </c>
      <c r="F155" s="454">
        <v>61.5</v>
      </c>
      <c r="G155" s="483">
        <v>25</v>
      </c>
      <c r="H155" s="483">
        <v>81</v>
      </c>
      <c r="I155" s="454" t="s">
        <v>3701</v>
      </c>
      <c r="J155" s="451" t="s">
        <v>3702</v>
      </c>
      <c r="K155" s="451">
        <f t="shared" ref="K155:K156" si="135">H155-F155</f>
        <v>19.5</v>
      </c>
      <c r="L155" s="451">
        <v>100</v>
      </c>
      <c r="M155" s="451">
        <f t="shared" ref="M155:M156" si="136">(K155*N155)-100</f>
        <v>1362.5</v>
      </c>
      <c r="N155" s="451">
        <v>75</v>
      </c>
      <c r="O155" s="456" t="s">
        <v>599</v>
      </c>
      <c r="P155" s="459">
        <v>44081</v>
      </c>
      <c r="Q155" s="391"/>
      <c r="R155" s="344" t="s">
        <v>602</v>
      </c>
      <c r="Z155" s="404"/>
      <c r="AA155" s="404"/>
      <c r="AB155" s="404"/>
      <c r="AC155" s="404"/>
      <c r="AD155" s="404"/>
      <c r="AE155" s="404"/>
      <c r="AF155" s="404"/>
      <c r="AG155" s="404"/>
      <c r="AH155" s="404"/>
    </row>
    <row r="156" spans="1:34" s="40" customFormat="1" ht="14.25">
      <c r="A156" s="481">
        <v>13</v>
      </c>
      <c r="B156" s="499">
        <v>44081</v>
      </c>
      <c r="C156" s="499"/>
      <c r="D156" s="500" t="s">
        <v>3693</v>
      </c>
      <c r="E156" s="501" t="s">
        <v>600</v>
      </c>
      <c r="F156" s="501">
        <v>60</v>
      </c>
      <c r="G156" s="497">
        <v>25</v>
      </c>
      <c r="H156" s="497">
        <v>30</v>
      </c>
      <c r="I156" s="501" t="s">
        <v>3701</v>
      </c>
      <c r="J156" s="491" t="s">
        <v>3705</v>
      </c>
      <c r="K156" s="491">
        <f t="shared" si="135"/>
        <v>-30</v>
      </c>
      <c r="L156" s="491">
        <v>100</v>
      </c>
      <c r="M156" s="491">
        <f t="shared" si="136"/>
        <v>-2350</v>
      </c>
      <c r="N156" s="491">
        <v>75</v>
      </c>
      <c r="O156" s="446" t="s">
        <v>663</v>
      </c>
      <c r="P156" s="433">
        <v>44082</v>
      </c>
      <c r="Q156" s="391"/>
      <c r="R156" s="344" t="s">
        <v>602</v>
      </c>
      <c r="Z156" s="404"/>
      <c r="AA156" s="404"/>
      <c r="AB156" s="404"/>
      <c r="AC156" s="404"/>
      <c r="AD156" s="404"/>
      <c r="AE156" s="404"/>
      <c r="AF156" s="404"/>
      <c r="AG156" s="404"/>
      <c r="AH156" s="404"/>
    </row>
    <row r="157" spans="1:34" s="40" customFormat="1" ht="14.25">
      <c r="A157" s="467">
        <v>14</v>
      </c>
      <c r="B157" s="482">
        <v>44082</v>
      </c>
      <c r="C157" s="464"/>
      <c r="D157" s="453" t="s">
        <v>3706</v>
      </c>
      <c r="E157" s="454" t="s">
        <v>600</v>
      </c>
      <c r="F157" s="454">
        <v>58</v>
      </c>
      <c r="G157" s="483">
        <v>18</v>
      </c>
      <c r="H157" s="483">
        <v>75</v>
      </c>
      <c r="I157" s="454" t="s">
        <v>3701</v>
      </c>
      <c r="J157" s="451" t="s">
        <v>3707</v>
      </c>
      <c r="K157" s="451">
        <f t="shared" ref="K157:K158" si="137">H157-F157</f>
        <v>17</v>
      </c>
      <c r="L157" s="451">
        <v>100</v>
      </c>
      <c r="M157" s="451">
        <f t="shared" ref="M157:M158" si="138">(K157*N157)-100</f>
        <v>1175</v>
      </c>
      <c r="N157" s="451">
        <v>75</v>
      </c>
      <c r="O157" s="456" t="s">
        <v>599</v>
      </c>
      <c r="P157" s="459">
        <v>44082</v>
      </c>
      <c r="Q157" s="391"/>
      <c r="R157" s="344" t="s">
        <v>602</v>
      </c>
      <c r="Z157" s="404"/>
      <c r="AA157" s="404"/>
      <c r="AB157" s="404"/>
      <c r="AC157" s="404"/>
      <c r="AD157" s="404"/>
      <c r="AE157" s="404"/>
      <c r="AF157" s="404"/>
      <c r="AG157" s="404"/>
      <c r="AH157" s="404"/>
    </row>
    <row r="158" spans="1:34" s="40" customFormat="1" ht="14.25">
      <c r="A158" s="467">
        <v>15</v>
      </c>
      <c r="B158" s="482">
        <v>44083</v>
      </c>
      <c r="C158" s="482"/>
      <c r="D158" s="453" t="s">
        <v>3710</v>
      </c>
      <c r="E158" s="454" t="s">
        <v>600</v>
      </c>
      <c r="F158" s="454">
        <v>39</v>
      </c>
      <c r="G158" s="483">
        <v>23</v>
      </c>
      <c r="H158" s="483">
        <v>48</v>
      </c>
      <c r="I158" s="454">
        <v>70</v>
      </c>
      <c r="J158" s="451" t="s">
        <v>3405</v>
      </c>
      <c r="K158" s="451">
        <f t="shared" si="137"/>
        <v>9</v>
      </c>
      <c r="L158" s="451">
        <v>100</v>
      </c>
      <c r="M158" s="451">
        <f t="shared" si="138"/>
        <v>2600</v>
      </c>
      <c r="N158" s="451">
        <v>300</v>
      </c>
      <c r="O158" s="456" t="s">
        <v>599</v>
      </c>
      <c r="P158" s="494">
        <v>44085</v>
      </c>
      <c r="Q158" s="391"/>
      <c r="R158" s="344" t="s">
        <v>3186</v>
      </c>
      <c r="Z158" s="404"/>
      <c r="AA158" s="404"/>
      <c r="AB158" s="404"/>
      <c r="AC158" s="404"/>
      <c r="AD158" s="404"/>
      <c r="AE158" s="404"/>
      <c r="AF158" s="404"/>
      <c r="AG158" s="404"/>
      <c r="AH158" s="404"/>
    </row>
    <row r="159" spans="1:34" s="40" customFormat="1" ht="14.25">
      <c r="A159" s="481">
        <v>16</v>
      </c>
      <c r="B159" s="499">
        <v>44083</v>
      </c>
      <c r="C159" s="499"/>
      <c r="D159" s="500" t="s">
        <v>3712</v>
      </c>
      <c r="E159" s="501" t="s">
        <v>600</v>
      </c>
      <c r="F159" s="501">
        <v>60</v>
      </c>
      <c r="G159" s="497">
        <v>18</v>
      </c>
      <c r="H159" s="497">
        <v>18</v>
      </c>
      <c r="I159" s="501" t="s">
        <v>3713</v>
      </c>
      <c r="J159" s="491" t="s">
        <v>3724</v>
      </c>
      <c r="K159" s="491">
        <f t="shared" ref="K159" si="139">H159-F159</f>
        <v>-42</v>
      </c>
      <c r="L159" s="491">
        <v>100</v>
      </c>
      <c r="M159" s="491">
        <f t="shared" ref="M159" si="140">(K159*N159)-100</f>
        <v>-3250</v>
      </c>
      <c r="N159" s="491">
        <v>75</v>
      </c>
      <c r="O159" s="446" t="s">
        <v>663</v>
      </c>
      <c r="P159" s="433">
        <v>44085</v>
      </c>
      <c r="Q159" s="391"/>
      <c r="R159" s="344" t="s">
        <v>602</v>
      </c>
      <c r="Z159" s="404"/>
      <c r="AA159" s="404"/>
      <c r="AB159" s="404"/>
      <c r="AC159" s="404"/>
      <c r="AD159" s="404"/>
      <c r="AE159" s="404"/>
      <c r="AF159" s="404"/>
      <c r="AG159" s="404"/>
      <c r="AH159" s="404"/>
    </row>
    <row r="160" spans="1:34" s="40" customFormat="1" ht="14.25">
      <c r="A160" s="467">
        <v>17</v>
      </c>
      <c r="B160" s="482">
        <v>44085</v>
      </c>
      <c r="C160" s="464"/>
      <c r="D160" s="453" t="s">
        <v>3723</v>
      </c>
      <c r="E160" s="454" t="s">
        <v>600</v>
      </c>
      <c r="F160" s="454">
        <v>60</v>
      </c>
      <c r="G160" s="483">
        <v>18</v>
      </c>
      <c r="H160" s="483">
        <v>76</v>
      </c>
      <c r="I160" s="454" t="s">
        <v>3713</v>
      </c>
      <c r="J160" s="451" t="s">
        <v>3742</v>
      </c>
      <c r="K160" s="451">
        <f t="shared" ref="K160" si="141">H160-F160</f>
        <v>16</v>
      </c>
      <c r="L160" s="451">
        <v>100</v>
      </c>
      <c r="M160" s="451">
        <f t="shared" ref="M160" si="142">(K160*N160)-100</f>
        <v>1100</v>
      </c>
      <c r="N160" s="451">
        <v>75</v>
      </c>
      <c r="O160" s="456" t="s">
        <v>599</v>
      </c>
      <c r="P160" s="459">
        <v>44085</v>
      </c>
      <c r="Q160" s="391"/>
      <c r="R160" s="344" t="s">
        <v>602</v>
      </c>
      <c r="Z160" s="404"/>
      <c r="AA160" s="404"/>
      <c r="AB160" s="404"/>
      <c r="AC160" s="404"/>
      <c r="AD160" s="404"/>
      <c r="AE160" s="404"/>
      <c r="AF160" s="404"/>
      <c r="AG160" s="404"/>
      <c r="AH160" s="404"/>
    </row>
    <row r="161" spans="1:34" s="40" customFormat="1" ht="14.25">
      <c r="A161" s="451">
        <v>18</v>
      </c>
      <c r="B161" s="482">
        <v>44085</v>
      </c>
      <c r="C161" s="464"/>
      <c r="D161" s="453" t="s">
        <v>3723</v>
      </c>
      <c r="E161" s="454" t="s">
        <v>600</v>
      </c>
      <c r="F161" s="454">
        <v>59</v>
      </c>
      <c r="G161" s="483">
        <v>18</v>
      </c>
      <c r="H161" s="483">
        <v>71.5</v>
      </c>
      <c r="I161" s="454" t="s">
        <v>3713</v>
      </c>
      <c r="J161" s="451" t="s">
        <v>3729</v>
      </c>
      <c r="K161" s="451">
        <f t="shared" ref="K161:K162" si="143">H161-F161</f>
        <v>12.5</v>
      </c>
      <c r="L161" s="451">
        <v>100</v>
      </c>
      <c r="M161" s="451">
        <f t="shared" ref="M161:M162" si="144">(K161*N161)-100</f>
        <v>837.5</v>
      </c>
      <c r="N161" s="451">
        <v>75</v>
      </c>
      <c r="O161" s="456" t="s">
        <v>599</v>
      </c>
      <c r="P161" s="494">
        <v>44088</v>
      </c>
      <c r="Q161" s="391"/>
      <c r="R161" s="344" t="s">
        <v>602</v>
      </c>
      <c r="Z161" s="404"/>
      <c r="AA161" s="404"/>
      <c r="AB161" s="404"/>
      <c r="AC161" s="404"/>
      <c r="AD161" s="404"/>
      <c r="AE161" s="404"/>
      <c r="AF161" s="404"/>
      <c r="AG161" s="404"/>
      <c r="AH161" s="404"/>
    </row>
    <row r="162" spans="1:34" s="40" customFormat="1" ht="14.25">
      <c r="A162" s="481">
        <v>19</v>
      </c>
      <c r="B162" s="499">
        <v>44090</v>
      </c>
      <c r="C162" s="499"/>
      <c r="D162" s="500" t="s">
        <v>3750</v>
      </c>
      <c r="E162" s="501" t="s">
        <v>600</v>
      </c>
      <c r="F162" s="501">
        <v>42.5</v>
      </c>
      <c r="G162" s="497">
        <v>15</v>
      </c>
      <c r="H162" s="497">
        <v>15</v>
      </c>
      <c r="I162" s="501">
        <v>100</v>
      </c>
      <c r="J162" s="491" t="s">
        <v>3751</v>
      </c>
      <c r="K162" s="491">
        <f t="shared" si="143"/>
        <v>-27.5</v>
      </c>
      <c r="L162" s="491">
        <v>100</v>
      </c>
      <c r="M162" s="491">
        <f t="shared" si="144"/>
        <v>-2162.5</v>
      </c>
      <c r="N162" s="491">
        <v>75</v>
      </c>
      <c r="O162" s="446" t="s">
        <v>663</v>
      </c>
      <c r="P162" s="528">
        <v>44090</v>
      </c>
      <c r="Q162" s="391"/>
      <c r="R162" s="344" t="s">
        <v>3186</v>
      </c>
      <c r="Z162" s="404"/>
      <c r="AA162" s="404"/>
      <c r="AB162" s="404"/>
      <c r="AC162" s="404"/>
      <c r="AD162" s="404"/>
      <c r="AE162" s="404"/>
      <c r="AF162" s="404"/>
      <c r="AG162" s="404"/>
      <c r="AH162" s="404"/>
    </row>
    <row r="163" spans="1:34" s="40" customFormat="1" ht="14.25">
      <c r="A163" s="481">
        <v>20</v>
      </c>
      <c r="B163" s="499">
        <v>44090</v>
      </c>
      <c r="C163" s="499"/>
      <c r="D163" s="500" t="s">
        <v>3756</v>
      </c>
      <c r="E163" s="501" t="s">
        <v>600</v>
      </c>
      <c r="F163" s="501">
        <v>2.9</v>
      </c>
      <c r="G163" s="497">
        <v>1.4</v>
      </c>
      <c r="H163" s="497">
        <v>1.7</v>
      </c>
      <c r="I163" s="530" t="s">
        <v>3758</v>
      </c>
      <c r="J163" s="491" t="s">
        <v>3757</v>
      </c>
      <c r="K163" s="491">
        <f t="shared" ref="K163:K164" si="145">H163-F163</f>
        <v>-1.2</v>
      </c>
      <c r="L163" s="491">
        <v>100</v>
      </c>
      <c r="M163" s="491">
        <f t="shared" ref="M163:M164" si="146">(K163*N163)-100</f>
        <v>-4060</v>
      </c>
      <c r="N163" s="491">
        <v>3300</v>
      </c>
      <c r="O163" s="446" t="s">
        <v>663</v>
      </c>
      <c r="P163" s="528">
        <v>44090</v>
      </c>
      <c r="Q163" s="391"/>
      <c r="R163" s="344" t="s">
        <v>602</v>
      </c>
      <c r="Z163" s="404"/>
      <c r="AA163" s="404"/>
      <c r="AB163" s="404"/>
      <c r="AC163" s="404"/>
      <c r="AD163" s="404"/>
      <c r="AE163" s="404"/>
      <c r="AF163" s="404"/>
      <c r="AG163" s="404"/>
      <c r="AH163" s="404"/>
    </row>
    <row r="164" spans="1:34" s="40" customFormat="1" ht="14.25">
      <c r="A164" s="451">
        <v>21</v>
      </c>
      <c r="B164" s="482">
        <v>44092</v>
      </c>
      <c r="C164" s="464"/>
      <c r="D164" s="453" t="s">
        <v>3781</v>
      </c>
      <c r="E164" s="454" t="s">
        <v>600</v>
      </c>
      <c r="F164" s="454">
        <v>56</v>
      </c>
      <c r="G164" s="483"/>
      <c r="H164" s="483">
        <v>70.5</v>
      </c>
      <c r="I164" s="454" t="s">
        <v>3713</v>
      </c>
      <c r="J164" s="451" t="s">
        <v>3810</v>
      </c>
      <c r="K164" s="451">
        <f t="shared" si="145"/>
        <v>14.5</v>
      </c>
      <c r="L164" s="451">
        <v>100</v>
      </c>
      <c r="M164" s="451">
        <f t="shared" si="146"/>
        <v>987.5</v>
      </c>
      <c r="N164" s="451">
        <v>75</v>
      </c>
      <c r="O164" s="456" t="s">
        <v>599</v>
      </c>
      <c r="P164" s="494">
        <v>44095</v>
      </c>
      <c r="Q164" s="391"/>
      <c r="R164" s="344" t="s">
        <v>602</v>
      </c>
      <c r="Z164" s="404"/>
      <c r="AA164" s="404"/>
      <c r="AB164" s="404"/>
      <c r="AC164" s="404"/>
      <c r="AD164" s="404"/>
      <c r="AE164" s="404"/>
      <c r="AF164" s="404"/>
      <c r="AG164" s="404"/>
      <c r="AH164" s="404"/>
    </row>
    <row r="165" spans="1:34" s="40" customFormat="1" ht="14.25">
      <c r="A165" s="451">
        <v>22</v>
      </c>
      <c r="B165" s="482">
        <v>44096</v>
      </c>
      <c r="C165" s="464"/>
      <c r="D165" s="453" t="s">
        <v>3815</v>
      </c>
      <c r="E165" s="454" t="s">
        <v>600</v>
      </c>
      <c r="F165" s="454">
        <v>36.5</v>
      </c>
      <c r="G165" s="483"/>
      <c r="H165" s="483">
        <v>55.5</v>
      </c>
      <c r="I165" s="454">
        <v>80</v>
      </c>
      <c r="J165" s="451" t="s">
        <v>3816</v>
      </c>
      <c r="K165" s="451">
        <f t="shared" ref="K165" si="147">H165-F165</f>
        <v>19</v>
      </c>
      <c r="L165" s="451">
        <v>100</v>
      </c>
      <c r="M165" s="451">
        <f t="shared" ref="M165" si="148">(K165*N165)-100</f>
        <v>1325</v>
      </c>
      <c r="N165" s="451">
        <v>75</v>
      </c>
      <c r="O165" s="456" t="s">
        <v>599</v>
      </c>
      <c r="P165" s="459">
        <v>44096</v>
      </c>
      <c r="Q165" s="391"/>
      <c r="R165" s="344" t="s">
        <v>3186</v>
      </c>
      <c r="Z165" s="404"/>
      <c r="AA165" s="404"/>
      <c r="AB165" s="404"/>
      <c r="AC165" s="404"/>
      <c r="AD165" s="404"/>
      <c r="AE165" s="404"/>
      <c r="AF165" s="404"/>
      <c r="AG165" s="404"/>
      <c r="AH165" s="404"/>
    </row>
    <row r="166" spans="1:34" s="40" customFormat="1" ht="14.25">
      <c r="A166" s="451">
        <v>23</v>
      </c>
      <c r="B166" s="482">
        <v>44096</v>
      </c>
      <c r="C166" s="464"/>
      <c r="D166" s="453" t="s">
        <v>3817</v>
      </c>
      <c r="E166" s="454" t="s">
        <v>600</v>
      </c>
      <c r="F166" s="454">
        <v>44.5</v>
      </c>
      <c r="G166" s="483"/>
      <c r="H166" s="483">
        <v>57</v>
      </c>
      <c r="I166" s="454">
        <v>80</v>
      </c>
      <c r="J166" s="451" t="s">
        <v>3729</v>
      </c>
      <c r="K166" s="451">
        <f t="shared" ref="K166:K167" si="149">H166-F166</f>
        <v>12.5</v>
      </c>
      <c r="L166" s="451">
        <v>100</v>
      </c>
      <c r="M166" s="451">
        <f t="shared" ref="M166:M167" si="150">(K166*N166)-100</f>
        <v>837.5</v>
      </c>
      <c r="N166" s="451">
        <v>75</v>
      </c>
      <c r="O166" s="456" t="s">
        <v>599</v>
      </c>
      <c r="P166" s="459">
        <v>44096</v>
      </c>
      <c r="Q166" s="391"/>
      <c r="R166" s="344" t="s">
        <v>3186</v>
      </c>
      <c r="Z166" s="404"/>
      <c r="AA166" s="404"/>
      <c r="AB166" s="404"/>
      <c r="AC166" s="404"/>
      <c r="AD166" s="404"/>
      <c r="AE166" s="404"/>
      <c r="AF166" s="404"/>
      <c r="AG166" s="404"/>
      <c r="AH166" s="404"/>
    </row>
    <row r="167" spans="1:34" s="40" customFormat="1" ht="14.25">
      <c r="A167" s="451">
        <v>24</v>
      </c>
      <c r="B167" s="482">
        <v>44096</v>
      </c>
      <c r="C167" s="464"/>
      <c r="D167" s="453" t="s">
        <v>3818</v>
      </c>
      <c r="E167" s="454" t="s">
        <v>600</v>
      </c>
      <c r="F167" s="454">
        <v>48.5</v>
      </c>
      <c r="G167" s="483"/>
      <c r="H167" s="483">
        <v>62</v>
      </c>
      <c r="I167" s="454">
        <v>95</v>
      </c>
      <c r="J167" s="451" t="s">
        <v>3769</v>
      </c>
      <c r="K167" s="451">
        <f t="shared" si="149"/>
        <v>13.5</v>
      </c>
      <c r="L167" s="451">
        <v>100</v>
      </c>
      <c r="M167" s="451">
        <f t="shared" si="150"/>
        <v>912.5</v>
      </c>
      <c r="N167" s="451">
        <v>75</v>
      </c>
      <c r="O167" s="456" t="s">
        <v>599</v>
      </c>
      <c r="P167" s="459">
        <v>44096</v>
      </c>
      <c r="Q167" s="391"/>
      <c r="R167" s="344" t="s">
        <v>3186</v>
      </c>
      <c r="Z167" s="404"/>
      <c r="AA167" s="404"/>
      <c r="AB167" s="404"/>
      <c r="AC167" s="404"/>
      <c r="AD167" s="404"/>
      <c r="AE167" s="404"/>
      <c r="AF167" s="404"/>
      <c r="AG167" s="404"/>
      <c r="AH167" s="404"/>
    </row>
    <row r="168" spans="1:34" s="40" customFormat="1" ht="14.25">
      <c r="A168" s="451">
        <v>25</v>
      </c>
      <c r="B168" s="482">
        <v>44096</v>
      </c>
      <c r="C168" s="464"/>
      <c r="D168" s="453" t="s">
        <v>3864</v>
      </c>
      <c r="E168" s="454" t="s">
        <v>600</v>
      </c>
      <c r="F168" s="454">
        <v>205</v>
      </c>
      <c r="G168" s="483"/>
      <c r="H168" s="483">
        <v>252.5</v>
      </c>
      <c r="I168" s="454">
        <v>450</v>
      </c>
      <c r="J168" s="451" t="s">
        <v>730</v>
      </c>
      <c r="K168" s="451">
        <f t="shared" ref="K168" si="151">H168-F168</f>
        <v>47.5</v>
      </c>
      <c r="L168" s="451">
        <v>100</v>
      </c>
      <c r="M168" s="451">
        <f t="shared" ref="M168" si="152">(K168*N168)-100</f>
        <v>1087.5</v>
      </c>
      <c r="N168" s="451">
        <v>25</v>
      </c>
      <c r="O168" s="456" t="s">
        <v>599</v>
      </c>
      <c r="P168" s="459">
        <v>44096</v>
      </c>
      <c r="Q168" s="391"/>
      <c r="R168" s="344" t="s">
        <v>602</v>
      </c>
      <c r="Z168" s="404"/>
      <c r="AA168" s="404"/>
      <c r="AB168" s="404"/>
      <c r="AC168" s="404"/>
      <c r="AD168" s="404"/>
      <c r="AE168" s="404"/>
      <c r="AF168" s="404"/>
      <c r="AG168" s="404"/>
      <c r="AH168" s="404"/>
    </row>
    <row r="169" spans="1:34" s="40" customFormat="1" ht="14.25">
      <c r="A169" s="451">
        <v>26</v>
      </c>
      <c r="B169" s="482">
        <v>44096</v>
      </c>
      <c r="C169" s="464"/>
      <c r="D169" s="453" t="s">
        <v>3864</v>
      </c>
      <c r="E169" s="454" t="s">
        <v>600</v>
      </c>
      <c r="F169" s="454">
        <v>205</v>
      </c>
      <c r="G169" s="483"/>
      <c r="H169" s="483">
        <v>252.5</v>
      </c>
      <c r="I169" s="454">
        <v>450</v>
      </c>
      <c r="J169" s="451" t="s">
        <v>730</v>
      </c>
      <c r="K169" s="451">
        <f t="shared" ref="K169:K173" si="153">H169-F169</f>
        <v>47.5</v>
      </c>
      <c r="L169" s="451">
        <v>100</v>
      </c>
      <c r="M169" s="451">
        <f t="shared" ref="M169:M173" si="154">(K169*N169)-100</f>
        <v>1087.5</v>
      </c>
      <c r="N169" s="451">
        <v>25</v>
      </c>
      <c r="O169" s="456" t="s">
        <v>599</v>
      </c>
      <c r="P169" s="459">
        <v>44096</v>
      </c>
      <c r="Q169" s="391"/>
      <c r="R169" s="344" t="s">
        <v>602</v>
      </c>
      <c r="Z169" s="404"/>
      <c r="AA169" s="404"/>
      <c r="AB169" s="404"/>
      <c r="AC169" s="404"/>
      <c r="AD169" s="404"/>
      <c r="AE169" s="404"/>
      <c r="AF169" s="404"/>
      <c r="AG169" s="404"/>
      <c r="AH169" s="404"/>
    </row>
    <row r="170" spans="1:34" s="40" customFormat="1" ht="14.25">
      <c r="A170" s="451">
        <v>27</v>
      </c>
      <c r="B170" s="482">
        <v>44097</v>
      </c>
      <c r="C170" s="464"/>
      <c r="D170" s="453" t="s">
        <v>3828</v>
      </c>
      <c r="E170" s="454" t="s">
        <v>600</v>
      </c>
      <c r="F170" s="454">
        <v>46</v>
      </c>
      <c r="G170" s="483"/>
      <c r="H170" s="483">
        <v>59.5</v>
      </c>
      <c r="I170" s="454">
        <v>80</v>
      </c>
      <c r="J170" s="451" t="s">
        <v>3769</v>
      </c>
      <c r="K170" s="451">
        <f t="shared" si="153"/>
        <v>13.5</v>
      </c>
      <c r="L170" s="451">
        <v>100</v>
      </c>
      <c r="M170" s="451">
        <f t="shared" si="154"/>
        <v>912.5</v>
      </c>
      <c r="N170" s="451">
        <v>75</v>
      </c>
      <c r="O170" s="456" t="s">
        <v>599</v>
      </c>
      <c r="P170" s="459">
        <v>44097</v>
      </c>
      <c r="Q170" s="391"/>
      <c r="R170" s="344" t="s">
        <v>602</v>
      </c>
      <c r="Z170" s="404"/>
      <c r="AA170" s="404"/>
      <c r="AB170" s="404"/>
      <c r="AC170" s="404"/>
      <c r="AD170" s="404"/>
      <c r="AE170" s="404"/>
      <c r="AF170" s="404"/>
      <c r="AG170" s="404"/>
      <c r="AH170" s="404"/>
    </row>
    <row r="171" spans="1:34" s="40" customFormat="1" ht="14.25">
      <c r="A171" s="451">
        <v>28</v>
      </c>
      <c r="B171" s="482">
        <v>44097</v>
      </c>
      <c r="C171" s="464"/>
      <c r="D171" s="453" t="s">
        <v>3830</v>
      </c>
      <c r="E171" s="454" t="s">
        <v>600</v>
      </c>
      <c r="F171" s="454">
        <v>45.5</v>
      </c>
      <c r="G171" s="483"/>
      <c r="H171" s="483">
        <v>65</v>
      </c>
      <c r="I171" s="454">
        <v>80</v>
      </c>
      <c r="J171" s="451" t="s">
        <v>3702</v>
      </c>
      <c r="K171" s="451">
        <f t="shared" si="153"/>
        <v>19.5</v>
      </c>
      <c r="L171" s="451">
        <v>100</v>
      </c>
      <c r="M171" s="451">
        <f t="shared" si="154"/>
        <v>1362.5</v>
      </c>
      <c r="N171" s="451">
        <v>75</v>
      </c>
      <c r="O171" s="456" t="s">
        <v>599</v>
      </c>
      <c r="P171" s="459">
        <v>44097</v>
      </c>
      <c r="Q171" s="391"/>
      <c r="R171" s="344" t="s">
        <v>602</v>
      </c>
      <c r="Z171" s="404"/>
      <c r="AA171" s="404"/>
      <c r="AB171" s="404"/>
      <c r="AC171" s="404"/>
      <c r="AD171" s="404"/>
      <c r="AE171" s="404"/>
      <c r="AF171" s="404"/>
      <c r="AG171" s="404"/>
      <c r="AH171" s="404"/>
    </row>
    <row r="172" spans="1:34" s="40" customFormat="1" ht="14.25">
      <c r="A172" s="451">
        <v>29</v>
      </c>
      <c r="B172" s="482">
        <v>44097</v>
      </c>
      <c r="C172" s="464"/>
      <c r="D172" s="453" t="s">
        <v>3864</v>
      </c>
      <c r="E172" s="454" t="s">
        <v>600</v>
      </c>
      <c r="F172" s="454">
        <v>180</v>
      </c>
      <c r="G172" s="483"/>
      <c r="H172" s="483">
        <v>227.5</v>
      </c>
      <c r="I172" s="454" t="s">
        <v>3829</v>
      </c>
      <c r="J172" s="451" t="s">
        <v>730</v>
      </c>
      <c r="K172" s="451">
        <f t="shared" si="153"/>
        <v>47.5</v>
      </c>
      <c r="L172" s="451">
        <v>100</v>
      </c>
      <c r="M172" s="451">
        <f t="shared" si="154"/>
        <v>1087.5</v>
      </c>
      <c r="N172" s="451">
        <v>25</v>
      </c>
      <c r="O172" s="456" t="s">
        <v>599</v>
      </c>
      <c r="P172" s="459">
        <v>44097</v>
      </c>
      <c r="Q172" s="391"/>
      <c r="R172" s="344" t="s">
        <v>3186</v>
      </c>
      <c r="Z172" s="404"/>
      <c r="AA172" s="404"/>
      <c r="AB172" s="404"/>
      <c r="AC172" s="404"/>
      <c r="AD172" s="404"/>
      <c r="AE172" s="404"/>
      <c r="AF172" s="404"/>
      <c r="AG172" s="404"/>
      <c r="AH172" s="404"/>
    </row>
    <row r="173" spans="1:34" s="40" customFormat="1" ht="14.25">
      <c r="A173" s="481">
        <v>30</v>
      </c>
      <c r="B173" s="499">
        <v>44097</v>
      </c>
      <c r="C173" s="499"/>
      <c r="D173" s="500" t="s">
        <v>3831</v>
      </c>
      <c r="E173" s="501" t="s">
        <v>600</v>
      </c>
      <c r="F173" s="501">
        <v>39</v>
      </c>
      <c r="G173" s="497"/>
      <c r="H173" s="497">
        <v>0</v>
      </c>
      <c r="I173" s="497">
        <v>80</v>
      </c>
      <c r="J173" s="491" t="s">
        <v>3849</v>
      </c>
      <c r="K173" s="491">
        <f t="shared" si="153"/>
        <v>-39</v>
      </c>
      <c r="L173" s="491">
        <v>100</v>
      </c>
      <c r="M173" s="491">
        <f t="shared" si="154"/>
        <v>-3025</v>
      </c>
      <c r="N173" s="491">
        <v>75</v>
      </c>
      <c r="O173" s="446" t="s">
        <v>663</v>
      </c>
      <c r="P173" s="433">
        <v>44098</v>
      </c>
      <c r="Q173" s="391"/>
      <c r="R173" s="344" t="s">
        <v>602</v>
      </c>
      <c r="Z173" s="404"/>
      <c r="AA173" s="404"/>
      <c r="AB173" s="404"/>
      <c r="AC173" s="404"/>
      <c r="AD173" s="404"/>
      <c r="AE173" s="404"/>
      <c r="AF173" s="404"/>
      <c r="AG173" s="404"/>
      <c r="AH173" s="404"/>
    </row>
    <row r="174" spans="1:34" s="40" customFormat="1" ht="14.25">
      <c r="A174" s="481">
        <v>31</v>
      </c>
      <c r="B174" s="499">
        <v>44097</v>
      </c>
      <c r="C174" s="499"/>
      <c r="D174" s="500" t="s">
        <v>3832</v>
      </c>
      <c r="E174" s="501" t="s">
        <v>600</v>
      </c>
      <c r="F174" s="501">
        <v>170</v>
      </c>
      <c r="G174" s="497"/>
      <c r="H174" s="497">
        <v>0</v>
      </c>
      <c r="I174" s="497">
        <v>400</v>
      </c>
      <c r="J174" s="491" t="s">
        <v>3850</v>
      </c>
      <c r="K174" s="491">
        <f t="shared" ref="K174:K175" si="155">H174-F174</f>
        <v>-170</v>
      </c>
      <c r="L174" s="491">
        <v>100</v>
      </c>
      <c r="M174" s="491">
        <f t="shared" ref="M174:M175" si="156">(K174*N174)-100</f>
        <v>-4350</v>
      </c>
      <c r="N174" s="491">
        <v>25</v>
      </c>
      <c r="O174" s="446" t="s">
        <v>663</v>
      </c>
      <c r="P174" s="433">
        <v>44098</v>
      </c>
      <c r="Q174" s="391"/>
      <c r="R174" s="344" t="s">
        <v>3186</v>
      </c>
      <c r="Z174" s="404"/>
      <c r="AA174" s="404"/>
      <c r="AB174" s="404"/>
      <c r="AC174" s="404"/>
      <c r="AD174" s="404"/>
      <c r="AE174" s="404"/>
      <c r="AF174" s="404"/>
      <c r="AG174" s="404"/>
      <c r="AH174" s="404"/>
    </row>
    <row r="175" spans="1:34" s="40" customFormat="1" ht="14.25">
      <c r="A175" s="467">
        <v>32</v>
      </c>
      <c r="B175" s="482">
        <v>44098</v>
      </c>
      <c r="C175" s="482"/>
      <c r="D175" s="453" t="s">
        <v>3848</v>
      </c>
      <c r="E175" s="454" t="s">
        <v>600</v>
      </c>
      <c r="F175" s="454">
        <v>50</v>
      </c>
      <c r="G175" s="483">
        <v>18</v>
      </c>
      <c r="H175" s="483">
        <v>61</v>
      </c>
      <c r="I175" s="454" t="s">
        <v>3701</v>
      </c>
      <c r="J175" s="451" t="s">
        <v>3834</v>
      </c>
      <c r="K175" s="451">
        <f t="shared" si="155"/>
        <v>11</v>
      </c>
      <c r="L175" s="451">
        <v>100</v>
      </c>
      <c r="M175" s="451">
        <f t="shared" si="156"/>
        <v>725</v>
      </c>
      <c r="N175" s="451">
        <v>75</v>
      </c>
      <c r="O175" s="456" t="s">
        <v>599</v>
      </c>
      <c r="P175" s="494">
        <v>44099</v>
      </c>
      <c r="Q175" s="391"/>
      <c r="R175" s="344" t="s">
        <v>602</v>
      </c>
      <c r="Z175" s="404"/>
      <c r="AA175" s="404"/>
      <c r="AB175" s="404"/>
      <c r="AC175" s="404"/>
      <c r="AD175" s="404"/>
      <c r="AE175" s="404"/>
      <c r="AF175" s="404"/>
      <c r="AG175" s="404"/>
      <c r="AH175" s="404"/>
    </row>
    <row r="176" spans="1:34" s="40" customFormat="1" ht="14.25">
      <c r="A176" s="467">
        <v>33</v>
      </c>
      <c r="B176" s="482">
        <v>44099</v>
      </c>
      <c r="C176" s="482"/>
      <c r="D176" s="453" t="s">
        <v>3859</v>
      </c>
      <c r="E176" s="454" t="s">
        <v>600</v>
      </c>
      <c r="F176" s="454">
        <v>82</v>
      </c>
      <c r="G176" s="483">
        <v>45</v>
      </c>
      <c r="H176" s="483">
        <v>95</v>
      </c>
      <c r="I176" s="454">
        <v>150</v>
      </c>
      <c r="J176" s="451" t="s">
        <v>3862</v>
      </c>
      <c r="K176" s="451">
        <f t="shared" ref="K176:K179" si="157">H176-F176</f>
        <v>13</v>
      </c>
      <c r="L176" s="451">
        <v>100</v>
      </c>
      <c r="M176" s="451">
        <f t="shared" ref="M176:M179" si="158">(K176*N176)-100</f>
        <v>875</v>
      </c>
      <c r="N176" s="451">
        <v>75</v>
      </c>
      <c r="O176" s="456" t="s">
        <v>599</v>
      </c>
      <c r="P176" s="459">
        <v>44099</v>
      </c>
      <c r="Q176" s="391"/>
      <c r="R176" s="344" t="s">
        <v>3186</v>
      </c>
      <c r="Z176" s="404"/>
      <c r="AA176" s="404"/>
      <c r="AB176" s="404"/>
      <c r="AC176" s="404"/>
      <c r="AD176" s="404"/>
      <c r="AE176" s="404"/>
      <c r="AF176" s="404"/>
      <c r="AG176" s="404"/>
      <c r="AH176" s="404"/>
    </row>
    <row r="177" spans="1:34" s="40" customFormat="1" ht="14.25">
      <c r="A177" s="467">
        <v>34</v>
      </c>
      <c r="B177" s="482">
        <v>44099</v>
      </c>
      <c r="C177" s="482"/>
      <c r="D177" s="453" t="s">
        <v>3865</v>
      </c>
      <c r="E177" s="454" t="s">
        <v>600</v>
      </c>
      <c r="F177" s="454">
        <v>86</v>
      </c>
      <c r="G177" s="483">
        <v>45</v>
      </c>
      <c r="H177" s="483">
        <v>92</v>
      </c>
      <c r="I177" s="454">
        <v>150</v>
      </c>
      <c r="J177" s="451" t="s">
        <v>3726</v>
      </c>
      <c r="K177" s="451">
        <f t="shared" si="157"/>
        <v>6</v>
      </c>
      <c r="L177" s="451">
        <v>100</v>
      </c>
      <c r="M177" s="451">
        <f t="shared" si="158"/>
        <v>350</v>
      </c>
      <c r="N177" s="451">
        <v>75</v>
      </c>
      <c r="O177" s="456" t="s">
        <v>599</v>
      </c>
      <c r="P177" s="459">
        <v>44099</v>
      </c>
      <c r="Q177" s="391"/>
      <c r="R177" s="344" t="s">
        <v>3186</v>
      </c>
      <c r="Z177" s="404"/>
      <c r="AA177" s="404"/>
      <c r="AB177" s="404"/>
      <c r="AC177" s="404"/>
      <c r="AD177" s="404"/>
      <c r="AE177" s="404"/>
      <c r="AF177" s="404"/>
      <c r="AG177" s="404"/>
      <c r="AH177" s="404"/>
    </row>
    <row r="178" spans="1:34" s="40" customFormat="1" ht="14.25">
      <c r="A178" s="467">
        <v>35</v>
      </c>
      <c r="B178" s="482">
        <v>44099</v>
      </c>
      <c r="C178" s="482"/>
      <c r="D178" s="453" t="s">
        <v>3860</v>
      </c>
      <c r="E178" s="454" t="s">
        <v>600</v>
      </c>
      <c r="F178" s="454">
        <v>340</v>
      </c>
      <c r="G178" s="483">
        <v>190</v>
      </c>
      <c r="H178" s="483">
        <v>395</v>
      </c>
      <c r="I178" s="454">
        <v>600</v>
      </c>
      <c r="J178" s="451" t="s">
        <v>723</v>
      </c>
      <c r="K178" s="451">
        <f t="shared" si="157"/>
        <v>55</v>
      </c>
      <c r="L178" s="451">
        <v>100</v>
      </c>
      <c r="M178" s="451">
        <f t="shared" si="158"/>
        <v>1275</v>
      </c>
      <c r="N178" s="451">
        <v>25</v>
      </c>
      <c r="O178" s="456" t="s">
        <v>599</v>
      </c>
      <c r="P178" s="459">
        <v>44099</v>
      </c>
      <c r="Q178" s="391"/>
      <c r="R178" s="344" t="s">
        <v>602</v>
      </c>
      <c r="Z178" s="404"/>
      <c r="AA178" s="404"/>
      <c r="AB178" s="404"/>
      <c r="AC178" s="404"/>
      <c r="AD178" s="404"/>
      <c r="AE178" s="404"/>
      <c r="AF178" s="404"/>
      <c r="AG178" s="404"/>
      <c r="AH178" s="404"/>
    </row>
    <row r="179" spans="1:34" s="40" customFormat="1" ht="14.25">
      <c r="A179" s="467">
        <v>36</v>
      </c>
      <c r="B179" s="482">
        <v>44099</v>
      </c>
      <c r="C179" s="482"/>
      <c r="D179" s="453" t="s">
        <v>3861</v>
      </c>
      <c r="E179" s="454" t="s">
        <v>600</v>
      </c>
      <c r="F179" s="454">
        <v>330</v>
      </c>
      <c r="G179" s="483">
        <v>180</v>
      </c>
      <c r="H179" s="483">
        <v>380</v>
      </c>
      <c r="I179" s="454">
        <v>600</v>
      </c>
      <c r="J179" s="451" t="s">
        <v>3863</v>
      </c>
      <c r="K179" s="451">
        <f t="shared" si="157"/>
        <v>50</v>
      </c>
      <c r="L179" s="451">
        <v>100</v>
      </c>
      <c r="M179" s="451">
        <f t="shared" si="158"/>
        <v>1150</v>
      </c>
      <c r="N179" s="451">
        <v>25</v>
      </c>
      <c r="O179" s="456" t="s">
        <v>599</v>
      </c>
      <c r="P179" s="459">
        <v>44099</v>
      </c>
      <c r="Q179" s="391"/>
      <c r="R179" s="344" t="s">
        <v>602</v>
      </c>
      <c r="Z179" s="404"/>
      <c r="AA179" s="404"/>
      <c r="AB179" s="404"/>
      <c r="AC179" s="404"/>
      <c r="AD179" s="404"/>
      <c r="AE179" s="404"/>
      <c r="AF179" s="404"/>
      <c r="AG179" s="404"/>
      <c r="AH179" s="404"/>
    </row>
    <row r="180" spans="1:34" s="40" customFormat="1" ht="14.25">
      <c r="A180" s="467">
        <v>37</v>
      </c>
      <c r="B180" s="482">
        <v>44103</v>
      </c>
      <c r="C180" s="482"/>
      <c r="D180" s="453" t="s">
        <v>3890</v>
      </c>
      <c r="E180" s="454" t="s">
        <v>600</v>
      </c>
      <c r="F180" s="454">
        <v>41.5</v>
      </c>
      <c r="G180" s="483"/>
      <c r="H180" s="483">
        <v>57</v>
      </c>
      <c r="I180" s="454">
        <v>95</v>
      </c>
      <c r="J180" s="451" t="s">
        <v>3665</v>
      </c>
      <c r="K180" s="451">
        <f t="shared" ref="K180" si="159">H180-F180</f>
        <v>15.5</v>
      </c>
      <c r="L180" s="451">
        <v>100</v>
      </c>
      <c r="M180" s="451">
        <f t="shared" ref="M180" si="160">(K180*N180)-100</f>
        <v>1062.5</v>
      </c>
      <c r="N180" s="451">
        <v>75</v>
      </c>
      <c r="O180" s="456" t="s">
        <v>599</v>
      </c>
      <c r="P180" s="459">
        <v>44103</v>
      </c>
      <c r="Q180" s="391"/>
      <c r="R180" s="344" t="s">
        <v>3186</v>
      </c>
      <c r="Z180" s="404"/>
      <c r="AA180" s="404"/>
      <c r="AB180" s="404"/>
      <c r="AC180" s="404"/>
      <c r="AD180" s="404"/>
      <c r="AE180" s="404"/>
      <c r="AF180" s="404"/>
      <c r="AG180" s="404"/>
      <c r="AH180" s="404"/>
    </row>
    <row r="181" spans="1:34" s="40" customFormat="1" ht="14.25">
      <c r="A181" s="492">
        <v>38</v>
      </c>
      <c r="B181" s="464">
        <v>44103</v>
      </c>
      <c r="C181" s="464"/>
      <c r="D181" s="465" t="s">
        <v>3891</v>
      </c>
      <c r="E181" s="466" t="s">
        <v>600</v>
      </c>
      <c r="F181" s="466" t="s">
        <v>3892</v>
      </c>
      <c r="G181" s="431"/>
      <c r="H181" s="431"/>
      <c r="I181" s="466">
        <v>120</v>
      </c>
      <c r="J181" s="377" t="s">
        <v>601</v>
      </c>
      <c r="K181" s="377"/>
      <c r="L181" s="377"/>
      <c r="M181" s="377"/>
      <c r="N181" s="377"/>
      <c r="O181" s="377"/>
      <c r="P181" s="377"/>
      <c r="Q181" s="391"/>
      <c r="R181" s="344" t="s">
        <v>3186</v>
      </c>
      <c r="Z181" s="404"/>
      <c r="AA181" s="404"/>
      <c r="AB181" s="404"/>
      <c r="AC181" s="404"/>
      <c r="AD181" s="404"/>
      <c r="AE181" s="404"/>
      <c r="AF181" s="404"/>
      <c r="AG181" s="404"/>
      <c r="AH181" s="404"/>
    </row>
    <row r="182" spans="1:34" s="40" customFormat="1" ht="14.25">
      <c r="A182" s="36"/>
      <c r="B182" s="522"/>
      <c r="C182" s="522"/>
      <c r="D182" s="523"/>
      <c r="E182" s="524"/>
      <c r="F182" s="524"/>
      <c r="G182" s="525"/>
      <c r="H182" s="525"/>
      <c r="I182" s="524"/>
      <c r="J182" s="490"/>
      <c r="K182" s="490"/>
      <c r="L182" s="490"/>
      <c r="M182" s="490"/>
      <c r="N182" s="490"/>
      <c r="O182" s="526"/>
      <c r="P182" s="490"/>
      <c r="Q182" s="391"/>
      <c r="R182" s="344"/>
      <c r="Z182" s="404"/>
      <c r="AA182" s="404"/>
      <c r="AB182" s="404"/>
      <c r="AC182" s="404"/>
      <c r="AD182" s="404"/>
      <c r="AE182" s="404"/>
      <c r="AF182" s="404"/>
      <c r="AG182" s="404"/>
      <c r="AH182" s="404"/>
    </row>
    <row r="183" spans="1:34" s="40" customFormat="1" ht="14.25">
      <c r="A183" s="378"/>
      <c r="B183" s="379"/>
      <c r="C183" s="379"/>
      <c r="D183" s="380"/>
      <c r="E183" s="378"/>
      <c r="F183" s="405"/>
      <c r="G183" s="378"/>
      <c r="H183" s="378"/>
      <c r="I183" s="378"/>
      <c r="J183" s="379"/>
      <c r="K183" s="406"/>
      <c r="L183" s="378"/>
      <c r="M183" s="378"/>
      <c r="N183" s="378"/>
      <c r="O183" s="407"/>
      <c r="P183" s="391"/>
      <c r="Q183" s="391"/>
      <c r="R183" s="344"/>
      <c r="Z183" s="404"/>
      <c r="AA183" s="404"/>
      <c r="AB183" s="404"/>
      <c r="AC183" s="404"/>
      <c r="AD183" s="404"/>
      <c r="AE183" s="404"/>
      <c r="AF183" s="404"/>
      <c r="AG183" s="404"/>
      <c r="AH183" s="404"/>
    </row>
    <row r="184" spans="1:34" ht="15">
      <c r="A184" s="100" t="s">
        <v>618</v>
      </c>
      <c r="B184" s="101"/>
      <c r="C184" s="101"/>
      <c r="D184" s="102"/>
      <c r="E184" s="34"/>
      <c r="F184" s="32"/>
      <c r="G184" s="32"/>
      <c r="H184" s="73"/>
      <c r="I184" s="120"/>
      <c r="J184" s="121"/>
      <c r="K184" s="17"/>
      <c r="L184" s="17"/>
      <c r="M184" s="17"/>
      <c r="N184" s="11"/>
      <c r="O184" s="53"/>
      <c r="Q184" s="9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34" ht="38.25">
      <c r="A185" s="20" t="s">
        <v>16</v>
      </c>
      <c r="B185" s="21" t="s">
        <v>575</v>
      </c>
      <c r="C185" s="21"/>
      <c r="D185" s="22" t="s">
        <v>588</v>
      </c>
      <c r="E185" s="21" t="s">
        <v>589</v>
      </c>
      <c r="F185" s="21" t="s">
        <v>590</v>
      </c>
      <c r="G185" s="21" t="s">
        <v>591</v>
      </c>
      <c r="H185" s="21" t="s">
        <v>592</v>
      </c>
      <c r="I185" s="21" t="s">
        <v>593</v>
      </c>
      <c r="J185" s="20" t="s">
        <v>594</v>
      </c>
      <c r="K185" s="62" t="s">
        <v>610</v>
      </c>
      <c r="L185" s="476" t="s">
        <v>3630</v>
      </c>
      <c r="M185" s="63" t="s">
        <v>3629</v>
      </c>
      <c r="N185" s="21" t="s">
        <v>597</v>
      </c>
      <c r="O185" s="78" t="s">
        <v>598</v>
      </c>
      <c r="P185" s="98"/>
      <c r="Q185" s="11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34" ht="14.25">
      <c r="A186" s="481">
        <v>1</v>
      </c>
      <c r="B186" s="499">
        <v>44071</v>
      </c>
      <c r="C186" s="499"/>
      <c r="D186" s="500" t="s">
        <v>330</v>
      </c>
      <c r="E186" s="501" t="s">
        <v>600</v>
      </c>
      <c r="F186" s="501">
        <v>267</v>
      </c>
      <c r="G186" s="497">
        <v>245</v>
      </c>
      <c r="H186" s="497">
        <v>243</v>
      </c>
      <c r="I186" s="501" t="s">
        <v>3643</v>
      </c>
      <c r="J186" s="491" t="s">
        <v>3711</v>
      </c>
      <c r="K186" s="491">
        <f t="shared" ref="K186" si="161">H186-F186</f>
        <v>-24</v>
      </c>
      <c r="L186" s="470">
        <f>(F186*-0.8)/100</f>
        <v>-2.1360000000000001</v>
      </c>
      <c r="M186" s="432">
        <f t="shared" ref="M186" si="162">(K186+L186)/F186</f>
        <v>-9.7887640449438193E-2</v>
      </c>
      <c r="N186" s="446" t="s">
        <v>663</v>
      </c>
      <c r="O186" s="433">
        <v>44083</v>
      </c>
      <c r="P186" s="98"/>
      <c r="Q186" s="11"/>
      <c r="R186" s="17" t="s">
        <v>602</v>
      </c>
      <c r="S186" s="16"/>
      <c r="T186" s="16"/>
      <c r="U186" s="16"/>
      <c r="V186" s="16"/>
      <c r="W186" s="16"/>
      <c r="X186" s="16"/>
      <c r="Y186" s="16"/>
      <c r="Z186" s="16"/>
    </row>
    <row r="187" spans="1:34" s="8" customFormat="1">
      <c r="A187" s="392"/>
      <c r="B187" s="393"/>
      <c r="C187" s="394"/>
      <c r="D187" s="395"/>
      <c r="E187" s="396"/>
      <c r="F187" s="396"/>
      <c r="G187" s="397"/>
      <c r="H187" s="397"/>
      <c r="I187" s="396"/>
      <c r="J187" s="398"/>
      <c r="K187" s="399"/>
      <c r="L187" s="400"/>
      <c r="M187" s="401"/>
      <c r="N187" s="402"/>
      <c r="O187" s="403"/>
      <c r="P187" s="124"/>
      <c r="Q187"/>
      <c r="R187" s="95"/>
      <c r="T187" s="57"/>
      <c r="U187" s="57"/>
      <c r="V187" s="57"/>
      <c r="W187" s="57"/>
      <c r="X187" s="57"/>
      <c r="Y187" s="57"/>
      <c r="Z187" s="57"/>
    </row>
    <row r="188" spans="1:34">
      <c r="A188" s="23" t="s">
        <v>603</v>
      </c>
      <c r="B188" s="23"/>
      <c r="C188" s="23"/>
      <c r="D188" s="23"/>
      <c r="E188" s="5"/>
      <c r="F188" s="30" t="s">
        <v>605</v>
      </c>
      <c r="G188" s="82"/>
      <c r="H188" s="82"/>
      <c r="I188" s="38"/>
      <c r="J188" s="85"/>
      <c r="K188" s="83"/>
      <c r="L188" s="84"/>
      <c r="M188" s="85"/>
      <c r="N188" s="86"/>
      <c r="O188" s="125"/>
      <c r="P188" s="11"/>
      <c r="Q188" s="16"/>
      <c r="R188" s="97"/>
      <c r="S188" s="16"/>
      <c r="T188" s="16"/>
      <c r="U188" s="16"/>
      <c r="V188" s="16"/>
      <c r="W188" s="16"/>
      <c r="X188" s="16"/>
      <c r="Y188" s="16"/>
    </row>
    <row r="189" spans="1:34">
      <c r="A189" s="29" t="s">
        <v>604</v>
      </c>
      <c r="B189" s="23"/>
      <c r="C189" s="23"/>
      <c r="D189" s="23"/>
      <c r="E189" s="32"/>
      <c r="F189" s="30" t="s">
        <v>607</v>
      </c>
      <c r="G189" s="12"/>
      <c r="H189" s="12"/>
      <c r="I189" s="12"/>
      <c r="J189" s="53"/>
      <c r="K189" s="12"/>
      <c r="L189" s="12"/>
      <c r="M189" s="12"/>
      <c r="N189" s="11"/>
      <c r="O189" s="53"/>
      <c r="Q189" s="7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34">
      <c r="A190" s="29"/>
      <c r="B190" s="23"/>
      <c r="C190" s="23"/>
      <c r="D190" s="23"/>
      <c r="E190" s="32"/>
      <c r="F190" s="30"/>
      <c r="G190" s="12"/>
      <c r="H190" s="12"/>
      <c r="I190" s="12"/>
      <c r="J190" s="53"/>
      <c r="K190" s="12"/>
      <c r="L190" s="12"/>
      <c r="M190" s="12"/>
      <c r="N190" s="11"/>
      <c r="O190" s="53"/>
      <c r="Q190" s="7"/>
      <c r="R190" s="82"/>
      <c r="S190" s="16"/>
      <c r="T190" s="16"/>
      <c r="U190" s="16"/>
      <c r="V190" s="16"/>
      <c r="W190" s="16"/>
      <c r="X190" s="16"/>
      <c r="Y190" s="16"/>
      <c r="Z190" s="16"/>
    </row>
    <row r="191" spans="1:34" ht="15">
      <c r="A191" s="11"/>
      <c r="B191" s="33" t="s">
        <v>3770</v>
      </c>
      <c r="C191" s="33"/>
      <c r="D191" s="33"/>
      <c r="E191" s="33"/>
      <c r="F191" s="34"/>
      <c r="G191" s="32"/>
      <c r="H191" s="32"/>
      <c r="I191" s="73"/>
      <c r="J191" s="74"/>
      <c r="K191" s="75"/>
      <c r="L191" s="475"/>
      <c r="M191" s="12"/>
      <c r="N191" s="11"/>
      <c r="O191" s="53"/>
      <c r="Q191" s="7"/>
      <c r="R191" s="82"/>
      <c r="S191" s="16"/>
      <c r="T191" s="16"/>
      <c r="U191" s="16"/>
      <c r="V191" s="16"/>
      <c r="W191" s="16"/>
      <c r="X191" s="16"/>
      <c r="Y191" s="16"/>
      <c r="Z191" s="16"/>
    </row>
    <row r="192" spans="1:34" ht="38.25">
      <c r="A192" s="20" t="s">
        <v>16</v>
      </c>
      <c r="B192" s="21" t="s">
        <v>575</v>
      </c>
      <c r="C192" s="21"/>
      <c r="D192" s="22" t="s">
        <v>588</v>
      </c>
      <c r="E192" s="21" t="s">
        <v>589</v>
      </c>
      <c r="F192" s="21" t="s">
        <v>590</v>
      </c>
      <c r="G192" s="21" t="s">
        <v>609</v>
      </c>
      <c r="H192" s="21" t="s">
        <v>592</v>
      </c>
      <c r="I192" s="21" t="s">
        <v>593</v>
      </c>
      <c r="J192" s="76" t="s">
        <v>594</v>
      </c>
      <c r="K192" s="62" t="s">
        <v>610</v>
      </c>
      <c r="L192" s="77" t="s">
        <v>611</v>
      </c>
      <c r="M192" s="21" t="s">
        <v>612</v>
      </c>
      <c r="N192" s="476" t="s">
        <v>3630</v>
      </c>
      <c r="O192" s="63" t="s">
        <v>3629</v>
      </c>
      <c r="P192" s="21" t="s">
        <v>597</v>
      </c>
      <c r="Q192" s="78" t="s">
        <v>598</v>
      </c>
      <c r="R192" s="82"/>
      <c r="S192" s="16"/>
      <c r="T192" s="16"/>
      <c r="U192" s="16"/>
      <c r="V192" s="16"/>
      <c r="W192" s="16"/>
      <c r="X192" s="16"/>
      <c r="Y192" s="16"/>
      <c r="Z192" s="16"/>
    </row>
    <row r="193" spans="1:29" ht="14.25">
      <c r="A193" s="477">
        <v>1</v>
      </c>
      <c r="B193" s="452">
        <v>44092</v>
      </c>
      <c r="C193" s="478"/>
      <c r="D193" s="493" t="s">
        <v>3775</v>
      </c>
      <c r="E193" s="479" t="s">
        <v>3627</v>
      </c>
      <c r="F193" s="451">
        <v>5967.5</v>
      </c>
      <c r="G193" s="454">
        <v>6040</v>
      </c>
      <c r="H193" s="479">
        <v>5915</v>
      </c>
      <c r="I193" s="480">
        <v>5850</v>
      </c>
      <c r="J193" s="451" t="s">
        <v>3777</v>
      </c>
      <c r="K193" s="451">
        <f>+F193-H193</f>
        <v>52.5</v>
      </c>
      <c r="L193" s="468">
        <f>(125*52.5)-N193</f>
        <v>6301.421875</v>
      </c>
      <c r="M193" s="484">
        <v>125</v>
      </c>
      <c r="N193" s="468">
        <f>(F193*M193)*0.035%</f>
        <v>261.07812500000006</v>
      </c>
      <c r="O193" s="455"/>
      <c r="P193" s="456" t="s">
        <v>599</v>
      </c>
      <c r="Q193" s="459">
        <v>44092</v>
      </c>
      <c r="R193" s="17" t="s">
        <v>602</v>
      </c>
      <c r="S193" s="16"/>
      <c r="T193" s="16"/>
      <c r="U193" s="16"/>
      <c r="V193" s="16"/>
      <c r="W193" s="16"/>
      <c r="X193" s="16"/>
      <c r="Y193" s="16"/>
      <c r="Z193" s="16"/>
    </row>
    <row r="194" spans="1:29" ht="14.25">
      <c r="A194" s="531">
        <v>2</v>
      </c>
      <c r="B194" s="532">
        <v>44092</v>
      </c>
      <c r="C194" s="533"/>
      <c r="D194" s="534" t="s">
        <v>93</v>
      </c>
      <c r="E194" s="535" t="s">
        <v>3627</v>
      </c>
      <c r="F194" s="536">
        <v>161.1</v>
      </c>
      <c r="G194" s="537">
        <v>165</v>
      </c>
      <c r="H194" s="535">
        <v>165</v>
      </c>
      <c r="I194" s="538" t="s">
        <v>3659</v>
      </c>
      <c r="J194" s="539" t="s">
        <v>3778</v>
      </c>
      <c r="K194" s="539">
        <f>F194-H194</f>
        <v>-3.9000000000000057</v>
      </c>
      <c r="L194" s="539"/>
      <c r="M194" s="539"/>
      <c r="N194" s="540">
        <f>(H194*-0.07)/100</f>
        <v>-0.11550000000000001</v>
      </c>
      <c r="O194" s="541">
        <f>(K194+N194)/F194</f>
        <v>-2.4925512104283089E-2</v>
      </c>
      <c r="P194" s="542" t="s">
        <v>663</v>
      </c>
      <c r="Q194" s="528">
        <v>44092</v>
      </c>
      <c r="R194" s="142" t="s">
        <v>602</v>
      </c>
      <c r="S194" s="16"/>
      <c r="T194" s="16"/>
      <c r="U194" s="16"/>
      <c r="V194" s="16"/>
      <c r="W194" s="16"/>
      <c r="X194" s="16"/>
      <c r="Y194" s="16"/>
      <c r="Z194" s="16"/>
    </row>
    <row r="195" spans="1:29" ht="14.25">
      <c r="A195" s="477">
        <v>3</v>
      </c>
      <c r="B195" s="452">
        <v>44095</v>
      </c>
      <c r="C195" s="478"/>
      <c r="D195" s="493" t="s">
        <v>47</v>
      </c>
      <c r="E195" s="479" t="s">
        <v>600</v>
      </c>
      <c r="F195" s="451">
        <v>1823</v>
      </c>
      <c r="G195" s="454">
        <v>1790</v>
      </c>
      <c r="H195" s="479">
        <v>1847.5</v>
      </c>
      <c r="I195" s="480" t="s">
        <v>3783</v>
      </c>
      <c r="J195" s="451" t="s">
        <v>3786</v>
      </c>
      <c r="K195" s="451">
        <f>H195-F195</f>
        <v>24.5</v>
      </c>
      <c r="L195" s="468"/>
      <c r="M195" s="484"/>
      <c r="N195" s="468">
        <f>(H195*-0.07)/100</f>
        <v>-1.2932500000000002</v>
      </c>
      <c r="O195" s="455">
        <f>(K195+N195)/F195</f>
        <v>1.2729978058145913E-2</v>
      </c>
      <c r="P195" s="456" t="s">
        <v>599</v>
      </c>
      <c r="Q195" s="459">
        <v>44095</v>
      </c>
      <c r="R195" s="549" t="s">
        <v>602</v>
      </c>
      <c r="S195" s="16"/>
      <c r="T195" s="16"/>
      <c r="U195" s="16"/>
      <c r="V195" s="16"/>
      <c r="W195" s="16"/>
      <c r="X195" s="16"/>
      <c r="Y195" s="16"/>
      <c r="Z195" s="16"/>
    </row>
    <row r="196" spans="1:29" ht="14.25">
      <c r="A196" s="477">
        <v>4</v>
      </c>
      <c r="B196" s="452">
        <v>44095</v>
      </c>
      <c r="C196" s="478"/>
      <c r="D196" s="493" t="s">
        <v>3784</v>
      </c>
      <c r="E196" s="479" t="s">
        <v>3627</v>
      </c>
      <c r="F196" s="451">
        <v>1730.5</v>
      </c>
      <c r="G196" s="454">
        <v>1755</v>
      </c>
      <c r="H196" s="479">
        <v>1726</v>
      </c>
      <c r="I196" s="480" t="s">
        <v>3785</v>
      </c>
      <c r="J196" s="451" t="s">
        <v>3787</v>
      </c>
      <c r="K196" s="451">
        <f>+F196-H196</f>
        <v>4.5</v>
      </c>
      <c r="L196" s="468">
        <f>(M196*K196)-N196</f>
        <v>1168.2974999999999</v>
      </c>
      <c r="M196" s="484">
        <v>300</v>
      </c>
      <c r="N196" s="468">
        <f>(F196*M196)*0.035%</f>
        <v>181.70250000000001</v>
      </c>
      <c r="O196" s="455"/>
      <c r="P196" s="456" t="s">
        <v>599</v>
      </c>
      <c r="Q196" s="459">
        <v>44095</v>
      </c>
      <c r="R196" s="549" t="s">
        <v>602</v>
      </c>
      <c r="S196" s="16"/>
      <c r="T196" s="16"/>
      <c r="U196" s="16"/>
      <c r="V196" s="16"/>
      <c r="W196" s="16"/>
      <c r="X196" s="16"/>
      <c r="Y196" s="16"/>
      <c r="Z196" s="16"/>
    </row>
    <row r="197" spans="1:29" ht="14.25">
      <c r="A197" s="477">
        <v>5</v>
      </c>
      <c r="B197" s="452">
        <v>44095</v>
      </c>
      <c r="C197" s="478"/>
      <c r="D197" s="493" t="s">
        <v>62</v>
      </c>
      <c r="E197" s="479" t="s">
        <v>3627</v>
      </c>
      <c r="F197" s="451">
        <v>44.6</v>
      </c>
      <c r="G197" s="454">
        <v>45.2</v>
      </c>
      <c r="H197" s="479">
        <v>43.75</v>
      </c>
      <c r="I197" s="480" t="s">
        <v>3790</v>
      </c>
      <c r="J197" s="451" t="s">
        <v>3793</v>
      </c>
      <c r="K197" s="451">
        <f>F197-H197</f>
        <v>0.85000000000000142</v>
      </c>
      <c r="L197" s="468"/>
      <c r="M197" s="484"/>
      <c r="N197" s="468">
        <f>(H197*-0.07)/100</f>
        <v>-3.0625000000000003E-2</v>
      </c>
      <c r="O197" s="455">
        <f>(K197+N197)/F197</f>
        <v>1.8371636771300479E-2</v>
      </c>
      <c r="P197" s="456" t="s">
        <v>599</v>
      </c>
      <c r="Q197" s="459">
        <v>44095</v>
      </c>
      <c r="R197" s="549" t="s">
        <v>602</v>
      </c>
      <c r="S197" s="16"/>
      <c r="T197" s="16"/>
      <c r="U197" s="16"/>
      <c r="V197" s="16"/>
      <c r="W197" s="16"/>
      <c r="X197" s="16"/>
      <c r="Y197" s="16"/>
      <c r="Z197" s="16"/>
    </row>
    <row r="198" spans="1:29" ht="14.25">
      <c r="A198" s="495">
        <v>6</v>
      </c>
      <c r="B198" s="445">
        <v>44095</v>
      </c>
      <c r="C198" s="448"/>
      <c r="D198" s="496" t="s">
        <v>3791</v>
      </c>
      <c r="E198" s="450" t="s">
        <v>600</v>
      </c>
      <c r="F198" s="543">
        <v>490.5</v>
      </c>
      <c r="G198" s="497">
        <v>482</v>
      </c>
      <c r="H198" s="450">
        <v>484.5</v>
      </c>
      <c r="I198" s="498" t="s">
        <v>3792</v>
      </c>
      <c r="J198" s="491" t="s">
        <v>3809</v>
      </c>
      <c r="K198" s="539">
        <f>+H198-F198</f>
        <v>-6</v>
      </c>
      <c r="L198" s="470">
        <f>(M198*K198)-N198</f>
        <v>-11109.014999999999</v>
      </c>
      <c r="M198" s="509">
        <v>1800</v>
      </c>
      <c r="N198" s="470">
        <f>(F198*M198)*0.035%</f>
        <v>309.01500000000004</v>
      </c>
      <c r="O198" s="432"/>
      <c r="P198" s="542" t="s">
        <v>663</v>
      </c>
      <c r="Q198" s="528">
        <v>44095</v>
      </c>
      <c r="R198" s="549" t="s">
        <v>602</v>
      </c>
      <c r="S198" s="16"/>
      <c r="T198" s="16"/>
      <c r="U198" s="16"/>
      <c r="V198" s="16"/>
      <c r="W198" s="16"/>
      <c r="X198" s="16"/>
      <c r="Y198" s="16"/>
      <c r="Z198" s="16"/>
    </row>
    <row r="199" spans="1:29" ht="14.25">
      <c r="A199" s="495">
        <v>7</v>
      </c>
      <c r="B199" s="445">
        <v>44095</v>
      </c>
      <c r="C199" s="448"/>
      <c r="D199" s="496" t="s">
        <v>145</v>
      </c>
      <c r="E199" s="450" t="s">
        <v>600</v>
      </c>
      <c r="F199" s="543">
        <v>936.5</v>
      </c>
      <c r="G199" s="497">
        <v>920</v>
      </c>
      <c r="H199" s="450">
        <v>920</v>
      </c>
      <c r="I199" s="498">
        <v>970</v>
      </c>
      <c r="J199" s="539" t="s">
        <v>3808</v>
      </c>
      <c r="K199" s="539">
        <f>H199-F199</f>
        <v>-16.5</v>
      </c>
      <c r="L199" s="539"/>
      <c r="M199" s="539"/>
      <c r="N199" s="540">
        <f>(H199*-0.07)/100</f>
        <v>-0.64400000000000002</v>
      </c>
      <c r="O199" s="541">
        <f>(K199+N199)/F199</f>
        <v>-1.8306460224239186E-2</v>
      </c>
      <c r="P199" s="542" t="s">
        <v>663</v>
      </c>
      <c r="Q199" s="528">
        <v>44095</v>
      </c>
      <c r="R199" s="549" t="s">
        <v>3186</v>
      </c>
      <c r="S199" s="16"/>
      <c r="T199" s="16"/>
      <c r="U199" s="16"/>
      <c r="V199" s="16"/>
      <c r="W199" s="16"/>
      <c r="X199" s="16"/>
      <c r="Y199" s="16"/>
      <c r="Z199" s="16"/>
    </row>
    <row r="200" spans="1:29" ht="14.25">
      <c r="A200" s="553">
        <v>8</v>
      </c>
      <c r="B200" s="511">
        <v>44096</v>
      </c>
      <c r="C200" s="512"/>
      <c r="D200" s="513" t="s">
        <v>47</v>
      </c>
      <c r="E200" s="514" t="s">
        <v>600</v>
      </c>
      <c r="F200" s="517">
        <v>1790</v>
      </c>
      <c r="G200" s="555">
        <v>1760</v>
      </c>
      <c r="H200" s="514">
        <v>1788</v>
      </c>
      <c r="I200" s="516" t="s">
        <v>3812</v>
      </c>
      <c r="J200" s="517" t="s">
        <v>3813</v>
      </c>
      <c r="K200" s="517">
        <f>H200-F200</f>
        <v>-2</v>
      </c>
      <c r="L200" s="518"/>
      <c r="M200" s="554"/>
      <c r="N200" s="518">
        <f>(H200*-0.07)/100</f>
        <v>-1.2516</v>
      </c>
      <c r="O200" s="519">
        <f>(K200+N200)/F200</f>
        <v>-1.8165363128491618E-3</v>
      </c>
      <c r="P200" s="520" t="s">
        <v>708</v>
      </c>
      <c r="Q200" s="557">
        <v>44096</v>
      </c>
      <c r="R200" s="552" t="s">
        <v>602</v>
      </c>
      <c r="S200" s="526"/>
      <c r="T200" s="16"/>
      <c r="U200" s="551"/>
      <c r="V200" s="551"/>
      <c r="W200" s="551"/>
      <c r="X200" s="551"/>
      <c r="Y200" s="551"/>
      <c r="Z200" s="551"/>
      <c r="AA200" s="404"/>
      <c r="AB200" s="404"/>
      <c r="AC200" s="404"/>
    </row>
    <row r="201" spans="1:29" ht="14.25">
      <c r="A201" s="495">
        <v>9</v>
      </c>
      <c r="B201" s="445">
        <v>44096</v>
      </c>
      <c r="C201" s="448"/>
      <c r="D201" s="496" t="s">
        <v>81</v>
      </c>
      <c r="E201" s="450" t="s">
        <v>600</v>
      </c>
      <c r="F201" s="543">
        <v>637</v>
      </c>
      <c r="G201" s="497">
        <v>625</v>
      </c>
      <c r="H201" s="450">
        <v>625</v>
      </c>
      <c r="I201" s="498">
        <v>660</v>
      </c>
      <c r="J201" s="539" t="s">
        <v>3814</v>
      </c>
      <c r="K201" s="539">
        <f>H201-F201</f>
        <v>-12</v>
      </c>
      <c r="L201" s="539"/>
      <c r="M201" s="539"/>
      <c r="N201" s="540">
        <f>(H201*-0.07)/100</f>
        <v>-0.43750000000000006</v>
      </c>
      <c r="O201" s="541">
        <f>(K201+N201)/F201</f>
        <v>-1.9525117739403453E-2</v>
      </c>
      <c r="P201" s="542" t="s">
        <v>663</v>
      </c>
      <c r="Q201" s="528">
        <v>44096</v>
      </c>
      <c r="R201" s="552" t="s">
        <v>3186</v>
      </c>
      <c r="S201" s="526"/>
      <c r="T201" s="16"/>
      <c r="U201" s="551"/>
      <c r="V201" s="551"/>
      <c r="W201" s="551"/>
      <c r="X201" s="551"/>
      <c r="Y201" s="551"/>
      <c r="Z201" s="551"/>
      <c r="AA201" s="404"/>
      <c r="AB201" s="404"/>
      <c r="AC201" s="404"/>
    </row>
    <row r="202" spans="1:29" ht="14.25">
      <c r="A202" s="495">
        <v>10</v>
      </c>
      <c r="B202" s="445">
        <v>44096</v>
      </c>
      <c r="C202" s="448"/>
      <c r="D202" s="496" t="s">
        <v>342</v>
      </c>
      <c r="E202" s="450" t="s">
        <v>600</v>
      </c>
      <c r="F202" s="543">
        <v>149.5</v>
      </c>
      <c r="G202" s="497">
        <v>147</v>
      </c>
      <c r="H202" s="450">
        <v>147</v>
      </c>
      <c r="I202" s="498">
        <v>155</v>
      </c>
      <c r="J202" s="539" t="s">
        <v>3825</v>
      </c>
      <c r="K202" s="539">
        <f>H202-F202</f>
        <v>-2.5</v>
      </c>
      <c r="L202" s="539"/>
      <c r="M202" s="539"/>
      <c r="N202" s="540">
        <f>(H202*-0.07)/100</f>
        <v>-0.10290000000000001</v>
      </c>
      <c r="O202" s="541">
        <f>(K202+N202)/F202</f>
        <v>-1.7410702341137122E-2</v>
      </c>
      <c r="P202" s="542" t="s">
        <v>663</v>
      </c>
      <c r="Q202" s="528">
        <v>44096</v>
      </c>
      <c r="R202" s="552" t="s">
        <v>602</v>
      </c>
      <c r="S202" s="526"/>
      <c r="T202" s="16"/>
      <c r="U202" s="551"/>
      <c r="V202" s="551"/>
      <c r="W202" s="551"/>
      <c r="X202" s="551"/>
      <c r="Y202" s="551"/>
      <c r="Z202" s="551"/>
      <c r="AA202" s="404"/>
      <c r="AB202" s="404"/>
      <c r="AC202" s="404"/>
    </row>
    <row r="203" spans="1:29" ht="14.25">
      <c r="A203" s="477">
        <v>11</v>
      </c>
      <c r="B203" s="452">
        <v>44097</v>
      </c>
      <c r="C203" s="478"/>
      <c r="D203" s="493" t="s">
        <v>3827</v>
      </c>
      <c r="E203" s="479" t="s">
        <v>600</v>
      </c>
      <c r="F203" s="558">
        <v>1039</v>
      </c>
      <c r="G203" s="483">
        <v>1015</v>
      </c>
      <c r="H203" s="479">
        <v>1049</v>
      </c>
      <c r="I203" s="480">
        <v>1070</v>
      </c>
      <c r="J203" s="451" t="s">
        <v>3732</v>
      </c>
      <c r="K203" s="559">
        <f>+H203-F203</f>
        <v>10</v>
      </c>
      <c r="L203" s="468">
        <f>(M203*K203)-N203</f>
        <v>5299.9925000000003</v>
      </c>
      <c r="M203" s="484">
        <v>550</v>
      </c>
      <c r="N203" s="468">
        <f>(F203*M203)*0.035%</f>
        <v>200.00750000000002</v>
      </c>
      <c r="O203" s="455"/>
      <c r="P203" s="456" t="s">
        <v>599</v>
      </c>
      <c r="Q203" s="459">
        <v>44097</v>
      </c>
      <c r="R203" s="552" t="s">
        <v>602</v>
      </c>
      <c r="S203" s="526"/>
      <c r="T203" s="16"/>
      <c r="U203" s="551"/>
      <c r="V203" s="551"/>
      <c r="W203" s="551"/>
      <c r="X203" s="551"/>
      <c r="Y203" s="551"/>
      <c r="Z203" s="551"/>
      <c r="AA203" s="404"/>
      <c r="AB203" s="404"/>
      <c r="AC203" s="404"/>
    </row>
    <row r="204" spans="1:29" ht="14.25">
      <c r="A204" s="477">
        <v>12</v>
      </c>
      <c r="B204" s="452">
        <v>44097</v>
      </c>
      <c r="C204" s="478"/>
      <c r="D204" s="493" t="s">
        <v>47</v>
      </c>
      <c r="E204" s="479" t="s">
        <v>600</v>
      </c>
      <c r="F204" s="451">
        <v>1778</v>
      </c>
      <c r="G204" s="454">
        <v>1760</v>
      </c>
      <c r="H204" s="479">
        <v>1792.5</v>
      </c>
      <c r="I204" s="480">
        <v>1850</v>
      </c>
      <c r="J204" s="451" t="s">
        <v>3810</v>
      </c>
      <c r="K204" s="451">
        <f>H204-F204</f>
        <v>14.5</v>
      </c>
      <c r="L204" s="468"/>
      <c r="M204" s="484"/>
      <c r="N204" s="468">
        <f t="shared" ref="N204:N211" si="163">(H204*-0.07)/100</f>
        <v>-1.25475</v>
      </c>
      <c r="O204" s="455">
        <f t="shared" ref="O204:O211" si="164">(K204+N204)/F204</f>
        <v>7.4495219347581552E-3</v>
      </c>
      <c r="P204" s="456" t="s">
        <v>599</v>
      </c>
      <c r="Q204" s="459">
        <v>44097</v>
      </c>
      <c r="R204" s="552" t="s">
        <v>602</v>
      </c>
      <c r="S204" s="526"/>
      <c r="T204" s="16"/>
      <c r="U204" s="551"/>
      <c r="V204" s="551"/>
      <c r="W204" s="551"/>
      <c r="X204" s="551"/>
      <c r="Y204" s="551"/>
      <c r="Z204" s="551"/>
      <c r="AA204" s="404"/>
      <c r="AB204" s="404"/>
      <c r="AC204" s="404"/>
    </row>
    <row r="205" spans="1:29" ht="14.25">
      <c r="A205" s="495">
        <v>13</v>
      </c>
      <c r="B205" s="445">
        <v>44097</v>
      </c>
      <c r="C205" s="448"/>
      <c r="D205" s="496" t="s">
        <v>170</v>
      </c>
      <c r="E205" s="450" t="s">
        <v>600</v>
      </c>
      <c r="F205" s="543">
        <v>2265</v>
      </c>
      <c r="G205" s="497">
        <v>2230</v>
      </c>
      <c r="H205" s="450">
        <v>2230</v>
      </c>
      <c r="I205" s="498">
        <v>2320</v>
      </c>
      <c r="J205" s="539" t="s">
        <v>3715</v>
      </c>
      <c r="K205" s="539">
        <f>H205-F205</f>
        <v>-35</v>
      </c>
      <c r="L205" s="539"/>
      <c r="M205" s="539"/>
      <c r="N205" s="540">
        <f t="shared" si="163"/>
        <v>-1.5610000000000002</v>
      </c>
      <c r="O205" s="541">
        <f t="shared" si="164"/>
        <v>-1.6141721854304635E-2</v>
      </c>
      <c r="P205" s="542" t="s">
        <v>663</v>
      </c>
      <c r="Q205" s="528">
        <v>44097</v>
      </c>
      <c r="R205" s="552" t="s">
        <v>3186</v>
      </c>
      <c r="S205" s="526"/>
      <c r="T205" s="16"/>
      <c r="U205" s="551"/>
      <c r="V205" s="551"/>
      <c r="W205" s="551"/>
      <c r="X205" s="551"/>
      <c r="Y205" s="551"/>
      <c r="Z205" s="551"/>
      <c r="AA205" s="404"/>
      <c r="AB205" s="404"/>
      <c r="AC205" s="404"/>
    </row>
    <row r="206" spans="1:29" ht="14.25">
      <c r="A206" s="495">
        <v>14</v>
      </c>
      <c r="B206" s="445">
        <v>44098</v>
      </c>
      <c r="C206" s="448"/>
      <c r="D206" s="496" t="s">
        <v>122</v>
      </c>
      <c r="E206" s="450" t="s">
        <v>600</v>
      </c>
      <c r="F206" s="543">
        <v>397.5</v>
      </c>
      <c r="G206" s="497">
        <v>391</v>
      </c>
      <c r="H206" s="450">
        <v>391.5</v>
      </c>
      <c r="I206" s="498" t="s">
        <v>3720</v>
      </c>
      <c r="J206" s="539" t="s">
        <v>3843</v>
      </c>
      <c r="K206" s="539">
        <f>H206-F206</f>
        <v>-6</v>
      </c>
      <c r="L206" s="539"/>
      <c r="M206" s="539"/>
      <c r="N206" s="540">
        <f t="shared" si="163"/>
        <v>-0.27405000000000002</v>
      </c>
      <c r="O206" s="541">
        <f t="shared" si="164"/>
        <v>-1.578377358490566E-2</v>
      </c>
      <c r="P206" s="542" t="s">
        <v>663</v>
      </c>
      <c r="Q206" s="528">
        <v>44098</v>
      </c>
      <c r="R206" s="552" t="s">
        <v>602</v>
      </c>
      <c r="S206" s="526"/>
      <c r="T206" s="16"/>
      <c r="U206" s="551"/>
      <c r="V206" s="551"/>
      <c r="W206" s="551"/>
      <c r="X206" s="551"/>
      <c r="Y206" s="551"/>
      <c r="Z206" s="551"/>
      <c r="AA206" s="404"/>
      <c r="AB206" s="404"/>
      <c r="AC206" s="404"/>
    </row>
    <row r="207" spans="1:29" ht="14.25">
      <c r="A207" s="495">
        <v>15</v>
      </c>
      <c r="B207" s="445">
        <v>44098</v>
      </c>
      <c r="C207" s="448"/>
      <c r="D207" s="496" t="s">
        <v>81</v>
      </c>
      <c r="E207" s="450" t="s">
        <v>600</v>
      </c>
      <c r="F207" s="543">
        <v>633.5</v>
      </c>
      <c r="G207" s="497">
        <v>618</v>
      </c>
      <c r="H207" s="450">
        <v>619.5</v>
      </c>
      <c r="I207" s="498">
        <v>670</v>
      </c>
      <c r="J207" s="539" t="s">
        <v>3727</v>
      </c>
      <c r="K207" s="539">
        <f>H207-F207</f>
        <v>-14</v>
      </c>
      <c r="L207" s="539"/>
      <c r="M207" s="539"/>
      <c r="N207" s="540">
        <f t="shared" si="163"/>
        <v>-0.43365000000000004</v>
      </c>
      <c r="O207" s="541">
        <f t="shared" si="164"/>
        <v>-2.2783977900552487E-2</v>
      </c>
      <c r="P207" s="542" t="s">
        <v>663</v>
      </c>
      <c r="Q207" s="528">
        <v>44098</v>
      </c>
      <c r="R207" s="552" t="s">
        <v>3186</v>
      </c>
      <c r="S207" s="526"/>
      <c r="T207" s="16"/>
      <c r="U207" s="551"/>
      <c r="V207" s="551"/>
      <c r="W207" s="551"/>
      <c r="X207" s="551"/>
      <c r="Y207" s="551"/>
      <c r="Z207" s="551"/>
      <c r="AA207" s="404"/>
      <c r="AB207" s="404"/>
      <c r="AC207" s="404"/>
    </row>
    <row r="208" spans="1:29" ht="14.25">
      <c r="A208" s="477">
        <v>16</v>
      </c>
      <c r="B208" s="452">
        <v>44099</v>
      </c>
      <c r="C208" s="478"/>
      <c r="D208" s="493" t="s">
        <v>3852</v>
      </c>
      <c r="E208" s="479" t="s">
        <v>600</v>
      </c>
      <c r="F208" s="558">
        <v>987.5</v>
      </c>
      <c r="G208" s="483">
        <v>955</v>
      </c>
      <c r="H208" s="479">
        <v>999.5</v>
      </c>
      <c r="I208" s="480">
        <v>1050</v>
      </c>
      <c r="J208" s="451" t="s">
        <v>3668</v>
      </c>
      <c r="K208" s="451">
        <f>H208-F208</f>
        <v>12</v>
      </c>
      <c r="L208" s="468"/>
      <c r="M208" s="484"/>
      <c r="N208" s="468">
        <f t="shared" si="163"/>
        <v>-0.69964999999999999</v>
      </c>
      <c r="O208" s="455">
        <f t="shared" si="164"/>
        <v>1.144339240506329E-2</v>
      </c>
      <c r="P208" s="456" t="s">
        <v>599</v>
      </c>
      <c r="Q208" s="459">
        <v>44099</v>
      </c>
      <c r="R208" s="552" t="s">
        <v>3186</v>
      </c>
      <c r="S208" s="526"/>
      <c r="T208" s="16"/>
      <c r="U208" s="551"/>
      <c r="V208" s="551"/>
      <c r="W208" s="551"/>
      <c r="X208" s="551"/>
      <c r="Y208" s="551"/>
      <c r="Z208" s="551"/>
      <c r="AA208" s="404"/>
      <c r="AB208" s="404"/>
      <c r="AC208" s="404"/>
    </row>
    <row r="209" spans="1:29" ht="14.25">
      <c r="A209" s="477">
        <v>17</v>
      </c>
      <c r="B209" s="452">
        <v>44099</v>
      </c>
      <c r="C209" s="478"/>
      <c r="D209" s="493" t="s">
        <v>93</v>
      </c>
      <c r="E209" s="479" t="s">
        <v>3627</v>
      </c>
      <c r="F209" s="558">
        <v>151</v>
      </c>
      <c r="G209" s="483">
        <v>154.5</v>
      </c>
      <c r="H209" s="479">
        <v>148.75</v>
      </c>
      <c r="I209" s="480">
        <v>145</v>
      </c>
      <c r="J209" s="451" t="s">
        <v>3853</v>
      </c>
      <c r="K209" s="451">
        <f>F209-H209</f>
        <v>2.25</v>
      </c>
      <c r="L209" s="468"/>
      <c r="M209" s="484"/>
      <c r="N209" s="468">
        <f t="shared" si="163"/>
        <v>-0.10412500000000001</v>
      </c>
      <c r="O209" s="455">
        <f t="shared" si="164"/>
        <v>1.4211092715231789E-2</v>
      </c>
      <c r="P209" s="456" t="s">
        <v>599</v>
      </c>
      <c r="Q209" s="459">
        <v>44099</v>
      </c>
      <c r="R209" s="552" t="s">
        <v>3186</v>
      </c>
      <c r="S209" s="526"/>
      <c r="T209" s="16"/>
      <c r="U209" s="551"/>
      <c r="V209" s="551"/>
      <c r="W209" s="551"/>
      <c r="X209" s="551"/>
      <c r="Y209" s="551"/>
      <c r="Z209" s="551"/>
      <c r="AA209" s="404"/>
      <c r="AB209" s="404"/>
      <c r="AC209" s="404"/>
    </row>
    <row r="210" spans="1:29" ht="14.25">
      <c r="A210" s="495">
        <v>18</v>
      </c>
      <c r="B210" s="445">
        <v>44099</v>
      </c>
      <c r="C210" s="448"/>
      <c r="D210" s="496" t="s">
        <v>3854</v>
      </c>
      <c r="E210" s="450" t="s">
        <v>3627</v>
      </c>
      <c r="F210" s="543">
        <v>2285</v>
      </c>
      <c r="G210" s="497">
        <v>2330</v>
      </c>
      <c r="H210" s="450">
        <v>2320</v>
      </c>
      <c r="I210" s="498">
        <v>2200</v>
      </c>
      <c r="J210" s="539" t="s">
        <v>3715</v>
      </c>
      <c r="K210" s="539">
        <f>F210-H210</f>
        <v>-35</v>
      </c>
      <c r="L210" s="539"/>
      <c r="M210" s="539"/>
      <c r="N210" s="540">
        <f t="shared" si="163"/>
        <v>-1.6240000000000001</v>
      </c>
      <c r="O210" s="541">
        <f t="shared" si="164"/>
        <v>-1.6028008752735232E-2</v>
      </c>
      <c r="P210" s="542" t="s">
        <v>663</v>
      </c>
      <c r="Q210" s="528">
        <v>44099</v>
      </c>
      <c r="R210" s="552" t="s">
        <v>602</v>
      </c>
      <c r="S210" s="526"/>
      <c r="T210" s="16"/>
      <c r="U210" s="551"/>
      <c r="V210" s="551"/>
      <c r="W210" s="551"/>
      <c r="X210" s="551"/>
      <c r="Y210" s="551"/>
      <c r="Z210" s="551"/>
      <c r="AA210" s="404"/>
      <c r="AB210" s="404"/>
      <c r="AC210" s="404"/>
    </row>
    <row r="211" spans="1:29" ht="14.25">
      <c r="A211" s="495">
        <v>19</v>
      </c>
      <c r="B211" s="445">
        <v>44099</v>
      </c>
      <c r="C211" s="448"/>
      <c r="D211" s="496" t="s">
        <v>3855</v>
      </c>
      <c r="E211" s="450" t="s">
        <v>600</v>
      </c>
      <c r="F211" s="543">
        <v>261.5</v>
      </c>
      <c r="G211" s="497">
        <v>256</v>
      </c>
      <c r="H211" s="450">
        <v>256</v>
      </c>
      <c r="I211" s="498">
        <v>270</v>
      </c>
      <c r="J211" s="539" t="s">
        <v>3797</v>
      </c>
      <c r="K211" s="539">
        <f>H211-F211</f>
        <v>-5.5</v>
      </c>
      <c r="L211" s="539"/>
      <c r="M211" s="539"/>
      <c r="N211" s="540">
        <f t="shared" si="163"/>
        <v>-0.17920000000000003</v>
      </c>
      <c r="O211" s="541">
        <f t="shared" si="164"/>
        <v>-2.1717782026768641E-2</v>
      </c>
      <c r="P211" s="542" t="s">
        <v>663</v>
      </c>
      <c r="Q211" s="528">
        <v>44099</v>
      </c>
      <c r="R211" s="552" t="s">
        <v>3186</v>
      </c>
      <c r="S211" s="526"/>
      <c r="T211" s="16"/>
      <c r="U211" s="551"/>
      <c r="V211" s="551"/>
      <c r="W211" s="551"/>
      <c r="X211" s="551"/>
      <c r="Y211" s="551"/>
      <c r="Z211" s="551"/>
      <c r="AA211" s="404"/>
      <c r="AB211" s="404"/>
      <c r="AC211" s="404"/>
    </row>
    <row r="212" spans="1:29" ht="14.25">
      <c r="A212" s="383"/>
      <c r="B212" s="408"/>
      <c r="C212" s="422"/>
      <c r="D212" s="458"/>
      <c r="E212" s="423"/>
      <c r="F212" s="544"/>
      <c r="G212" s="431"/>
      <c r="H212" s="423"/>
      <c r="I212" s="411"/>
      <c r="J212" s="377"/>
      <c r="K212" s="377"/>
      <c r="L212" s="377"/>
      <c r="M212" s="377"/>
      <c r="N212" s="545"/>
      <c r="O212" s="527"/>
      <c r="P212" s="425"/>
      <c r="Q212" s="550"/>
      <c r="R212" s="142"/>
      <c r="S212" s="16"/>
      <c r="T212" s="16"/>
      <c r="U212" s="16"/>
      <c r="V212" s="16"/>
      <c r="W212" s="16"/>
      <c r="X212" s="16"/>
      <c r="Y212" s="16"/>
      <c r="Z212" s="16"/>
    </row>
    <row r="213" spans="1:29" ht="14.25">
      <c r="A213" s="383"/>
      <c r="B213" s="408"/>
      <c r="C213" s="422"/>
      <c r="D213" s="458"/>
      <c r="E213" s="423"/>
      <c r="F213" s="544"/>
      <c r="G213" s="431"/>
      <c r="H213" s="423"/>
      <c r="I213" s="411"/>
      <c r="J213" s="377"/>
      <c r="K213" s="377"/>
      <c r="L213" s="377"/>
      <c r="M213" s="377"/>
      <c r="N213" s="545"/>
      <c r="O213" s="527"/>
      <c r="P213" s="425"/>
      <c r="Q213" s="550"/>
      <c r="R213" s="142"/>
      <c r="S213" s="16"/>
      <c r="T213" s="16"/>
      <c r="U213" s="16"/>
      <c r="V213" s="16"/>
      <c r="W213" s="16"/>
      <c r="X213" s="16"/>
      <c r="Y213" s="16"/>
      <c r="Z213" s="16"/>
    </row>
    <row r="214" spans="1:29">
      <c r="A214" s="29"/>
      <c r="B214" s="23"/>
      <c r="C214" s="23"/>
      <c r="D214" s="23"/>
      <c r="E214" s="32"/>
      <c r="F214" s="30"/>
      <c r="G214" s="12"/>
      <c r="H214" s="12"/>
      <c r="I214" s="12"/>
      <c r="J214" s="53"/>
      <c r="K214" s="12"/>
      <c r="L214" s="12"/>
      <c r="M214" s="12"/>
      <c r="N214" s="11"/>
      <c r="O214" s="53"/>
      <c r="P214" s="7"/>
      <c r="Q214" s="11"/>
      <c r="R214" s="142"/>
      <c r="S214" s="16"/>
      <c r="T214" s="16"/>
      <c r="U214" s="16"/>
      <c r="V214" s="16"/>
      <c r="W214" s="16"/>
      <c r="X214" s="16"/>
      <c r="Y214" s="16"/>
      <c r="Z214" s="16"/>
    </row>
    <row r="215" spans="1:29">
      <c r="A215" s="29"/>
      <c r="B215" s="23"/>
      <c r="C215" s="23"/>
      <c r="D215" s="23"/>
      <c r="E215" s="32"/>
      <c r="F215" s="30"/>
      <c r="G215" s="41"/>
      <c r="H215" s="42"/>
      <c r="I215" s="82"/>
      <c r="J215" s="17"/>
      <c r="K215" s="83"/>
      <c r="L215" s="84"/>
      <c r="M215" s="85"/>
      <c r="N215" s="86"/>
      <c r="O215" s="87"/>
      <c r="P215" s="11"/>
      <c r="Q215" s="16"/>
      <c r="R215" s="142"/>
      <c r="S215" s="16"/>
      <c r="T215" s="16"/>
      <c r="U215" s="16"/>
      <c r="V215" s="16"/>
      <c r="W215" s="16"/>
      <c r="X215" s="16"/>
      <c r="Y215" s="16"/>
      <c r="Z215" s="16"/>
    </row>
    <row r="216" spans="1:29">
      <c r="A216" s="37"/>
      <c r="B216" s="45"/>
      <c r="C216" s="103"/>
      <c r="D216" s="6"/>
      <c r="E216" s="38"/>
      <c r="F216" s="82"/>
      <c r="G216" s="41"/>
      <c r="H216" s="42"/>
      <c r="I216" s="82"/>
      <c r="J216" s="17"/>
      <c r="K216" s="83"/>
      <c r="L216" s="84"/>
      <c r="M216" s="85"/>
      <c r="N216" s="86"/>
      <c r="O216" s="87"/>
      <c r="P216" s="11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9" ht="15">
      <c r="A217" s="5"/>
      <c r="B217" s="104" t="s">
        <v>619</v>
      </c>
      <c r="C217" s="104"/>
      <c r="D217" s="104"/>
      <c r="E217" s="104"/>
      <c r="F217" s="17"/>
      <c r="G217" s="17"/>
      <c r="H217" s="105"/>
      <c r="I217" s="17"/>
      <c r="J217" s="74"/>
      <c r="K217" s="75"/>
      <c r="L217" s="17"/>
      <c r="M217" s="17"/>
      <c r="N217" s="16"/>
      <c r="O217" s="99"/>
      <c r="P217" s="11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9" ht="38.25">
      <c r="A218" s="20" t="s">
        <v>16</v>
      </c>
      <c r="B218" s="21" t="s">
        <v>575</v>
      </c>
      <c r="C218" s="21"/>
      <c r="D218" s="22" t="s">
        <v>588</v>
      </c>
      <c r="E218" s="21" t="s">
        <v>589</v>
      </c>
      <c r="F218" s="21" t="s">
        <v>590</v>
      </c>
      <c r="G218" s="21" t="s">
        <v>620</v>
      </c>
      <c r="H218" s="21" t="s">
        <v>621</v>
      </c>
      <c r="I218" s="21" t="s">
        <v>593</v>
      </c>
      <c r="J218" s="61" t="s">
        <v>594</v>
      </c>
      <c r="K218" s="21" t="s">
        <v>595</v>
      </c>
      <c r="L218" s="21" t="s">
        <v>596</v>
      </c>
      <c r="M218" s="21" t="s">
        <v>597</v>
      </c>
      <c r="N218" s="22" t="s">
        <v>598</v>
      </c>
      <c r="O218" s="99"/>
      <c r="P218" s="11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9">
      <c r="A219" s="203">
        <v>1</v>
      </c>
      <c r="B219" s="106">
        <v>41579</v>
      </c>
      <c r="C219" s="106"/>
      <c r="D219" s="107" t="s">
        <v>622</v>
      </c>
      <c r="E219" s="108" t="s">
        <v>623</v>
      </c>
      <c r="F219" s="109">
        <v>82</v>
      </c>
      <c r="G219" s="108" t="s">
        <v>624</v>
      </c>
      <c r="H219" s="108">
        <v>100</v>
      </c>
      <c r="I219" s="126">
        <v>100</v>
      </c>
      <c r="J219" s="127" t="s">
        <v>625</v>
      </c>
      <c r="K219" s="128">
        <f t="shared" ref="K219:K250" si="165">H219-F219</f>
        <v>18</v>
      </c>
      <c r="L219" s="129">
        <f t="shared" ref="L219:L250" si="166">K219/F219</f>
        <v>0.21951219512195122</v>
      </c>
      <c r="M219" s="130" t="s">
        <v>599</v>
      </c>
      <c r="N219" s="131">
        <v>42657</v>
      </c>
      <c r="O219" s="53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9">
      <c r="A220" s="203">
        <v>2</v>
      </c>
      <c r="B220" s="106">
        <v>41794</v>
      </c>
      <c r="C220" s="106"/>
      <c r="D220" s="107" t="s">
        <v>626</v>
      </c>
      <c r="E220" s="108" t="s">
        <v>600</v>
      </c>
      <c r="F220" s="109">
        <v>257</v>
      </c>
      <c r="G220" s="108" t="s">
        <v>624</v>
      </c>
      <c r="H220" s="108">
        <v>300</v>
      </c>
      <c r="I220" s="126">
        <v>300</v>
      </c>
      <c r="J220" s="127" t="s">
        <v>625</v>
      </c>
      <c r="K220" s="128">
        <f t="shared" si="165"/>
        <v>43</v>
      </c>
      <c r="L220" s="129">
        <f t="shared" si="166"/>
        <v>0.16731517509727625</v>
      </c>
      <c r="M220" s="130" t="s">
        <v>599</v>
      </c>
      <c r="N220" s="131">
        <v>41822</v>
      </c>
      <c r="O220" s="53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9">
      <c r="A221" s="203">
        <v>3</v>
      </c>
      <c r="B221" s="106">
        <v>41828</v>
      </c>
      <c r="C221" s="106"/>
      <c r="D221" s="107" t="s">
        <v>627</v>
      </c>
      <c r="E221" s="108" t="s">
        <v>600</v>
      </c>
      <c r="F221" s="109">
        <v>393</v>
      </c>
      <c r="G221" s="108" t="s">
        <v>624</v>
      </c>
      <c r="H221" s="108">
        <v>468</v>
      </c>
      <c r="I221" s="126">
        <v>468</v>
      </c>
      <c r="J221" s="127" t="s">
        <v>625</v>
      </c>
      <c r="K221" s="128">
        <f t="shared" si="165"/>
        <v>75</v>
      </c>
      <c r="L221" s="129">
        <f t="shared" si="166"/>
        <v>0.19083969465648856</v>
      </c>
      <c r="M221" s="130" t="s">
        <v>599</v>
      </c>
      <c r="N221" s="131">
        <v>41863</v>
      </c>
      <c r="O221" s="53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9">
      <c r="A222" s="203">
        <v>4</v>
      </c>
      <c r="B222" s="106">
        <v>41857</v>
      </c>
      <c r="C222" s="106"/>
      <c r="D222" s="107" t="s">
        <v>628</v>
      </c>
      <c r="E222" s="108" t="s">
        <v>600</v>
      </c>
      <c r="F222" s="109">
        <v>205</v>
      </c>
      <c r="G222" s="108" t="s">
        <v>624</v>
      </c>
      <c r="H222" s="108">
        <v>275</v>
      </c>
      <c r="I222" s="126">
        <v>250</v>
      </c>
      <c r="J222" s="127" t="s">
        <v>625</v>
      </c>
      <c r="K222" s="128">
        <f t="shared" si="165"/>
        <v>70</v>
      </c>
      <c r="L222" s="129">
        <f t="shared" si="166"/>
        <v>0.34146341463414637</v>
      </c>
      <c r="M222" s="130" t="s">
        <v>599</v>
      </c>
      <c r="N222" s="131">
        <v>41962</v>
      </c>
      <c r="O222" s="53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9">
      <c r="A223" s="203">
        <v>5</v>
      </c>
      <c r="B223" s="106">
        <v>41886</v>
      </c>
      <c r="C223" s="106"/>
      <c r="D223" s="107" t="s">
        <v>629</v>
      </c>
      <c r="E223" s="108" t="s">
        <v>600</v>
      </c>
      <c r="F223" s="109">
        <v>162</v>
      </c>
      <c r="G223" s="108" t="s">
        <v>624</v>
      </c>
      <c r="H223" s="108">
        <v>190</v>
      </c>
      <c r="I223" s="126">
        <v>190</v>
      </c>
      <c r="J223" s="127" t="s">
        <v>625</v>
      </c>
      <c r="K223" s="128">
        <f t="shared" si="165"/>
        <v>28</v>
      </c>
      <c r="L223" s="129">
        <f t="shared" si="166"/>
        <v>0.1728395061728395</v>
      </c>
      <c r="M223" s="130" t="s">
        <v>599</v>
      </c>
      <c r="N223" s="131">
        <v>42006</v>
      </c>
      <c r="O223" s="53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9">
      <c r="A224" s="203">
        <v>6</v>
      </c>
      <c r="B224" s="106">
        <v>41886</v>
      </c>
      <c r="C224" s="106"/>
      <c r="D224" s="107" t="s">
        <v>630</v>
      </c>
      <c r="E224" s="108" t="s">
        <v>600</v>
      </c>
      <c r="F224" s="109">
        <v>75</v>
      </c>
      <c r="G224" s="108" t="s">
        <v>624</v>
      </c>
      <c r="H224" s="108">
        <v>91.5</v>
      </c>
      <c r="I224" s="126" t="s">
        <v>631</v>
      </c>
      <c r="J224" s="127" t="s">
        <v>632</v>
      </c>
      <c r="K224" s="128">
        <f t="shared" si="165"/>
        <v>16.5</v>
      </c>
      <c r="L224" s="129">
        <f t="shared" si="166"/>
        <v>0.22</v>
      </c>
      <c r="M224" s="130" t="s">
        <v>599</v>
      </c>
      <c r="N224" s="131">
        <v>41954</v>
      </c>
      <c r="O224" s="53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7</v>
      </c>
      <c r="B225" s="106">
        <v>41913</v>
      </c>
      <c r="C225" s="106"/>
      <c r="D225" s="107" t="s">
        <v>633</v>
      </c>
      <c r="E225" s="108" t="s">
        <v>600</v>
      </c>
      <c r="F225" s="109">
        <v>850</v>
      </c>
      <c r="G225" s="108" t="s">
        <v>624</v>
      </c>
      <c r="H225" s="108">
        <v>982.5</v>
      </c>
      <c r="I225" s="126">
        <v>1050</v>
      </c>
      <c r="J225" s="127" t="s">
        <v>634</v>
      </c>
      <c r="K225" s="128">
        <f t="shared" si="165"/>
        <v>132.5</v>
      </c>
      <c r="L225" s="129">
        <f t="shared" si="166"/>
        <v>0.15588235294117647</v>
      </c>
      <c r="M225" s="130" t="s">
        <v>599</v>
      </c>
      <c r="N225" s="131">
        <v>42039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8</v>
      </c>
      <c r="B226" s="106">
        <v>41913</v>
      </c>
      <c r="C226" s="106"/>
      <c r="D226" s="107" t="s">
        <v>635</v>
      </c>
      <c r="E226" s="108" t="s">
        <v>600</v>
      </c>
      <c r="F226" s="109">
        <v>475</v>
      </c>
      <c r="G226" s="108" t="s">
        <v>624</v>
      </c>
      <c r="H226" s="108">
        <v>515</v>
      </c>
      <c r="I226" s="126">
        <v>600</v>
      </c>
      <c r="J226" s="127" t="s">
        <v>636</v>
      </c>
      <c r="K226" s="128">
        <f t="shared" si="165"/>
        <v>40</v>
      </c>
      <c r="L226" s="129">
        <f t="shared" si="166"/>
        <v>8.4210526315789472E-2</v>
      </c>
      <c r="M226" s="130" t="s">
        <v>599</v>
      </c>
      <c r="N226" s="131">
        <v>41939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9</v>
      </c>
      <c r="B227" s="106">
        <v>41913</v>
      </c>
      <c r="C227" s="106"/>
      <c r="D227" s="107" t="s">
        <v>637</v>
      </c>
      <c r="E227" s="108" t="s">
        <v>600</v>
      </c>
      <c r="F227" s="109">
        <v>86</v>
      </c>
      <c r="G227" s="108" t="s">
        <v>624</v>
      </c>
      <c r="H227" s="108">
        <v>99</v>
      </c>
      <c r="I227" s="126">
        <v>140</v>
      </c>
      <c r="J227" s="127" t="s">
        <v>638</v>
      </c>
      <c r="K227" s="128">
        <f t="shared" si="165"/>
        <v>13</v>
      </c>
      <c r="L227" s="129">
        <f t="shared" si="166"/>
        <v>0.15116279069767441</v>
      </c>
      <c r="M227" s="130" t="s">
        <v>599</v>
      </c>
      <c r="N227" s="131">
        <v>41939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10</v>
      </c>
      <c r="B228" s="106">
        <v>41926</v>
      </c>
      <c r="C228" s="106"/>
      <c r="D228" s="107" t="s">
        <v>639</v>
      </c>
      <c r="E228" s="108" t="s">
        <v>600</v>
      </c>
      <c r="F228" s="109">
        <v>496.6</v>
      </c>
      <c r="G228" s="108" t="s">
        <v>624</v>
      </c>
      <c r="H228" s="108">
        <v>621</v>
      </c>
      <c r="I228" s="126">
        <v>580</v>
      </c>
      <c r="J228" s="127" t="s">
        <v>625</v>
      </c>
      <c r="K228" s="128">
        <f t="shared" si="165"/>
        <v>124.39999999999998</v>
      </c>
      <c r="L228" s="129">
        <f t="shared" si="166"/>
        <v>0.25050342327829234</v>
      </c>
      <c r="M228" s="130" t="s">
        <v>599</v>
      </c>
      <c r="N228" s="131">
        <v>42605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11</v>
      </c>
      <c r="B229" s="106">
        <v>41926</v>
      </c>
      <c r="C229" s="106"/>
      <c r="D229" s="107" t="s">
        <v>640</v>
      </c>
      <c r="E229" s="108" t="s">
        <v>600</v>
      </c>
      <c r="F229" s="109">
        <v>2481.9</v>
      </c>
      <c r="G229" s="108" t="s">
        <v>624</v>
      </c>
      <c r="H229" s="108">
        <v>2840</v>
      </c>
      <c r="I229" s="126">
        <v>2870</v>
      </c>
      <c r="J229" s="127" t="s">
        <v>641</v>
      </c>
      <c r="K229" s="128">
        <f t="shared" si="165"/>
        <v>358.09999999999991</v>
      </c>
      <c r="L229" s="129">
        <f t="shared" si="166"/>
        <v>0.14428462065353154</v>
      </c>
      <c r="M229" s="130" t="s">
        <v>599</v>
      </c>
      <c r="N229" s="131">
        <v>42017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12</v>
      </c>
      <c r="B230" s="106">
        <v>41928</v>
      </c>
      <c r="C230" s="106"/>
      <c r="D230" s="107" t="s">
        <v>642</v>
      </c>
      <c r="E230" s="108" t="s">
        <v>600</v>
      </c>
      <c r="F230" s="109">
        <v>84.5</v>
      </c>
      <c r="G230" s="108" t="s">
        <v>624</v>
      </c>
      <c r="H230" s="108">
        <v>93</v>
      </c>
      <c r="I230" s="126">
        <v>110</v>
      </c>
      <c r="J230" s="127" t="s">
        <v>643</v>
      </c>
      <c r="K230" s="128">
        <f t="shared" si="165"/>
        <v>8.5</v>
      </c>
      <c r="L230" s="129">
        <f t="shared" si="166"/>
        <v>0.10059171597633136</v>
      </c>
      <c r="M230" s="130" t="s">
        <v>599</v>
      </c>
      <c r="N230" s="131">
        <v>41939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13</v>
      </c>
      <c r="B231" s="106">
        <v>41928</v>
      </c>
      <c r="C231" s="106"/>
      <c r="D231" s="107" t="s">
        <v>644</v>
      </c>
      <c r="E231" s="108" t="s">
        <v>600</v>
      </c>
      <c r="F231" s="109">
        <v>401</v>
      </c>
      <c r="G231" s="108" t="s">
        <v>624</v>
      </c>
      <c r="H231" s="108">
        <v>428</v>
      </c>
      <c r="I231" s="126">
        <v>450</v>
      </c>
      <c r="J231" s="127" t="s">
        <v>645</v>
      </c>
      <c r="K231" s="128">
        <f t="shared" si="165"/>
        <v>27</v>
      </c>
      <c r="L231" s="129">
        <f t="shared" si="166"/>
        <v>6.7331670822942641E-2</v>
      </c>
      <c r="M231" s="130" t="s">
        <v>599</v>
      </c>
      <c r="N231" s="131">
        <v>42020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14</v>
      </c>
      <c r="B232" s="106">
        <v>41928</v>
      </c>
      <c r="C232" s="106"/>
      <c r="D232" s="107" t="s">
        <v>646</v>
      </c>
      <c r="E232" s="108" t="s">
        <v>600</v>
      </c>
      <c r="F232" s="109">
        <v>101</v>
      </c>
      <c r="G232" s="108" t="s">
        <v>624</v>
      </c>
      <c r="H232" s="108">
        <v>112</v>
      </c>
      <c r="I232" s="126">
        <v>120</v>
      </c>
      <c r="J232" s="127" t="s">
        <v>647</v>
      </c>
      <c r="K232" s="128">
        <f t="shared" si="165"/>
        <v>11</v>
      </c>
      <c r="L232" s="129">
        <f t="shared" si="166"/>
        <v>0.10891089108910891</v>
      </c>
      <c r="M232" s="130" t="s">
        <v>599</v>
      </c>
      <c r="N232" s="131">
        <v>41939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15</v>
      </c>
      <c r="B233" s="106">
        <v>41954</v>
      </c>
      <c r="C233" s="106"/>
      <c r="D233" s="107" t="s">
        <v>648</v>
      </c>
      <c r="E233" s="108" t="s">
        <v>600</v>
      </c>
      <c r="F233" s="109">
        <v>59</v>
      </c>
      <c r="G233" s="108" t="s">
        <v>624</v>
      </c>
      <c r="H233" s="108">
        <v>76</v>
      </c>
      <c r="I233" s="126">
        <v>76</v>
      </c>
      <c r="J233" s="127" t="s">
        <v>625</v>
      </c>
      <c r="K233" s="128">
        <f t="shared" si="165"/>
        <v>17</v>
      </c>
      <c r="L233" s="129">
        <f t="shared" si="166"/>
        <v>0.28813559322033899</v>
      </c>
      <c r="M233" s="130" t="s">
        <v>599</v>
      </c>
      <c r="N233" s="131">
        <v>43032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16</v>
      </c>
      <c r="B234" s="106">
        <v>41954</v>
      </c>
      <c r="C234" s="106"/>
      <c r="D234" s="107" t="s">
        <v>637</v>
      </c>
      <c r="E234" s="108" t="s">
        <v>600</v>
      </c>
      <c r="F234" s="109">
        <v>99</v>
      </c>
      <c r="G234" s="108" t="s">
        <v>624</v>
      </c>
      <c r="H234" s="108">
        <v>120</v>
      </c>
      <c r="I234" s="126">
        <v>120</v>
      </c>
      <c r="J234" s="127" t="s">
        <v>649</v>
      </c>
      <c r="K234" s="128">
        <f t="shared" si="165"/>
        <v>21</v>
      </c>
      <c r="L234" s="129">
        <f t="shared" si="166"/>
        <v>0.21212121212121213</v>
      </c>
      <c r="M234" s="130" t="s">
        <v>599</v>
      </c>
      <c r="N234" s="131">
        <v>41960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17</v>
      </c>
      <c r="B235" s="106">
        <v>41956</v>
      </c>
      <c r="C235" s="106"/>
      <c r="D235" s="107" t="s">
        <v>650</v>
      </c>
      <c r="E235" s="108" t="s">
        <v>600</v>
      </c>
      <c r="F235" s="109">
        <v>22</v>
      </c>
      <c r="G235" s="108" t="s">
        <v>624</v>
      </c>
      <c r="H235" s="108">
        <v>33.549999999999997</v>
      </c>
      <c r="I235" s="126">
        <v>32</v>
      </c>
      <c r="J235" s="127" t="s">
        <v>651</v>
      </c>
      <c r="K235" s="128">
        <f t="shared" si="165"/>
        <v>11.549999999999997</v>
      </c>
      <c r="L235" s="129">
        <f t="shared" si="166"/>
        <v>0.52499999999999991</v>
      </c>
      <c r="M235" s="130" t="s">
        <v>599</v>
      </c>
      <c r="N235" s="131">
        <v>42188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18</v>
      </c>
      <c r="B236" s="106">
        <v>41976</v>
      </c>
      <c r="C236" s="106"/>
      <c r="D236" s="107" t="s">
        <v>652</v>
      </c>
      <c r="E236" s="108" t="s">
        <v>600</v>
      </c>
      <c r="F236" s="109">
        <v>440</v>
      </c>
      <c r="G236" s="108" t="s">
        <v>624</v>
      </c>
      <c r="H236" s="108">
        <v>520</v>
      </c>
      <c r="I236" s="126">
        <v>520</v>
      </c>
      <c r="J236" s="127" t="s">
        <v>653</v>
      </c>
      <c r="K236" s="128">
        <f t="shared" si="165"/>
        <v>80</v>
      </c>
      <c r="L236" s="129">
        <f t="shared" si="166"/>
        <v>0.18181818181818182</v>
      </c>
      <c r="M236" s="130" t="s">
        <v>599</v>
      </c>
      <c r="N236" s="131">
        <v>42208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19</v>
      </c>
      <c r="B237" s="106">
        <v>41976</v>
      </c>
      <c r="C237" s="106"/>
      <c r="D237" s="107" t="s">
        <v>654</v>
      </c>
      <c r="E237" s="108" t="s">
        <v>600</v>
      </c>
      <c r="F237" s="109">
        <v>360</v>
      </c>
      <c r="G237" s="108" t="s">
        <v>624</v>
      </c>
      <c r="H237" s="108">
        <v>427</v>
      </c>
      <c r="I237" s="126">
        <v>425</v>
      </c>
      <c r="J237" s="127" t="s">
        <v>655</v>
      </c>
      <c r="K237" s="128">
        <f t="shared" si="165"/>
        <v>67</v>
      </c>
      <c r="L237" s="129">
        <f t="shared" si="166"/>
        <v>0.18611111111111112</v>
      </c>
      <c r="M237" s="130" t="s">
        <v>599</v>
      </c>
      <c r="N237" s="131">
        <v>42058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20</v>
      </c>
      <c r="B238" s="106">
        <v>42012</v>
      </c>
      <c r="C238" s="106"/>
      <c r="D238" s="107" t="s">
        <v>656</v>
      </c>
      <c r="E238" s="108" t="s">
        <v>600</v>
      </c>
      <c r="F238" s="109">
        <v>360</v>
      </c>
      <c r="G238" s="108" t="s">
        <v>624</v>
      </c>
      <c r="H238" s="108">
        <v>455</v>
      </c>
      <c r="I238" s="126">
        <v>420</v>
      </c>
      <c r="J238" s="127" t="s">
        <v>657</v>
      </c>
      <c r="K238" s="128">
        <f t="shared" si="165"/>
        <v>95</v>
      </c>
      <c r="L238" s="129">
        <f t="shared" si="166"/>
        <v>0.2638888888888889</v>
      </c>
      <c r="M238" s="130" t="s">
        <v>599</v>
      </c>
      <c r="N238" s="131">
        <v>42024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21</v>
      </c>
      <c r="B239" s="106">
        <v>42012</v>
      </c>
      <c r="C239" s="106"/>
      <c r="D239" s="107" t="s">
        <v>658</v>
      </c>
      <c r="E239" s="108" t="s">
        <v>600</v>
      </c>
      <c r="F239" s="109">
        <v>130</v>
      </c>
      <c r="G239" s="108"/>
      <c r="H239" s="108">
        <v>175.5</v>
      </c>
      <c r="I239" s="126">
        <v>165</v>
      </c>
      <c r="J239" s="127" t="s">
        <v>659</v>
      </c>
      <c r="K239" s="128">
        <f t="shared" si="165"/>
        <v>45.5</v>
      </c>
      <c r="L239" s="129">
        <f t="shared" si="166"/>
        <v>0.35</v>
      </c>
      <c r="M239" s="130" t="s">
        <v>599</v>
      </c>
      <c r="N239" s="131">
        <v>43088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22</v>
      </c>
      <c r="B240" s="106">
        <v>42040</v>
      </c>
      <c r="C240" s="106"/>
      <c r="D240" s="107" t="s">
        <v>390</v>
      </c>
      <c r="E240" s="108" t="s">
        <v>623</v>
      </c>
      <c r="F240" s="109">
        <v>98</v>
      </c>
      <c r="G240" s="108"/>
      <c r="H240" s="108">
        <v>120</v>
      </c>
      <c r="I240" s="126">
        <v>120</v>
      </c>
      <c r="J240" s="127" t="s">
        <v>625</v>
      </c>
      <c r="K240" s="128">
        <f t="shared" si="165"/>
        <v>22</v>
      </c>
      <c r="L240" s="129">
        <f t="shared" si="166"/>
        <v>0.22448979591836735</v>
      </c>
      <c r="M240" s="130" t="s">
        <v>599</v>
      </c>
      <c r="N240" s="131">
        <v>42753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23</v>
      </c>
      <c r="B241" s="106">
        <v>42040</v>
      </c>
      <c r="C241" s="106"/>
      <c r="D241" s="107" t="s">
        <v>660</v>
      </c>
      <c r="E241" s="108" t="s">
        <v>623</v>
      </c>
      <c r="F241" s="109">
        <v>196</v>
      </c>
      <c r="G241" s="108"/>
      <c r="H241" s="108">
        <v>262</v>
      </c>
      <c r="I241" s="126">
        <v>255</v>
      </c>
      <c r="J241" s="127" t="s">
        <v>625</v>
      </c>
      <c r="K241" s="128">
        <f t="shared" si="165"/>
        <v>66</v>
      </c>
      <c r="L241" s="129">
        <f t="shared" si="166"/>
        <v>0.33673469387755101</v>
      </c>
      <c r="M241" s="130" t="s">
        <v>599</v>
      </c>
      <c r="N241" s="131">
        <v>42599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24</v>
      </c>
      <c r="B242" s="110">
        <v>42067</v>
      </c>
      <c r="C242" s="110"/>
      <c r="D242" s="111" t="s">
        <v>389</v>
      </c>
      <c r="E242" s="112" t="s">
        <v>623</v>
      </c>
      <c r="F242" s="113">
        <v>235</v>
      </c>
      <c r="G242" s="113"/>
      <c r="H242" s="114">
        <v>77</v>
      </c>
      <c r="I242" s="132" t="s">
        <v>661</v>
      </c>
      <c r="J242" s="133" t="s">
        <v>662</v>
      </c>
      <c r="K242" s="134">
        <f t="shared" si="165"/>
        <v>-158</v>
      </c>
      <c r="L242" s="135">
        <f t="shared" si="166"/>
        <v>-0.67234042553191486</v>
      </c>
      <c r="M242" s="136" t="s">
        <v>663</v>
      </c>
      <c r="N242" s="137">
        <v>43522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3">
        <v>25</v>
      </c>
      <c r="B243" s="106">
        <v>42067</v>
      </c>
      <c r="C243" s="106"/>
      <c r="D243" s="107" t="s">
        <v>481</v>
      </c>
      <c r="E243" s="108" t="s">
        <v>623</v>
      </c>
      <c r="F243" s="109">
        <v>185</v>
      </c>
      <c r="G243" s="108"/>
      <c r="H243" s="108">
        <v>224</v>
      </c>
      <c r="I243" s="126" t="s">
        <v>664</v>
      </c>
      <c r="J243" s="127" t="s">
        <v>625</v>
      </c>
      <c r="K243" s="128">
        <f t="shared" si="165"/>
        <v>39</v>
      </c>
      <c r="L243" s="129">
        <f t="shared" si="166"/>
        <v>0.21081081081081082</v>
      </c>
      <c r="M243" s="130" t="s">
        <v>599</v>
      </c>
      <c r="N243" s="131">
        <v>42647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64">
        <v>26</v>
      </c>
      <c r="B244" s="115">
        <v>42090</v>
      </c>
      <c r="C244" s="115"/>
      <c r="D244" s="116" t="s">
        <v>665</v>
      </c>
      <c r="E244" s="117" t="s">
        <v>623</v>
      </c>
      <c r="F244" s="118">
        <v>49.5</v>
      </c>
      <c r="G244" s="119"/>
      <c r="H244" s="119">
        <v>15.85</v>
      </c>
      <c r="I244" s="119">
        <v>67</v>
      </c>
      <c r="J244" s="138" t="s">
        <v>666</v>
      </c>
      <c r="K244" s="119">
        <f t="shared" si="165"/>
        <v>-33.65</v>
      </c>
      <c r="L244" s="139">
        <f t="shared" si="166"/>
        <v>-0.67979797979797973</v>
      </c>
      <c r="M244" s="136" t="s">
        <v>663</v>
      </c>
      <c r="N244" s="140">
        <v>43627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27</v>
      </c>
      <c r="B245" s="106">
        <v>42093</v>
      </c>
      <c r="C245" s="106"/>
      <c r="D245" s="107" t="s">
        <v>667</v>
      </c>
      <c r="E245" s="108" t="s">
        <v>623</v>
      </c>
      <c r="F245" s="109">
        <v>183.5</v>
      </c>
      <c r="G245" s="108"/>
      <c r="H245" s="108">
        <v>219</v>
      </c>
      <c r="I245" s="126">
        <v>218</v>
      </c>
      <c r="J245" s="127" t="s">
        <v>668</v>
      </c>
      <c r="K245" s="128">
        <f t="shared" si="165"/>
        <v>35.5</v>
      </c>
      <c r="L245" s="129">
        <f t="shared" si="166"/>
        <v>0.19346049046321526</v>
      </c>
      <c r="M245" s="130" t="s">
        <v>599</v>
      </c>
      <c r="N245" s="131">
        <v>42103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28</v>
      </c>
      <c r="B246" s="106">
        <v>42114</v>
      </c>
      <c r="C246" s="106"/>
      <c r="D246" s="107" t="s">
        <v>669</v>
      </c>
      <c r="E246" s="108" t="s">
        <v>623</v>
      </c>
      <c r="F246" s="109">
        <f>(227+237)/2</f>
        <v>232</v>
      </c>
      <c r="G246" s="108"/>
      <c r="H246" s="108">
        <v>298</v>
      </c>
      <c r="I246" s="126">
        <v>298</v>
      </c>
      <c r="J246" s="127" t="s">
        <v>625</v>
      </c>
      <c r="K246" s="128">
        <f t="shared" si="165"/>
        <v>66</v>
      </c>
      <c r="L246" s="129">
        <f t="shared" si="166"/>
        <v>0.28448275862068967</v>
      </c>
      <c r="M246" s="130" t="s">
        <v>599</v>
      </c>
      <c r="N246" s="131">
        <v>42823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29</v>
      </c>
      <c r="B247" s="106">
        <v>42128</v>
      </c>
      <c r="C247" s="106"/>
      <c r="D247" s="107" t="s">
        <v>670</v>
      </c>
      <c r="E247" s="108" t="s">
        <v>600</v>
      </c>
      <c r="F247" s="109">
        <v>385</v>
      </c>
      <c r="G247" s="108"/>
      <c r="H247" s="108">
        <f>212.5+331</f>
        <v>543.5</v>
      </c>
      <c r="I247" s="126">
        <v>510</v>
      </c>
      <c r="J247" s="127" t="s">
        <v>671</v>
      </c>
      <c r="K247" s="128">
        <f t="shared" si="165"/>
        <v>158.5</v>
      </c>
      <c r="L247" s="129">
        <f t="shared" si="166"/>
        <v>0.41168831168831171</v>
      </c>
      <c r="M247" s="130" t="s">
        <v>599</v>
      </c>
      <c r="N247" s="131">
        <v>42235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30</v>
      </c>
      <c r="B248" s="106">
        <v>42128</v>
      </c>
      <c r="C248" s="106"/>
      <c r="D248" s="107" t="s">
        <v>672</v>
      </c>
      <c r="E248" s="108" t="s">
        <v>600</v>
      </c>
      <c r="F248" s="109">
        <v>115.5</v>
      </c>
      <c r="G248" s="108"/>
      <c r="H248" s="108">
        <v>146</v>
      </c>
      <c r="I248" s="126">
        <v>142</v>
      </c>
      <c r="J248" s="127" t="s">
        <v>673</v>
      </c>
      <c r="K248" s="128">
        <f t="shared" si="165"/>
        <v>30.5</v>
      </c>
      <c r="L248" s="129">
        <f t="shared" si="166"/>
        <v>0.26406926406926406</v>
      </c>
      <c r="M248" s="130" t="s">
        <v>599</v>
      </c>
      <c r="N248" s="131">
        <v>42202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3">
        <v>31</v>
      </c>
      <c r="B249" s="106">
        <v>42151</v>
      </c>
      <c r="C249" s="106"/>
      <c r="D249" s="107" t="s">
        <v>674</v>
      </c>
      <c r="E249" s="108" t="s">
        <v>600</v>
      </c>
      <c r="F249" s="109">
        <v>237.5</v>
      </c>
      <c r="G249" s="108"/>
      <c r="H249" s="108">
        <v>279.5</v>
      </c>
      <c r="I249" s="126">
        <v>278</v>
      </c>
      <c r="J249" s="127" t="s">
        <v>625</v>
      </c>
      <c r="K249" s="128">
        <f t="shared" si="165"/>
        <v>42</v>
      </c>
      <c r="L249" s="129">
        <f t="shared" si="166"/>
        <v>0.17684210526315788</v>
      </c>
      <c r="M249" s="130" t="s">
        <v>599</v>
      </c>
      <c r="N249" s="131">
        <v>42222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3">
        <v>32</v>
      </c>
      <c r="B250" s="106">
        <v>42174</v>
      </c>
      <c r="C250" s="106"/>
      <c r="D250" s="107" t="s">
        <v>644</v>
      </c>
      <c r="E250" s="108" t="s">
        <v>623</v>
      </c>
      <c r="F250" s="109">
        <v>340</v>
      </c>
      <c r="G250" s="108"/>
      <c r="H250" s="108">
        <v>448</v>
      </c>
      <c r="I250" s="126">
        <v>448</v>
      </c>
      <c r="J250" s="127" t="s">
        <v>625</v>
      </c>
      <c r="K250" s="128">
        <f t="shared" si="165"/>
        <v>108</v>
      </c>
      <c r="L250" s="129">
        <f t="shared" si="166"/>
        <v>0.31764705882352939</v>
      </c>
      <c r="M250" s="130" t="s">
        <v>599</v>
      </c>
      <c r="N250" s="131">
        <v>43018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33</v>
      </c>
      <c r="B251" s="106">
        <v>42191</v>
      </c>
      <c r="C251" s="106"/>
      <c r="D251" s="107" t="s">
        <v>675</v>
      </c>
      <c r="E251" s="108" t="s">
        <v>623</v>
      </c>
      <c r="F251" s="109">
        <v>390</v>
      </c>
      <c r="G251" s="108"/>
      <c r="H251" s="108">
        <v>460</v>
      </c>
      <c r="I251" s="126">
        <v>460</v>
      </c>
      <c r="J251" s="127" t="s">
        <v>625</v>
      </c>
      <c r="K251" s="128">
        <f t="shared" ref="K251:K271" si="167">H251-F251</f>
        <v>70</v>
      </c>
      <c r="L251" s="129">
        <f t="shared" ref="L251:L271" si="168">K251/F251</f>
        <v>0.17948717948717949</v>
      </c>
      <c r="M251" s="130" t="s">
        <v>599</v>
      </c>
      <c r="N251" s="131">
        <v>42478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4">
        <v>34</v>
      </c>
      <c r="B252" s="110">
        <v>42195</v>
      </c>
      <c r="C252" s="110"/>
      <c r="D252" s="111" t="s">
        <v>676</v>
      </c>
      <c r="E252" s="112" t="s">
        <v>623</v>
      </c>
      <c r="F252" s="113">
        <v>122.5</v>
      </c>
      <c r="G252" s="113"/>
      <c r="H252" s="114">
        <v>61</v>
      </c>
      <c r="I252" s="132">
        <v>172</v>
      </c>
      <c r="J252" s="133" t="s">
        <v>677</v>
      </c>
      <c r="K252" s="134">
        <f t="shared" si="167"/>
        <v>-61.5</v>
      </c>
      <c r="L252" s="135">
        <f t="shared" si="168"/>
        <v>-0.50204081632653064</v>
      </c>
      <c r="M252" s="136" t="s">
        <v>663</v>
      </c>
      <c r="N252" s="137">
        <v>43333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3">
        <v>35</v>
      </c>
      <c r="B253" s="106">
        <v>42219</v>
      </c>
      <c r="C253" s="106"/>
      <c r="D253" s="107" t="s">
        <v>678</v>
      </c>
      <c r="E253" s="108" t="s">
        <v>623</v>
      </c>
      <c r="F253" s="109">
        <v>297.5</v>
      </c>
      <c r="G253" s="108"/>
      <c r="H253" s="108">
        <v>350</v>
      </c>
      <c r="I253" s="126">
        <v>360</v>
      </c>
      <c r="J253" s="127" t="s">
        <v>679</v>
      </c>
      <c r="K253" s="128">
        <f t="shared" si="167"/>
        <v>52.5</v>
      </c>
      <c r="L253" s="129">
        <f t="shared" si="168"/>
        <v>0.17647058823529413</v>
      </c>
      <c r="M253" s="130" t="s">
        <v>599</v>
      </c>
      <c r="N253" s="131">
        <v>42232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3">
        <v>36</v>
      </c>
      <c r="B254" s="106">
        <v>42219</v>
      </c>
      <c r="C254" s="106"/>
      <c r="D254" s="107" t="s">
        <v>680</v>
      </c>
      <c r="E254" s="108" t="s">
        <v>623</v>
      </c>
      <c r="F254" s="109">
        <v>115.5</v>
      </c>
      <c r="G254" s="108"/>
      <c r="H254" s="108">
        <v>149</v>
      </c>
      <c r="I254" s="126">
        <v>140</v>
      </c>
      <c r="J254" s="141" t="s">
        <v>681</v>
      </c>
      <c r="K254" s="128">
        <f t="shared" si="167"/>
        <v>33.5</v>
      </c>
      <c r="L254" s="129">
        <f t="shared" si="168"/>
        <v>0.29004329004329005</v>
      </c>
      <c r="M254" s="130" t="s">
        <v>599</v>
      </c>
      <c r="N254" s="131">
        <v>42740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37</v>
      </c>
      <c r="B255" s="106">
        <v>42251</v>
      </c>
      <c r="C255" s="106"/>
      <c r="D255" s="107" t="s">
        <v>674</v>
      </c>
      <c r="E255" s="108" t="s">
        <v>623</v>
      </c>
      <c r="F255" s="109">
        <v>226</v>
      </c>
      <c r="G255" s="108"/>
      <c r="H255" s="108">
        <v>292</v>
      </c>
      <c r="I255" s="126">
        <v>292</v>
      </c>
      <c r="J255" s="127" t="s">
        <v>682</v>
      </c>
      <c r="K255" s="128">
        <f t="shared" si="167"/>
        <v>66</v>
      </c>
      <c r="L255" s="129">
        <f t="shared" si="168"/>
        <v>0.29203539823008851</v>
      </c>
      <c r="M255" s="130" t="s">
        <v>599</v>
      </c>
      <c r="N255" s="131">
        <v>42286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3">
        <v>38</v>
      </c>
      <c r="B256" s="106">
        <v>42254</v>
      </c>
      <c r="C256" s="106"/>
      <c r="D256" s="107" t="s">
        <v>669</v>
      </c>
      <c r="E256" s="108" t="s">
        <v>623</v>
      </c>
      <c r="F256" s="109">
        <v>232.5</v>
      </c>
      <c r="G256" s="108"/>
      <c r="H256" s="108">
        <v>312.5</v>
      </c>
      <c r="I256" s="126">
        <v>310</v>
      </c>
      <c r="J256" s="127" t="s">
        <v>625</v>
      </c>
      <c r="K256" s="128">
        <f t="shared" si="167"/>
        <v>80</v>
      </c>
      <c r="L256" s="129">
        <f t="shared" si="168"/>
        <v>0.34408602150537637</v>
      </c>
      <c r="M256" s="130" t="s">
        <v>599</v>
      </c>
      <c r="N256" s="131">
        <v>42823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39</v>
      </c>
      <c r="B257" s="106">
        <v>42268</v>
      </c>
      <c r="C257" s="106"/>
      <c r="D257" s="107" t="s">
        <v>683</v>
      </c>
      <c r="E257" s="108" t="s">
        <v>623</v>
      </c>
      <c r="F257" s="109">
        <v>196.5</v>
      </c>
      <c r="G257" s="108"/>
      <c r="H257" s="108">
        <v>238</v>
      </c>
      <c r="I257" s="126">
        <v>238</v>
      </c>
      <c r="J257" s="127" t="s">
        <v>682</v>
      </c>
      <c r="K257" s="128">
        <f t="shared" si="167"/>
        <v>41.5</v>
      </c>
      <c r="L257" s="129">
        <f t="shared" si="168"/>
        <v>0.21119592875318066</v>
      </c>
      <c r="M257" s="130" t="s">
        <v>599</v>
      </c>
      <c r="N257" s="131">
        <v>42291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3">
        <v>40</v>
      </c>
      <c r="B258" s="106">
        <v>42271</v>
      </c>
      <c r="C258" s="106"/>
      <c r="D258" s="107" t="s">
        <v>622</v>
      </c>
      <c r="E258" s="108" t="s">
        <v>623</v>
      </c>
      <c r="F258" s="109">
        <v>65</v>
      </c>
      <c r="G258" s="108"/>
      <c r="H258" s="108">
        <v>82</v>
      </c>
      <c r="I258" s="126">
        <v>82</v>
      </c>
      <c r="J258" s="127" t="s">
        <v>682</v>
      </c>
      <c r="K258" s="128">
        <f t="shared" si="167"/>
        <v>17</v>
      </c>
      <c r="L258" s="129">
        <f t="shared" si="168"/>
        <v>0.26153846153846155</v>
      </c>
      <c r="M258" s="130" t="s">
        <v>599</v>
      </c>
      <c r="N258" s="131">
        <v>42578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3">
        <v>41</v>
      </c>
      <c r="B259" s="106">
        <v>42291</v>
      </c>
      <c r="C259" s="106"/>
      <c r="D259" s="107" t="s">
        <v>684</v>
      </c>
      <c r="E259" s="108" t="s">
        <v>623</v>
      </c>
      <c r="F259" s="109">
        <v>144</v>
      </c>
      <c r="G259" s="108"/>
      <c r="H259" s="108">
        <v>182.5</v>
      </c>
      <c r="I259" s="126">
        <v>181</v>
      </c>
      <c r="J259" s="127" t="s">
        <v>682</v>
      </c>
      <c r="K259" s="128">
        <f t="shared" si="167"/>
        <v>38.5</v>
      </c>
      <c r="L259" s="129">
        <f t="shared" si="168"/>
        <v>0.2673611111111111</v>
      </c>
      <c r="M259" s="130" t="s">
        <v>599</v>
      </c>
      <c r="N259" s="131">
        <v>42817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3">
        <v>42</v>
      </c>
      <c r="B260" s="106">
        <v>42291</v>
      </c>
      <c r="C260" s="106"/>
      <c r="D260" s="107" t="s">
        <v>685</v>
      </c>
      <c r="E260" s="108" t="s">
        <v>623</v>
      </c>
      <c r="F260" s="109">
        <v>264</v>
      </c>
      <c r="G260" s="108"/>
      <c r="H260" s="108">
        <v>311</v>
      </c>
      <c r="I260" s="126">
        <v>311</v>
      </c>
      <c r="J260" s="127" t="s">
        <v>682</v>
      </c>
      <c r="K260" s="128">
        <f t="shared" si="167"/>
        <v>47</v>
      </c>
      <c r="L260" s="129">
        <f t="shared" si="168"/>
        <v>0.17803030303030304</v>
      </c>
      <c r="M260" s="130" t="s">
        <v>599</v>
      </c>
      <c r="N260" s="131">
        <v>42604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43</v>
      </c>
      <c r="B261" s="106">
        <v>42318</v>
      </c>
      <c r="C261" s="106"/>
      <c r="D261" s="107" t="s">
        <v>686</v>
      </c>
      <c r="E261" s="108" t="s">
        <v>600</v>
      </c>
      <c r="F261" s="109">
        <v>549.5</v>
      </c>
      <c r="G261" s="108"/>
      <c r="H261" s="108">
        <v>630</v>
      </c>
      <c r="I261" s="126">
        <v>630</v>
      </c>
      <c r="J261" s="127" t="s">
        <v>682</v>
      </c>
      <c r="K261" s="128">
        <f t="shared" si="167"/>
        <v>80.5</v>
      </c>
      <c r="L261" s="129">
        <f t="shared" si="168"/>
        <v>0.1464968152866242</v>
      </c>
      <c r="M261" s="130" t="s">
        <v>599</v>
      </c>
      <c r="N261" s="131">
        <v>42419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3">
        <v>44</v>
      </c>
      <c r="B262" s="106">
        <v>42342</v>
      </c>
      <c r="C262" s="106"/>
      <c r="D262" s="107" t="s">
        <v>687</v>
      </c>
      <c r="E262" s="108" t="s">
        <v>623</v>
      </c>
      <c r="F262" s="109">
        <v>1027.5</v>
      </c>
      <c r="G262" s="108"/>
      <c r="H262" s="108">
        <v>1315</v>
      </c>
      <c r="I262" s="126">
        <v>1250</v>
      </c>
      <c r="J262" s="127" t="s">
        <v>682</v>
      </c>
      <c r="K262" s="128">
        <f t="shared" si="167"/>
        <v>287.5</v>
      </c>
      <c r="L262" s="129">
        <f t="shared" si="168"/>
        <v>0.27980535279805352</v>
      </c>
      <c r="M262" s="130" t="s">
        <v>599</v>
      </c>
      <c r="N262" s="131">
        <v>43244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3">
        <v>45</v>
      </c>
      <c r="B263" s="106">
        <v>42367</v>
      </c>
      <c r="C263" s="106"/>
      <c r="D263" s="107" t="s">
        <v>688</v>
      </c>
      <c r="E263" s="108" t="s">
        <v>623</v>
      </c>
      <c r="F263" s="109">
        <v>465</v>
      </c>
      <c r="G263" s="108"/>
      <c r="H263" s="108">
        <v>540</v>
      </c>
      <c r="I263" s="126">
        <v>540</v>
      </c>
      <c r="J263" s="127" t="s">
        <v>682</v>
      </c>
      <c r="K263" s="128">
        <f t="shared" si="167"/>
        <v>75</v>
      </c>
      <c r="L263" s="129">
        <f t="shared" si="168"/>
        <v>0.16129032258064516</v>
      </c>
      <c r="M263" s="130" t="s">
        <v>599</v>
      </c>
      <c r="N263" s="131">
        <v>42530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3">
        <v>46</v>
      </c>
      <c r="B264" s="106">
        <v>42380</v>
      </c>
      <c r="C264" s="106"/>
      <c r="D264" s="107" t="s">
        <v>390</v>
      </c>
      <c r="E264" s="108" t="s">
        <v>600</v>
      </c>
      <c r="F264" s="109">
        <v>81</v>
      </c>
      <c r="G264" s="108"/>
      <c r="H264" s="108">
        <v>110</v>
      </c>
      <c r="I264" s="126">
        <v>110</v>
      </c>
      <c r="J264" s="127" t="s">
        <v>682</v>
      </c>
      <c r="K264" s="128">
        <f t="shared" si="167"/>
        <v>29</v>
      </c>
      <c r="L264" s="129">
        <f t="shared" si="168"/>
        <v>0.35802469135802467</v>
      </c>
      <c r="M264" s="130" t="s">
        <v>599</v>
      </c>
      <c r="N264" s="131">
        <v>42745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3">
        <v>47</v>
      </c>
      <c r="B265" s="106">
        <v>42382</v>
      </c>
      <c r="C265" s="106"/>
      <c r="D265" s="107" t="s">
        <v>689</v>
      </c>
      <c r="E265" s="108" t="s">
        <v>600</v>
      </c>
      <c r="F265" s="109">
        <v>417.5</v>
      </c>
      <c r="G265" s="108"/>
      <c r="H265" s="108">
        <v>547</v>
      </c>
      <c r="I265" s="126">
        <v>535</v>
      </c>
      <c r="J265" s="127" t="s">
        <v>682</v>
      </c>
      <c r="K265" s="128">
        <f t="shared" si="167"/>
        <v>129.5</v>
      </c>
      <c r="L265" s="129">
        <f t="shared" si="168"/>
        <v>0.31017964071856285</v>
      </c>
      <c r="M265" s="130" t="s">
        <v>599</v>
      </c>
      <c r="N265" s="131">
        <v>42578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3">
        <v>48</v>
      </c>
      <c r="B266" s="106">
        <v>42408</v>
      </c>
      <c r="C266" s="106"/>
      <c r="D266" s="107" t="s">
        <v>690</v>
      </c>
      <c r="E266" s="108" t="s">
        <v>623</v>
      </c>
      <c r="F266" s="109">
        <v>650</v>
      </c>
      <c r="G266" s="108"/>
      <c r="H266" s="108">
        <v>800</v>
      </c>
      <c r="I266" s="126">
        <v>800</v>
      </c>
      <c r="J266" s="127" t="s">
        <v>682</v>
      </c>
      <c r="K266" s="128">
        <f t="shared" si="167"/>
        <v>150</v>
      </c>
      <c r="L266" s="129">
        <f t="shared" si="168"/>
        <v>0.23076923076923078</v>
      </c>
      <c r="M266" s="130" t="s">
        <v>599</v>
      </c>
      <c r="N266" s="131">
        <v>43154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3">
        <v>49</v>
      </c>
      <c r="B267" s="106">
        <v>42433</v>
      </c>
      <c r="C267" s="106"/>
      <c r="D267" s="107" t="s">
        <v>197</v>
      </c>
      <c r="E267" s="108" t="s">
        <v>623</v>
      </c>
      <c r="F267" s="109">
        <v>437.5</v>
      </c>
      <c r="G267" s="108"/>
      <c r="H267" s="108">
        <v>504.5</v>
      </c>
      <c r="I267" s="126">
        <v>522</v>
      </c>
      <c r="J267" s="127" t="s">
        <v>691</v>
      </c>
      <c r="K267" s="128">
        <f t="shared" si="167"/>
        <v>67</v>
      </c>
      <c r="L267" s="129">
        <f t="shared" si="168"/>
        <v>0.15314285714285714</v>
      </c>
      <c r="M267" s="130" t="s">
        <v>599</v>
      </c>
      <c r="N267" s="131">
        <v>42480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3">
        <v>50</v>
      </c>
      <c r="B268" s="106">
        <v>42438</v>
      </c>
      <c r="C268" s="106"/>
      <c r="D268" s="107" t="s">
        <v>692</v>
      </c>
      <c r="E268" s="108" t="s">
        <v>623</v>
      </c>
      <c r="F268" s="109">
        <v>189.5</v>
      </c>
      <c r="G268" s="108"/>
      <c r="H268" s="108">
        <v>218</v>
      </c>
      <c r="I268" s="126">
        <v>218</v>
      </c>
      <c r="J268" s="127" t="s">
        <v>682</v>
      </c>
      <c r="K268" s="128">
        <f t="shared" si="167"/>
        <v>28.5</v>
      </c>
      <c r="L268" s="129">
        <f t="shared" si="168"/>
        <v>0.15039577836411611</v>
      </c>
      <c r="M268" s="130" t="s">
        <v>599</v>
      </c>
      <c r="N268" s="131">
        <v>43034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64">
        <v>51</v>
      </c>
      <c r="B269" s="115">
        <v>42471</v>
      </c>
      <c r="C269" s="115"/>
      <c r="D269" s="116" t="s">
        <v>693</v>
      </c>
      <c r="E269" s="117" t="s">
        <v>623</v>
      </c>
      <c r="F269" s="118">
        <v>36.5</v>
      </c>
      <c r="G269" s="119"/>
      <c r="H269" s="119">
        <v>15.85</v>
      </c>
      <c r="I269" s="119">
        <v>60</v>
      </c>
      <c r="J269" s="138" t="s">
        <v>694</v>
      </c>
      <c r="K269" s="134">
        <f t="shared" si="167"/>
        <v>-20.65</v>
      </c>
      <c r="L269" s="168">
        <f t="shared" si="168"/>
        <v>-0.5657534246575342</v>
      </c>
      <c r="M269" s="136" t="s">
        <v>663</v>
      </c>
      <c r="N269" s="169">
        <v>43627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3">
        <v>52</v>
      </c>
      <c r="B270" s="106">
        <v>42472</v>
      </c>
      <c r="C270" s="106"/>
      <c r="D270" s="107" t="s">
        <v>695</v>
      </c>
      <c r="E270" s="108" t="s">
        <v>623</v>
      </c>
      <c r="F270" s="109">
        <v>93</v>
      </c>
      <c r="G270" s="108"/>
      <c r="H270" s="108">
        <v>149</v>
      </c>
      <c r="I270" s="126">
        <v>140</v>
      </c>
      <c r="J270" s="141" t="s">
        <v>696</v>
      </c>
      <c r="K270" s="128">
        <f t="shared" si="167"/>
        <v>56</v>
      </c>
      <c r="L270" s="129">
        <f t="shared" si="168"/>
        <v>0.60215053763440862</v>
      </c>
      <c r="M270" s="130" t="s">
        <v>599</v>
      </c>
      <c r="N270" s="131">
        <v>42740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3">
        <v>53</v>
      </c>
      <c r="B271" s="106">
        <v>42472</v>
      </c>
      <c r="C271" s="106"/>
      <c r="D271" s="107" t="s">
        <v>697</v>
      </c>
      <c r="E271" s="108" t="s">
        <v>623</v>
      </c>
      <c r="F271" s="109">
        <v>130</v>
      </c>
      <c r="G271" s="108"/>
      <c r="H271" s="108">
        <v>150</v>
      </c>
      <c r="I271" s="126" t="s">
        <v>698</v>
      </c>
      <c r="J271" s="127" t="s">
        <v>682</v>
      </c>
      <c r="K271" s="128">
        <f t="shared" si="167"/>
        <v>20</v>
      </c>
      <c r="L271" s="129">
        <f t="shared" si="168"/>
        <v>0.15384615384615385</v>
      </c>
      <c r="M271" s="130" t="s">
        <v>599</v>
      </c>
      <c r="N271" s="131">
        <v>42564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3">
        <v>54</v>
      </c>
      <c r="B272" s="106">
        <v>42473</v>
      </c>
      <c r="C272" s="106"/>
      <c r="D272" s="107" t="s">
        <v>354</v>
      </c>
      <c r="E272" s="108" t="s">
        <v>623</v>
      </c>
      <c r="F272" s="109">
        <v>196</v>
      </c>
      <c r="G272" s="108"/>
      <c r="H272" s="108">
        <v>299</v>
      </c>
      <c r="I272" s="126">
        <v>299</v>
      </c>
      <c r="J272" s="127" t="s">
        <v>682</v>
      </c>
      <c r="K272" s="128">
        <v>103</v>
      </c>
      <c r="L272" s="129">
        <v>0.52551020408163296</v>
      </c>
      <c r="M272" s="130" t="s">
        <v>599</v>
      </c>
      <c r="N272" s="131">
        <v>42620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3">
        <v>55</v>
      </c>
      <c r="B273" s="106">
        <v>42473</v>
      </c>
      <c r="C273" s="106"/>
      <c r="D273" s="107" t="s">
        <v>756</v>
      </c>
      <c r="E273" s="108" t="s">
        <v>623</v>
      </c>
      <c r="F273" s="109">
        <v>88</v>
      </c>
      <c r="G273" s="108"/>
      <c r="H273" s="108">
        <v>103</v>
      </c>
      <c r="I273" s="126">
        <v>103</v>
      </c>
      <c r="J273" s="127" t="s">
        <v>682</v>
      </c>
      <c r="K273" s="128">
        <v>15</v>
      </c>
      <c r="L273" s="129">
        <v>0.170454545454545</v>
      </c>
      <c r="M273" s="130" t="s">
        <v>599</v>
      </c>
      <c r="N273" s="131">
        <v>42530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3">
        <v>56</v>
      </c>
      <c r="B274" s="106">
        <v>42492</v>
      </c>
      <c r="C274" s="106"/>
      <c r="D274" s="107" t="s">
        <v>699</v>
      </c>
      <c r="E274" s="108" t="s">
        <v>623</v>
      </c>
      <c r="F274" s="109">
        <v>127.5</v>
      </c>
      <c r="G274" s="108"/>
      <c r="H274" s="108">
        <v>148</v>
      </c>
      <c r="I274" s="126" t="s">
        <v>700</v>
      </c>
      <c r="J274" s="127" t="s">
        <v>682</v>
      </c>
      <c r="K274" s="128">
        <f>H274-F274</f>
        <v>20.5</v>
      </c>
      <c r="L274" s="129">
        <f>K274/F274</f>
        <v>0.16078431372549021</v>
      </c>
      <c r="M274" s="130" t="s">
        <v>599</v>
      </c>
      <c r="N274" s="131">
        <v>42564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3">
        <v>57</v>
      </c>
      <c r="B275" s="106">
        <v>42493</v>
      </c>
      <c r="C275" s="106"/>
      <c r="D275" s="107" t="s">
        <v>701</v>
      </c>
      <c r="E275" s="108" t="s">
        <v>623</v>
      </c>
      <c r="F275" s="109">
        <v>675</v>
      </c>
      <c r="G275" s="108"/>
      <c r="H275" s="108">
        <v>815</v>
      </c>
      <c r="I275" s="126" t="s">
        <v>702</v>
      </c>
      <c r="J275" s="127" t="s">
        <v>682</v>
      </c>
      <c r="K275" s="128">
        <f>H275-F275</f>
        <v>140</v>
      </c>
      <c r="L275" s="129">
        <f>K275/F275</f>
        <v>0.2074074074074074</v>
      </c>
      <c r="M275" s="130" t="s">
        <v>599</v>
      </c>
      <c r="N275" s="131">
        <v>43154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4">
        <v>58</v>
      </c>
      <c r="B276" s="110">
        <v>42522</v>
      </c>
      <c r="C276" s="110"/>
      <c r="D276" s="111" t="s">
        <v>757</v>
      </c>
      <c r="E276" s="112" t="s">
        <v>623</v>
      </c>
      <c r="F276" s="113">
        <v>500</v>
      </c>
      <c r="G276" s="113"/>
      <c r="H276" s="114">
        <v>232.5</v>
      </c>
      <c r="I276" s="132" t="s">
        <v>758</v>
      </c>
      <c r="J276" s="133" t="s">
        <v>759</v>
      </c>
      <c r="K276" s="134">
        <f>H276-F276</f>
        <v>-267.5</v>
      </c>
      <c r="L276" s="135">
        <f>K276/F276</f>
        <v>-0.53500000000000003</v>
      </c>
      <c r="M276" s="136" t="s">
        <v>663</v>
      </c>
      <c r="N276" s="137">
        <v>43735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3">
        <v>59</v>
      </c>
      <c r="B277" s="106">
        <v>42527</v>
      </c>
      <c r="C277" s="106"/>
      <c r="D277" s="107" t="s">
        <v>703</v>
      </c>
      <c r="E277" s="108" t="s">
        <v>623</v>
      </c>
      <c r="F277" s="109">
        <v>110</v>
      </c>
      <c r="G277" s="108"/>
      <c r="H277" s="108">
        <v>126.5</v>
      </c>
      <c r="I277" s="126">
        <v>125</v>
      </c>
      <c r="J277" s="127" t="s">
        <v>632</v>
      </c>
      <c r="K277" s="128">
        <f>H277-F277</f>
        <v>16.5</v>
      </c>
      <c r="L277" s="129">
        <f>K277/F277</f>
        <v>0.15</v>
      </c>
      <c r="M277" s="130" t="s">
        <v>599</v>
      </c>
      <c r="N277" s="131">
        <v>42552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3">
        <v>60</v>
      </c>
      <c r="B278" s="106">
        <v>42538</v>
      </c>
      <c r="C278" s="106"/>
      <c r="D278" s="107" t="s">
        <v>704</v>
      </c>
      <c r="E278" s="108" t="s">
        <v>623</v>
      </c>
      <c r="F278" s="109">
        <v>44</v>
      </c>
      <c r="G278" s="108"/>
      <c r="H278" s="108">
        <v>69.5</v>
      </c>
      <c r="I278" s="126">
        <v>69.5</v>
      </c>
      <c r="J278" s="127" t="s">
        <v>705</v>
      </c>
      <c r="K278" s="128">
        <f>H278-F278</f>
        <v>25.5</v>
      </c>
      <c r="L278" s="129">
        <f>K278/F278</f>
        <v>0.57954545454545459</v>
      </c>
      <c r="M278" s="130" t="s">
        <v>599</v>
      </c>
      <c r="N278" s="131">
        <v>42977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3">
        <v>61</v>
      </c>
      <c r="B279" s="106">
        <v>42549</v>
      </c>
      <c r="C279" s="106"/>
      <c r="D279" s="148" t="s">
        <v>760</v>
      </c>
      <c r="E279" s="108" t="s">
        <v>623</v>
      </c>
      <c r="F279" s="109">
        <v>262.5</v>
      </c>
      <c r="G279" s="108"/>
      <c r="H279" s="108">
        <v>340</v>
      </c>
      <c r="I279" s="126">
        <v>333</v>
      </c>
      <c r="J279" s="127" t="s">
        <v>761</v>
      </c>
      <c r="K279" s="128">
        <v>77.5</v>
      </c>
      <c r="L279" s="129">
        <v>0.29523809523809502</v>
      </c>
      <c r="M279" s="130" t="s">
        <v>599</v>
      </c>
      <c r="N279" s="131">
        <v>43017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3">
        <v>62</v>
      </c>
      <c r="B280" s="106">
        <v>42549</v>
      </c>
      <c r="C280" s="106"/>
      <c r="D280" s="148" t="s">
        <v>762</v>
      </c>
      <c r="E280" s="108" t="s">
        <v>623</v>
      </c>
      <c r="F280" s="109">
        <v>840</v>
      </c>
      <c r="G280" s="108"/>
      <c r="H280" s="108">
        <v>1230</v>
      </c>
      <c r="I280" s="126">
        <v>1230</v>
      </c>
      <c r="J280" s="127" t="s">
        <v>682</v>
      </c>
      <c r="K280" s="128">
        <v>390</v>
      </c>
      <c r="L280" s="129">
        <v>0.46428571428571402</v>
      </c>
      <c r="M280" s="130" t="s">
        <v>599</v>
      </c>
      <c r="N280" s="131">
        <v>42649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65">
        <v>63</v>
      </c>
      <c r="B281" s="143">
        <v>42556</v>
      </c>
      <c r="C281" s="143"/>
      <c r="D281" s="144" t="s">
        <v>706</v>
      </c>
      <c r="E281" s="145" t="s">
        <v>623</v>
      </c>
      <c r="F281" s="146">
        <v>395</v>
      </c>
      <c r="G281" s="147"/>
      <c r="H281" s="147">
        <f>(468.5+342.5)/2</f>
        <v>405.5</v>
      </c>
      <c r="I281" s="147">
        <v>510</v>
      </c>
      <c r="J281" s="170" t="s">
        <v>707</v>
      </c>
      <c r="K281" s="171">
        <f t="shared" ref="K281:K287" si="169">H281-F281</f>
        <v>10.5</v>
      </c>
      <c r="L281" s="172">
        <f t="shared" ref="L281:L287" si="170">K281/F281</f>
        <v>2.6582278481012658E-2</v>
      </c>
      <c r="M281" s="173" t="s">
        <v>708</v>
      </c>
      <c r="N281" s="174">
        <v>43606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4">
        <v>64</v>
      </c>
      <c r="B282" s="110">
        <v>42584</v>
      </c>
      <c r="C282" s="110"/>
      <c r="D282" s="111" t="s">
        <v>709</v>
      </c>
      <c r="E282" s="112" t="s">
        <v>600</v>
      </c>
      <c r="F282" s="113">
        <f>169.5-12.8</f>
        <v>156.69999999999999</v>
      </c>
      <c r="G282" s="113"/>
      <c r="H282" s="114">
        <v>77</v>
      </c>
      <c r="I282" s="132" t="s">
        <v>710</v>
      </c>
      <c r="J282" s="384" t="s">
        <v>3401</v>
      </c>
      <c r="K282" s="134">
        <f t="shared" si="169"/>
        <v>-79.699999999999989</v>
      </c>
      <c r="L282" s="135">
        <f t="shared" si="170"/>
        <v>-0.50861518825781749</v>
      </c>
      <c r="M282" s="136" t="s">
        <v>663</v>
      </c>
      <c r="N282" s="137">
        <v>43522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4">
        <v>65</v>
      </c>
      <c r="B283" s="110">
        <v>42586</v>
      </c>
      <c r="C283" s="110"/>
      <c r="D283" s="111" t="s">
        <v>711</v>
      </c>
      <c r="E283" s="112" t="s">
        <v>623</v>
      </c>
      <c r="F283" s="113">
        <v>400</v>
      </c>
      <c r="G283" s="113"/>
      <c r="H283" s="114">
        <v>305</v>
      </c>
      <c r="I283" s="132">
        <v>475</v>
      </c>
      <c r="J283" s="133" t="s">
        <v>712</v>
      </c>
      <c r="K283" s="134">
        <f t="shared" si="169"/>
        <v>-95</v>
      </c>
      <c r="L283" s="135">
        <f t="shared" si="170"/>
        <v>-0.23749999999999999</v>
      </c>
      <c r="M283" s="136" t="s">
        <v>663</v>
      </c>
      <c r="N283" s="137">
        <v>43606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3">
        <v>66</v>
      </c>
      <c r="B284" s="106">
        <v>42593</v>
      </c>
      <c r="C284" s="106"/>
      <c r="D284" s="107" t="s">
        <v>713</v>
      </c>
      <c r="E284" s="108" t="s">
        <v>623</v>
      </c>
      <c r="F284" s="109">
        <v>86.5</v>
      </c>
      <c r="G284" s="108"/>
      <c r="H284" s="108">
        <v>130</v>
      </c>
      <c r="I284" s="126">
        <v>130</v>
      </c>
      <c r="J284" s="141" t="s">
        <v>714</v>
      </c>
      <c r="K284" s="128">
        <f t="shared" si="169"/>
        <v>43.5</v>
      </c>
      <c r="L284" s="129">
        <f t="shared" si="170"/>
        <v>0.50289017341040465</v>
      </c>
      <c r="M284" s="130" t="s">
        <v>599</v>
      </c>
      <c r="N284" s="131">
        <v>43091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4">
        <v>67</v>
      </c>
      <c r="B285" s="110">
        <v>42600</v>
      </c>
      <c r="C285" s="110"/>
      <c r="D285" s="111" t="s">
        <v>381</v>
      </c>
      <c r="E285" s="112" t="s">
        <v>623</v>
      </c>
      <c r="F285" s="113">
        <v>133.5</v>
      </c>
      <c r="G285" s="113"/>
      <c r="H285" s="114">
        <v>126.5</v>
      </c>
      <c r="I285" s="132">
        <v>178</v>
      </c>
      <c r="J285" s="133" t="s">
        <v>715</v>
      </c>
      <c r="K285" s="134">
        <f t="shared" si="169"/>
        <v>-7</v>
      </c>
      <c r="L285" s="135">
        <f t="shared" si="170"/>
        <v>-5.2434456928838954E-2</v>
      </c>
      <c r="M285" s="136" t="s">
        <v>663</v>
      </c>
      <c r="N285" s="137">
        <v>42615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3">
        <v>68</v>
      </c>
      <c r="B286" s="106">
        <v>42613</v>
      </c>
      <c r="C286" s="106"/>
      <c r="D286" s="107" t="s">
        <v>716</v>
      </c>
      <c r="E286" s="108" t="s">
        <v>623</v>
      </c>
      <c r="F286" s="109">
        <v>560</v>
      </c>
      <c r="G286" s="108"/>
      <c r="H286" s="108">
        <v>725</v>
      </c>
      <c r="I286" s="126">
        <v>725</v>
      </c>
      <c r="J286" s="127" t="s">
        <v>625</v>
      </c>
      <c r="K286" s="128">
        <f t="shared" si="169"/>
        <v>165</v>
      </c>
      <c r="L286" s="129">
        <f t="shared" si="170"/>
        <v>0.29464285714285715</v>
      </c>
      <c r="M286" s="130" t="s">
        <v>599</v>
      </c>
      <c r="N286" s="131">
        <v>42456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3">
        <v>69</v>
      </c>
      <c r="B287" s="106">
        <v>42614</v>
      </c>
      <c r="C287" s="106"/>
      <c r="D287" s="107" t="s">
        <v>717</v>
      </c>
      <c r="E287" s="108" t="s">
        <v>623</v>
      </c>
      <c r="F287" s="109">
        <v>160.5</v>
      </c>
      <c r="G287" s="108"/>
      <c r="H287" s="108">
        <v>210</v>
      </c>
      <c r="I287" s="126">
        <v>210</v>
      </c>
      <c r="J287" s="127" t="s">
        <v>625</v>
      </c>
      <c r="K287" s="128">
        <f t="shared" si="169"/>
        <v>49.5</v>
      </c>
      <c r="L287" s="129">
        <f t="shared" si="170"/>
        <v>0.30841121495327101</v>
      </c>
      <c r="M287" s="130" t="s">
        <v>599</v>
      </c>
      <c r="N287" s="131">
        <v>42871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3">
        <v>70</v>
      </c>
      <c r="B288" s="106">
        <v>42646</v>
      </c>
      <c r="C288" s="106"/>
      <c r="D288" s="148" t="s">
        <v>405</v>
      </c>
      <c r="E288" s="108" t="s">
        <v>623</v>
      </c>
      <c r="F288" s="109">
        <v>430</v>
      </c>
      <c r="G288" s="108"/>
      <c r="H288" s="108">
        <v>596</v>
      </c>
      <c r="I288" s="126">
        <v>575</v>
      </c>
      <c r="J288" s="127" t="s">
        <v>763</v>
      </c>
      <c r="K288" s="128">
        <v>166</v>
      </c>
      <c r="L288" s="129">
        <v>0.38604651162790699</v>
      </c>
      <c r="M288" s="130" t="s">
        <v>599</v>
      </c>
      <c r="N288" s="131">
        <v>42769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3">
        <v>71</v>
      </c>
      <c r="B289" s="106">
        <v>42657</v>
      </c>
      <c r="C289" s="106"/>
      <c r="D289" s="107" t="s">
        <v>718</v>
      </c>
      <c r="E289" s="108" t="s">
        <v>623</v>
      </c>
      <c r="F289" s="109">
        <v>280</v>
      </c>
      <c r="G289" s="108"/>
      <c r="H289" s="108">
        <v>345</v>
      </c>
      <c r="I289" s="126">
        <v>345</v>
      </c>
      <c r="J289" s="127" t="s">
        <v>625</v>
      </c>
      <c r="K289" s="128">
        <f t="shared" ref="K289:K294" si="171">H289-F289</f>
        <v>65</v>
      </c>
      <c r="L289" s="129">
        <f>K289/F289</f>
        <v>0.23214285714285715</v>
      </c>
      <c r="M289" s="130" t="s">
        <v>599</v>
      </c>
      <c r="N289" s="131">
        <v>42814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3">
        <v>72</v>
      </c>
      <c r="B290" s="106">
        <v>42657</v>
      </c>
      <c r="C290" s="106"/>
      <c r="D290" s="107" t="s">
        <v>719</v>
      </c>
      <c r="E290" s="108" t="s">
        <v>623</v>
      </c>
      <c r="F290" s="109">
        <v>245</v>
      </c>
      <c r="G290" s="108"/>
      <c r="H290" s="108">
        <v>325.5</v>
      </c>
      <c r="I290" s="126">
        <v>330</v>
      </c>
      <c r="J290" s="127" t="s">
        <v>720</v>
      </c>
      <c r="K290" s="128">
        <f t="shared" si="171"/>
        <v>80.5</v>
      </c>
      <c r="L290" s="129">
        <f>K290/F290</f>
        <v>0.32857142857142857</v>
      </c>
      <c r="M290" s="130" t="s">
        <v>599</v>
      </c>
      <c r="N290" s="131">
        <v>42769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3">
        <v>73</v>
      </c>
      <c r="B291" s="106">
        <v>42660</v>
      </c>
      <c r="C291" s="106"/>
      <c r="D291" s="107" t="s">
        <v>349</v>
      </c>
      <c r="E291" s="108" t="s">
        <v>623</v>
      </c>
      <c r="F291" s="109">
        <v>125</v>
      </c>
      <c r="G291" s="108"/>
      <c r="H291" s="108">
        <v>160</v>
      </c>
      <c r="I291" s="126">
        <v>160</v>
      </c>
      <c r="J291" s="127" t="s">
        <v>682</v>
      </c>
      <c r="K291" s="128">
        <f t="shared" si="171"/>
        <v>35</v>
      </c>
      <c r="L291" s="129">
        <v>0.28000000000000003</v>
      </c>
      <c r="M291" s="130" t="s">
        <v>599</v>
      </c>
      <c r="N291" s="131">
        <v>42803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3">
        <v>74</v>
      </c>
      <c r="B292" s="106">
        <v>42660</v>
      </c>
      <c r="C292" s="106"/>
      <c r="D292" s="107" t="s">
        <v>483</v>
      </c>
      <c r="E292" s="108" t="s">
        <v>623</v>
      </c>
      <c r="F292" s="109">
        <v>114</v>
      </c>
      <c r="G292" s="108"/>
      <c r="H292" s="108">
        <v>145</v>
      </c>
      <c r="I292" s="126">
        <v>145</v>
      </c>
      <c r="J292" s="127" t="s">
        <v>682</v>
      </c>
      <c r="K292" s="128">
        <f t="shared" si="171"/>
        <v>31</v>
      </c>
      <c r="L292" s="129">
        <f>K292/F292</f>
        <v>0.27192982456140352</v>
      </c>
      <c r="M292" s="130" t="s">
        <v>599</v>
      </c>
      <c r="N292" s="131">
        <v>42859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3">
        <v>75</v>
      </c>
      <c r="B293" s="106">
        <v>42660</v>
      </c>
      <c r="C293" s="106"/>
      <c r="D293" s="107" t="s">
        <v>721</v>
      </c>
      <c r="E293" s="108" t="s">
        <v>623</v>
      </c>
      <c r="F293" s="109">
        <v>212</v>
      </c>
      <c r="G293" s="108"/>
      <c r="H293" s="108">
        <v>280</v>
      </c>
      <c r="I293" s="126">
        <v>276</v>
      </c>
      <c r="J293" s="127" t="s">
        <v>722</v>
      </c>
      <c r="K293" s="128">
        <f t="shared" si="171"/>
        <v>68</v>
      </c>
      <c r="L293" s="129">
        <f>K293/F293</f>
        <v>0.32075471698113206</v>
      </c>
      <c r="M293" s="130" t="s">
        <v>599</v>
      </c>
      <c r="N293" s="131">
        <v>42858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3">
        <v>76</v>
      </c>
      <c r="B294" s="106">
        <v>42678</v>
      </c>
      <c r="C294" s="106"/>
      <c r="D294" s="107" t="s">
        <v>151</v>
      </c>
      <c r="E294" s="108" t="s">
        <v>623</v>
      </c>
      <c r="F294" s="109">
        <v>155</v>
      </c>
      <c r="G294" s="108"/>
      <c r="H294" s="108">
        <v>210</v>
      </c>
      <c r="I294" s="126">
        <v>210</v>
      </c>
      <c r="J294" s="127" t="s">
        <v>723</v>
      </c>
      <c r="K294" s="128">
        <f t="shared" si="171"/>
        <v>55</v>
      </c>
      <c r="L294" s="129">
        <f>K294/F294</f>
        <v>0.35483870967741937</v>
      </c>
      <c r="M294" s="130" t="s">
        <v>599</v>
      </c>
      <c r="N294" s="131">
        <v>42944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4">
        <v>77</v>
      </c>
      <c r="B295" s="110">
        <v>42710</v>
      </c>
      <c r="C295" s="110"/>
      <c r="D295" s="111" t="s">
        <v>764</v>
      </c>
      <c r="E295" s="112" t="s">
        <v>623</v>
      </c>
      <c r="F295" s="113">
        <v>150.5</v>
      </c>
      <c r="G295" s="113"/>
      <c r="H295" s="114">
        <v>72.5</v>
      </c>
      <c r="I295" s="132">
        <v>174</v>
      </c>
      <c r="J295" s="133" t="s">
        <v>765</v>
      </c>
      <c r="K295" s="134">
        <v>-78</v>
      </c>
      <c r="L295" s="135">
        <v>-0.51827242524916906</v>
      </c>
      <c r="M295" s="136" t="s">
        <v>663</v>
      </c>
      <c r="N295" s="137">
        <v>43333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3">
        <v>78</v>
      </c>
      <c r="B296" s="106">
        <v>42712</v>
      </c>
      <c r="C296" s="106"/>
      <c r="D296" s="107" t="s">
        <v>125</v>
      </c>
      <c r="E296" s="108" t="s">
        <v>623</v>
      </c>
      <c r="F296" s="109">
        <v>380</v>
      </c>
      <c r="G296" s="108"/>
      <c r="H296" s="108">
        <v>478</v>
      </c>
      <c r="I296" s="126">
        <v>468</v>
      </c>
      <c r="J296" s="127" t="s">
        <v>682</v>
      </c>
      <c r="K296" s="128">
        <f>H296-F296</f>
        <v>98</v>
      </c>
      <c r="L296" s="129">
        <f>K296/F296</f>
        <v>0.25789473684210529</v>
      </c>
      <c r="M296" s="130" t="s">
        <v>599</v>
      </c>
      <c r="N296" s="131">
        <v>43025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3">
        <v>79</v>
      </c>
      <c r="B297" s="106">
        <v>42734</v>
      </c>
      <c r="C297" s="106"/>
      <c r="D297" s="107" t="s">
        <v>248</v>
      </c>
      <c r="E297" s="108" t="s">
        <v>623</v>
      </c>
      <c r="F297" s="109">
        <v>305</v>
      </c>
      <c r="G297" s="108"/>
      <c r="H297" s="108">
        <v>375</v>
      </c>
      <c r="I297" s="126">
        <v>375</v>
      </c>
      <c r="J297" s="127" t="s">
        <v>682</v>
      </c>
      <c r="K297" s="128">
        <f>H297-F297</f>
        <v>70</v>
      </c>
      <c r="L297" s="129">
        <f>K297/F297</f>
        <v>0.22950819672131148</v>
      </c>
      <c r="M297" s="130" t="s">
        <v>599</v>
      </c>
      <c r="N297" s="131">
        <v>42768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3">
        <v>80</v>
      </c>
      <c r="B298" s="106">
        <v>42739</v>
      </c>
      <c r="C298" s="106"/>
      <c r="D298" s="107" t="s">
        <v>351</v>
      </c>
      <c r="E298" s="108" t="s">
        <v>623</v>
      </c>
      <c r="F298" s="109">
        <v>99.5</v>
      </c>
      <c r="G298" s="108"/>
      <c r="H298" s="108">
        <v>158</v>
      </c>
      <c r="I298" s="126">
        <v>158</v>
      </c>
      <c r="J298" s="127" t="s">
        <v>682</v>
      </c>
      <c r="K298" s="128">
        <f>H298-F298</f>
        <v>58.5</v>
      </c>
      <c r="L298" s="129">
        <f>K298/F298</f>
        <v>0.5879396984924623</v>
      </c>
      <c r="M298" s="130" t="s">
        <v>599</v>
      </c>
      <c r="N298" s="131">
        <v>42898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3">
        <v>81</v>
      </c>
      <c r="B299" s="106">
        <v>42739</v>
      </c>
      <c r="C299" s="106"/>
      <c r="D299" s="107" t="s">
        <v>351</v>
      </c>
      <c r="E299" s="108" t="s">
        <v>623</v>
      </c>
      <c r="F299" s="109">
        <v>99.5</v>
      </c>
      <c r="G299" s="108"/>
      <c r="H299" s="108">
        <v>158</v>
      </c>
      <c r="I299" s="126">
        <v>158</v>
      </c>
      <c r="J299" s="127" t="s">
        <v>682</v>
      </c>
      <c r="K299" s="128">
        <v>58.5</v>
      </c>
      <c r="L299" s="129">
        <v>0.58793969849246197</v>
      </c>
      <c r="M299" s="130" t="s">
        <v>599</v>
      </c>
      <c r="N299" s="131">
        <v>42898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3">
        <v>82</v>
      </c>
      <c r="B300" s="106">
        <v>42786</v>
      </c>
      <c r="C300" s="106"/>
      <c r="D300" s="107" t="s">
        <v>169</v>
      </c>
      <c r="E300" s="108" t="s">
        <v>623</v>
      </c>
      <c r="F300" s="109">
        <v>140.5</v>
      </c>
      <c r="G300" s="108"/>
      <c r="H300" s="108">
        <v>220</v>
      </c>
      <c r="I300" s="126">
        <v>220</v>
      </c>
      <c r="J300" s="127" t="s">
        <v>682</v>
      </c>
      <c r="K300" s="128">
        <f>H300-F300</f>
        <v>79.5</v>
      </c>
      <c r="L300" s="129">
        <f>K300/F300</f>
        <v>0.5658362989323843</v>
      </c>
      <c r="M300" s="130" t="s">
        <v>599</v>
      </c>
      <c r="N300" s="131">
        <v>42864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3">
        <v>83</v>
      </c>
      <c r="B301" s="106">
        <v>42786</v>
      </c>
      <c r="C301" s="106"/>
      <c r="D301" s="107" t="s">
        <v>766</v>
      </c>
      <c r="E301" s="108" t="s">
        <v>623</v>
      </c>
      <c r="F301" s="109">
        <v>202.5</v>
      </c>
      <c r="G301" s="108"/>
      <c r="H301" s="108">
        <v>234</v>
      </c>
      <c r="I301" s="126">
        <v>234</v>
      </c>
      <c r="J301" s="127" t="s">
        <v>682</v>
      </c>
      <c r="K301" s="128">
        <v>31.5</v>
      </c>
      <c r="L301" s="129">
        <v>0.155555555555556</v>
      </c>
      <c r="M301" s="130" t="s">
        <v>599</v>
      </c>
      <c r="N301" s="131">
        <v>42836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3">
        <v>84</v>
      </c>
      <c r="B302" s="106">
        <v>42818</v>
      </c>
      <c r="C302" s="106"/>
      <c r="D302" s="107" t="s">
        <v>557</v>
      </c>
      <c r="E302" s="108" t="s">
        <v>623</v>
      </c>
      <c r="F302" s="109">
        <v>300.5</v>
      </c>
      <c r="G302" s="108"/>
      <c r="H302" s="108">
        <v>417.5</v>
      </c>
      <c r="I302" s="126">
        <v>420</v>
      </c>
      <c r="J302" s="127" t="s">
        <v>724</v>
      </c>
      <c r="K302" s="128">
        <f>H302-F302</f>
        <v>117</v>
      </c>
      <c r="L302" s="129">
        <f>K302/F302</f>
        <v>0.38935108153078202</v>
      </c>
      <c r="M302" s="130" t="s">
        <v>599</v>
      </c>
      <c r="N302" s="131">
        <v>43070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3">
        <v>85</v>
      </c>
      <c r="B303" s="106">
        <v>42818</v>
      </c>
      <c r="C303" s="106"/>
      <c r="D303" s="107" t="s">
        <v>762</v>
      </c>
      <c r="E303" s="108" t="s">
        <v>623</v>
      </c>
      <c r="F303" s="109">
        <v>850</v>
      </c>
      <c r="G303" s="108"/>
      <c r="H303" s="108">
        <v>1042.5</v>
      </c>
      <c r="I303" s="126">
        <v>1023</v>
      </c>
      <c r="J303" s="127" t="s">
        <v>767</v>
      </c>
      <c r="K303" s="128">
        <v>192.5</v>
      </c>
      <c r="L303" s="129">
        <v>0.22647058823529401</v>
      </c>
      <c r="M303" s="130" t="s">
        <v>599</v>
      </c>
      <c r="N303" s="131">
        <v>42830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3">
        <v>86</v>
      </c>
      <c r="B304" s="106">
        <v>42830</v>
      </c>
      <c r="C304" s="106"/>
      <c r="D304" s="107" t="s">
        <v>501</v>
      </c>
      <c r="E304" s="108" t="s">
        <v>623</v>
      </c>
      <c r="F304" s="109">
        <v>785</v>
      </c>
      <c r="G304" s="108"/>
      <c r="H304" s="108">
        <v>930</v>
      </c>
      <c r="I304" s="126">
        <v>920</v>
      </c>
      <c r="J304" s="127" t="s">
        <v>725</v>
      </c>
      <c r="K304" s="128">
        <f>H304-F304</f>
        <v>145</v>
      </c>
      <c r="L304" s="129">
        <f>K304/F304</f>
        <v>0.18471337579617833</v>
      </c>
      <c r="M304" s="130" t="s">
        <v>599</v>
      </c>
      <c r="N304" s="131">
        <v>42976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4">
        <v>87</v>
      </c>
      <c r="B305" s="110">
        <v>42831</v>
      </c>
      <c r="C305" s="110"/>
      <c r="D305" s="111" t="s">
        <v>768</v>
      </c>
      <c r="E305" s="112" t="s">
        <v>623</v>
      </c>
      <c r="F305" s="113">
        <v>40</v>
      </c>
      <c r="G305" s="113"/>
      <c r="H305" s="114">
        <v>13.1</v>
      </c>
      <c r="I305" s="132">
        <v>60</v>
      </c>
      <c r="J305" s="138" t="s">
        <v>769</v>
      </c>
      <c r="K305" s="134">
        <v>-26.9</v>
      </c>
      <c r="L305" s="135">
        <v>-0.67249999999999999</v>
      </c>
      <c r="M305" s="136" t="s">
        <v>663</v>
      </c>
      <c r="N305" s="137">
        <v>43138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3">
        <v>88</v>
      </c>
      <c r="B306" s="106">
        <v>42837</v>
      </c>
      <c r="C306" s="106"/>
      <c r="D306" s="107" t="s">
        <v>88</v>
      </c>
      <c r="E306" s="108" t="s">
        <v>623</v>
      </c>
      <c r="F306" s="109">
        <v>289.5</v>
      </c>
      <c r="G306" s="108"/>
      <c r="H306" s="108">
        <v>354</v>
      </c>
      <c r="I306" s="126">
        <v>360</v>
      </c>
      <c r="J306" s="127" t="s">
        <v>726</v>
      </c>
      <c r="K306" s="128">
        <f t="shared" ref="K306:K314" si="172">H306-F306</f>
        <v>64.5</v>
      </c>
      <c r="L306" s="129">
        <f t="shared" ref="L306:L314" si="173">K306/F306</f>
        <v>0.22279792746113988</v>
      </c>
      <c r="M306" s="130" t="s">
        <v>599</v>
      </c>
      <c r="N306" s="131">
        <v>43040</v>
      </c>
      <c r="O306" s="5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03">
        <v>89</v>
      </c>
      <c r="B307" s="106">
        <v>42845</v>
      </c>
      <c r="C307" s="106"/>
      <c r="D307" s="107" t="s">
        <v>438</v>
      </c>
      <c r="E307" s="108" t="s">
        <v>623</v>
      </c>
      <c r="F307" s="109">
        <v>700</v>
      </c>
      <c r="G307" s="108"/>
      <c r="H307" s="108">
        <v>840</v>
      </c>
      <c r="I307" s="126">
        <v>840</v>
      </c>
      <c r="J307" s="127" t="s">
        <v>727</v>
      </c>
      <c r="K307" s="128">
        <f t="shared" si="172"/>
        <v>140</v>
      </c>
      <c r="L307" s="129">
        <f t="shared" si="173"/>
        <v>0.2</v>
      </c>
      <c r="M307" s="130" t="s">
        <v>599</v>
      </c>
      <c r="N307" s="131">
        <v>42893</v>
      </c>
      <c r="O307" s="5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3">
        <v>90</v>
      </c>
      <c r="B308" s="106">
        <v>42887</v>
      </c>
      <c r="C308" s="106"/>
      <c r="D308" s="148" t="s">
        <v>363</v>
      </c>
      <c r="E308" s="108" t="s">
        <v>623</v>
      </c>
      <c r="F308" s="109">
        <v>130</v>
      </c>
      <c r="G308" s="108"/>
      <c r="H308" s="108">
        <v>144.25</v>
      </c>
      <c r="I308" s="126">
        <v>170</v>
      </c>
      <c r="J308" s="127" t="s">
        <v>728</v>
      </c>
      <c r="K308" s="128">
        <f t="shared" si="172"/>
        <v>14.25</v>
      </c>
      <c r="L308" s="129">
        <f t="shared" si="173"/>
        <v>0.10961538461538461</v>
      </c>
      <c r="M308" s="130" t="s">
        <v>599</v>
      </c>
      <c r="N308" s="131">
        <v>43675</v>
      </c>
      <c r="O308" s="5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3">
        <v>91</v>
      </c>
      <c r="B309" s="106">
        <v>42901</v>
      </c>
      <c r="C309" s="106"/>
      <c r="D309" s="148" t="s">
        <v>729</v>
      </c>
      <c r="E309" s="108" t="s">
        <v>623</v>
      </c>
      <c r="F309" s="109">
        <v>214.5</v>
      </c>
      <c r="G309" s="108"/>
      <c r="H309" s="108">
        <v>262</v>
      </c>
      <c r="I309" s="126">
        <v>262</v>
      </c>
      <c r="J309" s="127" t="s">
        <v>730</v>
      </c>
      <c r="K309" s="128">
        <f t="shared" si="172"/>
        <v>47.5</v>
      </c>
      <c r="L309" s="129">
        <f t="shared" si="173"/>
        <v>0.22144522144522144</v>
      </c>
      <c r="M309" s="130" t="s">
        <v>599</v>
      </c>
      <c r="N309" s="131">
        <v>42977</v>
      </c>
      <c r="O309" s="5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5">
        <v>92</v>
      </c>
      <c r="B310" s="154">
        <v>42933</v>
      </c>
      <c r="C310" s="154"/>
      <c r="D310" s="155" t="s">
        <v>731</v>
      </c>
      <c r="E310" s="156" t="s">
        <v>623</v>
      </c>
      <c r="F310" s="157">
        <v>370</v>
      </c>
      <c r="G310" s="156"/>
      <c r="H310" s="156">
        <v>447.5</v>
      </c>
      <c r="I310" s="178">
        <v>450</v>
      </c>
      <c r="J310" s="231" t="s">
        <v>682</v>
      </c>
      <c r="K310" s="128">
        <f t="shared" si="172"/>
        <v>77.5</v>
      </c>
      <c r="L310" s="180">
        <f t="shared" si="173"/>
        <v>0.20945945945945946</v>
      </c>
      <c r="M310" s="181" t="s">
        <v>599</v>
      </c>
      <c r="N310" s="182">
        <v>43035</v>
      </c>
      <c r="O310" s="5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5">
        <v>93</v>
      </c>
      <c r="B311" s="154">
        <v>42943</v>
      </c>
      <c r="C311" s="154"/>
      <c r="D311" s="155" t="s">
        <v>167</v>
      </c>
      <c r="E311" s="156" t="s">
        <v>623</v>
      </c>
      <c r="F311" s="157">
        <v>657.5</v>
      </c>
      <c r="G311" s="156"/>
      <c r="H311" s="156">
        <v>825</v>
      </c>
      <c r="I311" s="178">
        <v>820</v>
      </c>
      <c r="J311" s="231" t="s">
        <v>682</v>
      </c>
      <c r="K311" s="128">
        <f t="shared" si="172"/>
        <v>167.5</v>
      </c>
      <c r="L311" s="180">
        <f t="shared" si="173"/>
        <v>0.25475285171102663</v>
      </c>
      <c r="M311" s="181" t="s">
        <v>599</v>
      </c>
      <c r="N311" s="182">
        <v>43090</v>
      </c>
      <c r="O311" s="5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3">
        <v>94</v>
      </c>
      <c r="B312" s="106">
        <v>42964</v>
      </c>
      <c r="C312" s="106"/>
      <c r="D312" s="107" t="s">
        <v>368</v>
      </c>
      <c r="E312" s="108" t="s">
        <v>623</v>
      </c>
      <c r="F312" s="109">
        <v>605</v>
      </c>
      <c r="G312" s="108"/>
      <c r="H312" s="108">
        <v>750</v>
      </c>
      <c r="I312" s="126">
        <v>750</v>
      </c>
      <c r="J312" s="127" t="s">
        <v>725</v>
      </c>
      <c r="K312" s="128">
        <f t="shared" si="172"/>
        <v>145</v>
      </c>
      <c r="L312" s="129">
        <f t="shared" si="173"/>
        <v>0.23966942148760331</v>
      </c>
      <c r="M312" s="130" t="s">
        <v>599</v>
      </c>
      <c r="N312" s="131">
        <v>43027</v>
      </c>
      <c r="O312" s="5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366">
        <v>95</v>
      </c>
      <c r="B313" s="149">
        <v>42979</v>
      </c>
      <c r="C313" s="149"/>
      <c r="D313" s="150" t="s">
        <v>509</v>
      </c>
      <c r="E313" s="151" t="s">
        <v>623</v>
      </c>
      <c r="F313" s="152">
        <v>255</v>
      </c>
      <c r="G313" s="153"/>
      <c r="H313" s="153">
        <v>217.25</v>
      </c>
      <c r="I313" s="153">
        <v>320</v>
      </c>
      <c r="J313" s="175" t="s">
        <v>732</v>
      </c>
      <c r="K313" s="134">
        <f t="shared" si="172"/>
        <v>-37.75</v>
      </c>
      <c r="L313" s="176">
        <f t="shared" si="173"/>
        <v>-0.14803921568627451</v>
      </c>
      <c r="M313" s="136" t="s">
        <v>663</v>
      </c>
      <c r="N313" s="177">
        <v>43661</v>
      </c>
      <c r="O313" s="5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3">
        <v>96</v>
      </c>
      <c r="B314" s="106">
        <v>42997</v>
      </c>
      <c r="C314" s="106"/>
      <c r="D314" s="107" t="s">
        <v>733</v>
      </c>
      <c r="E314" s="108" t="s">
        <v>623</v>
      </c>
      <c r="F314" s="109">
        <v>215</v>
      </c>
      <c r="G314" s="108"/>
      <c r="H314" s="108">
        <v>258</v>
      </c>
      <c r="I314" s="126">
        <v>258</v>
      </c>
      <c r="J314" s="127" t="s">
        <v>682</v>
      </c>
      <c r="K314" s="128">
        <f t="shared" si="172"/>
        <v>43</v>
      </c>
      <c r="L314" s="129">
        <f t="shared" si="173"/>
        <v>0.2</v>
      </c>
      <c r="M314" s="130" t="s">
        <v>599</v>
      </c>
      <c r="N314" s="131">
        <v>43040</v>
      </c>
      <c r="O314" s="5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3">
        <v>97</v>
      </c>
      <c r="B315" s="106">
        <v>42997</v>
      </c>
      <c r="C315" s="106"/>
      <c r="D315" s="107" t="s">
        <v>733</v>
      </c>
      <c r="E315" s="108" t="s">
        <v>623</v>
      </c>
      <c r="F315" s="109">
        <v>215</v>
      </c>
      <c r="G315" s="108"/>
      <c r="H315" s="108">
        <v>258</v>
      </c>
      <c r="I315" s="126">
        <v>258</v>
      </c>
      <c r="J315" s="231" t="s">
        <v>682</v>
      </c>
      <c r="K315" s="128">
        <v>43</v>
      </c>
      <c r="L315" s="129">
        <v>0.2</v>
      </c>
      <c r="M315" s="130" t="s">
        <v>599</v>
      </c>
      <c r="N315" s="131">
        <v>43040</v>
      </c>
      <c r="O315" s="5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6">
        <v>98</v>
      </c>
      <c r="B316" s="207">
        <v>42998</v>
      </c>
      <c r="C316" s="207"/>
      <c r="D316" s="375" t="s">
        <v>2979</v>
      </c>
      <c r="E316" s="208" t="s">
        <v>623</v>
      </c>
      <c r="F316" s="209">
        <v>75</v>
      </c>
      <c r="G316" s="208"/>
      <c r="H316" s="208">
        <v>90</v>
      </c>
      <c r="I316" s="232">
        <v>90</v>
      </c>
      <c r="J316" s="127" t="s">
        <v>734</v>
      </c>
      <c r="K316" s="128">
        <f t="shared" ref="K316:K321" si="174">H316-F316</f>
        <v>15</v>
      </c>
      <c r="L316" s="129">
        <f t="shared" ref="L316:L321" si="175">K316/F316</f>
        <v>0.2</v>
      </c>
      <c r="M316" s="130" t="s">
        <v>599</v>
      </c>
      <c r="N316" s="131">
        <v>43019</v>
      </c>
      <c r="O316" s="5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5">
        <v>99</v>
      </c>
      <c r="B317" s="154">
        <v>43011</v>
      </c>
      <c r="C317" s="154"/>
      <c r="D317" s="155" t="s">
        <v>735</v>
      </c>
      <c r="E317" s="156" t="s">
        <v>623</v>
      </c>
      <c r="F317" s="157">
        <v>315</v>
      </c>
      <c r="G317" s="156"/>
      <c r="H317" s="156">
        <v>392</v>
      </c>
      <c r="I317" s="178">
        <v>384</v>
      </c>
      <c r="J317" s="231" t="s">
        <v>736</v>
      </c>
      <c r="K317" s="128">
        <f t="shared" si="174"/>
        <v>77</v>
      </c>
      <c r="L317" s="180">
        <f t="shared" si="175"/>
        <v>0.24444444444444444</v>
      </c>
      <c r="M317" s="181" t="s">
        <v>599</v>
      </c>
      <c r="N317" s="182">
        <v>43017</v>
      </c>
      <c r="O317" s="5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5">
        <v>100</v>
      </c>
      <c r="B318" s="154">
        <v>43013</v>
      </c>
      <c r="C318" s="154"/>
      <c r="D318" s="155" t="s">
        <v>737</v>
      </c>
      <c r="E318" s="156" t="s">
        <v>623</v>
      </c>
      <c r="F318" s="157">
        <v>145</v>
      </c>
      <c r="G318" s="156"/>
      <c r="H318" s="156">
        <v>179</v>
      </c>
      <c r="I318" s="178">
        <v>180</v>
      </c>
      <c r="J318" s="231" t="s">
        <v>613</v>
      </c>
      <c r="K318" s="128">
        <f t="shared" si="174"/>
        <v>34</v>
      </c>
      <c r="L318" s="180">
        <f t="shared" si="175"/>
        <v>0.23448275862068965</v>
      </c>
      <c r="M318" s="181" t="s">
        <v>599</v>
      </c>
      <c r="N318" s="182">
        <v>43025</v>
      </c>
      <c r="O318" s="5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5">
        <v>101</v>
      </c>
      <c r="B319" s="154">
        <v>43014</v>
      </c>
      <c r="C319" s="154"/>
      <c r="D319" s="155" t="s">
        <v>339</v>
      </c>
      <c r="E319" s="156" t="s">
        <v>623</v>
      </c>
      <c r="F319" s="157">
        <v>256</v>
      </c>
      <c r="G319" s="156"/>
      <c r="H319" s="156">
        <v>323</v>
      </c>
      <c r="I319" s="178">
        <v>320</v>
      </c>
      <c r="J319" s="231" t="s">
        <v>682</v>
      </c>
      <c r="K319" s="128">
        <f t="shared" si="174"/>
        <v>67</v>
      </c>
      <c r="L319" s="180">
        <f t="shared" si="175"/>
        <v>0.26171875</v>
      </c>
      <c r="M319" s="181" t="s">
        <v>599</v>
      </c>
      <c r="N319" s="182">
        <v>43067</v>
      </c>
      <c r="O319" s="5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5">
        <v>102</v>
      </c>
      <c r="B320" s="154">
        <v>43017</v>
      </c>
      <c r="C320" s="154"/>
      <c r="D320" s="155" t="s">
        <v>360</v>
      </c>
      <c r="E320" s="156" t="s">
        <v>623</v>
      </c>
      <c r="F320" s="157">
        <v>137.5</v>
      </c>
      <c r="G320" s="156"/>
      <c r="H320" s="156">
        <v>184</v>
      </c>
      <c r="I320" s="178">
        <v>183</v>
      </c>
      <c r="J320" s="179" t="s">
        <v>738</v>
      </c>
      <c r="K320" s="128">
        <f t="shared" si="174"/>
        <v>46.5</v>
      </c>
      <c r="L320" s="180">
        <f t="shared" si="175"/>
        <v>0.33818181818181819</v>
      </c>
      <c r="M320" s="181" t="s">
        <v>599</v>
      </c>
      <c r="N320" s="182">
        <v>43108</v>
      </c>
      <c r="O320" s="5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5">
        <v>103</v>
      </c>
      <c r="B321" s="154">
        <v>43018</v>
      </c>
      <c r="C321" s="154"/>
      <c r="D321" s="155" t="s">
        <v>739</v>
      </c>
      <c r="E321" s="156" t="s">
        <v>623</v>
      </c>
      <c r="F321" s="157">
        <v>125.5</v>
      </c>
      <c r="G321" s="156"/>
      <c r="H321" s="156">
        <v>158</v>
      </c>
      <c r="I321" s="178">
        <v>155</v>
      </c>
      <c r="J321" s="179" t="s">
        <v>740</v>
      </c>
      <c r="K321" s="128">
        <f t="shared" si="174"/>
        <v>32.5</v>
      </c>
      <c r="L321" s="180">
        <f t="shared" si="175"/>
        <v>0.25896414342629481</v>
      </c>
      <c r="M321" s="181" t="s">
        <v>599</v>
      </c>
      <c r="N321" s="182">
        <v>43067</v>
      </c>
      <c r="O321" s="5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05">
        <v>104</v>
      </c>
      <c r="B322" s="154">
        <v>43018</v>
      </c>
      <c r="C322" s="154"/>
      <c r="D322" s="155" t="s">
        <v>770</v>
      </c>
      <c r="E322" s="156" t="s">
        <v>623</v>
      </c>
      <c r="F322" s="157">
        <v>895</v>
      </c>
      <c r="G322" s="156"/>
      <c r="H322" s="156">
        <v>1122.5</v>
      </c>
      <c r="I322" s="178">
        <v>1078</v>
      </c>
      <c r="J322" s="179" t="s">
        <v>771</v>
      </c>
      <c r="K322" s="128">
        <v>227.5</v>
      </c>
      <c r="L322" s="180">
        <v>0.25418994413407803</v>
      </c>
      <c r="M322" s="181" t="s">
        <v>599</v>
      </c>
      <c r="N322" s="182">
        <v>43117</v>
      </c>
      <c r="O322" s="5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5">
        <v>105</v>
      </c>
      <c r="B323" s="154">
        <v>43020</v>
      </c>
      <c r="C323" s="154"/>
      <c r="D323" s="155" t="s">
        <v>347</v>
      </c>
      <c r="E323" s="156" t="s">
        <v>623</v>
      </c>
      <c r="F323" s="157">
        <v>525</v>
      </c>
      <c r="G323" s="156"/>
      <c r="H323" s="156">
        <v>629</v>
      </c>
      <c r="I323" s="178">
        <v>629</v>
      </c>
      <c r="J323" s="231" t="s">
        <v>682</v>
      </c>
      <c r="K323" s="128">
        <v>104</v>
      </c>
      <c r="L323" s="180">
        <v>0.19809523809523799</v>
      </c>
      <c r="M323" s="181" t="s">
        <v>599</v>
      </c>
      <c r="N323" s="182">
        <v>43119</v>
      </c>
      <c r="O323" s="5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05">
        <v>106</v>
      </c>
      <c r="B324" s="154">
        <v>43046</v>
      </c>
      <c r="C324" s="154"/>
      <c r="D324" s="155" t="s">
        <v>393</v>
      </c>
      <c r="E324" s="156" t="s">
        <v>623</v>
      </c>
      <c r="F324" s="157">
        <v>740</v>
      </c>
      <c r="G324" s="156"/>
      <c r="H324" s="156">
        <v>892.5</v>
      </c>
      <c r="I324" s="178">
        <v>900</v>
      </c>
      <c r="J324" s="179" t="s">
        <v>741</v>
      </c>
      <c r="K324" s="128">
        <f>H324-F324</f>
        <v>152.5</v>
      </c>
      <c r="L324" s="180">
        <f>K324/F324</f>
        <v>0.20608108108108109</v>
      </c>
      <c r="M324" s="181" t="s">
        <v>599</v>
      </c>
      <c r="N324" s="182">
        <v>43052</v>
      </c>
      <c r="O324" s="5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03">
        <v>107</v>
      </c>
      <c r="B325" s="106">
        <v>43073</v>
      </c>
      <c r="C325" s="106"/>
      <c r="D325" s="107" t="s">
        <v>742</v>
      </c>
      <c r="E325" s="108" t="s">
        <v>623</v>
      </c>
      <c r="F325" s="109">
        <v>118.5</v>
      </c>
      <c r="G325" s="108"/>
      <c r="H325" s="108">
        <v>143.5</v>
      </c>
      <c r="I325" s="126">
        <v>145</v>
      </c>
      <c r="J325" s="141" t="s">
        <v>743</v>
      </c>
      <c r="K325" s="128">
        <f>H325-F325</f>
        <v>25</v>
      </c>
      <c r="L325" s="129">
        <f>K325/F325</f>
        <v>0.2109704641350211</v>
      </c>
      <c r="M325" s="130" t="s">
        <v>599</v>
      </c>
      <c r="N325" s="131">
        <v>43097</v>
      </c>
      <c r="O325" s="5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04">
        <v>108</v>
      </c>
      <c r="B326" s="110">
        <v>43090</v>
      </c>
      <c r="C326" s="110"/>
      <c r="D326" s="158" t="s">
        <v>443</v>
      </c>
      <c r="E326" s="112" t="s">
        <v>623</v>
      </c>
      <c r="F326" s="113">
        <v>715</v>
      </c>
      <c r="G326" s="113"/>
      <c r="H326" s="114">
        <v>500</v>
      </c>
      <c r="I326" s="132">
        <v>872</v>
      </c>
      <c r="J326" s="138" t="s">
        <v>744</v>
      </c>
      <c r="K326" s="134">
        <f>H326-F326</f>
        <v>-215</v>
      </c>
      <c r="L326" s="135">
        <f>K326/F326</f>
        <v>-0.30069930069930068</v>
      </c>
      <c r="M326" s="136" t="s">
        <v>663</v>
      </c>
      <c r="N326" s="137">
        <v>43670</v>
      </c>
      <c r="O326" s="5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03">
        <v>109</v>
      </c>
      <c r="B327" s="106">
        <v>43098</v>
      </c>
      <c r="C327" s="106"/>
      <c r="D327" s="107" t="s">
        <v>735</v>
      </c>
      <c r="E327" s="108" t="s">
        <v>623</v>
      </c>
      <c r="F327" s="109">
        <v>435</v>
      </c>
      <c r="G327" s="108"/>
      <c r="H327" s="108">
        <v>542.5</v>
      </c>
      <c r="I327" s="126">
        <v>539</v>
      </c>
      <c r="J327" s="141" t="s">
        <v>682</v>
      </c>
      <c r="K327" s="128">
        <v>107.5</v>
      </c>
      <c r="L327" s="129">
        <v>0.247126436781609</v>
      </c>
      <c r="M327" s="130" t="s">
        <v>599</v>
      </c>
      <c r="N327" s="131">
        <v>43206</v>
      </c>
      <c r="O327" s="57"/>
      <c r="P327" s="16"/>
      <c r="Q327" s="16"/>
      <c r="R327" s="1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03">
        <v>110</v>
      </c>
      <c r="B328" s="106">
        <v>43098</v>
      </c>
      <c r="C328" s="106"/>
      <c r="D328" s="107" t="s">
        <v>571</v>
      </c>
      <c r="E328" s="108" t="s">
        <v>623</v>
      </c>
      <c r="F328" s="109">
        <v>885</v>
      </c>
      <c r="G328" s="108"/>
      <c r="H328" s="108">
        <v>1090</v>
      </c>
      <c r="I328" s="126">
        <v>1084</v>
      </c>
      <c r="J328" s="141" t="s">
        <v>682</v>
      </c>
      <c r="K328" s="128">
        <v>205</v>
      </c>
      <c r="L328" s="129">
        <v>0.23163841807909599</v>
      </c>
      <c r="M328" s="130" t="s">
        <v>599</v>
      </c>
      <c r="N328" s="131">
        <v>43213</v>
      </c>
      <c r="O328" s="57"/>
      <c r="P328" s="16"/>
      <c r="Q328" s="16"/>
      <c r="R328" s="17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367">
        <v>111</v>
      </c>
      <c r="B329" s="348">
        <v>43192</v>
      </c>
      <c r="C329" s="348"/>
      <c r="D329" s="116" t="s">
        <v>752</v>
      </c>
      <c r="E329" s="351" t="s">
        <v>623</v>
      </c>
      <c r="F329" s="354">
        <v>478.5</v>
      </c>
      <c r="G329" s="351"/>
      <c r="H329" s="351">
        <v>442</v>
      </c>
      <c r="I329" s="357">
        <v>613</v>
      </c>
      <c r="J329" s="384" t="s">
        <v>3403</v>
      </c>
      <c r="K329" s="134">
        <f>H329-F329</f>
        <v>-36.5</v>
      </c>
      <c r="L329" s="135">
        <f>K329/F329</f>
        <v>-7.6280041797283177E-2</v>
      </c>
      <c r="M329" s="136" t="s">
        <v>663</v>
      </c>
      <c r="N329" s="137">
        <v>43762</v>
      </c>
      <c r="O329" s="57"/>
      <c r="P329" s="16"/>
      <c r="Q329" s="16"/>
      <c r="R329" s="17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04">
        <v>112</v>
      </c>
      <c r="B330" s="110">
        <v>43194</v>
      </c>
      <c r="C330" s="110"/>
      <c r="D330" s="374" t="s">
        <v>2978</v>
      </c>
      <c r="E330" s="112" t="s">
        <v>623</v>
      </c>
      <c r="F330" s="113">
        <f>141.5-7.3</f>
        <v>134.19999999999999</v>
      </c>
      <c r="G330" s="113"/>
      <c r="H330" s="114">
        <v>77</v>
      </c>
      <c r="I330" s="132">
        <v>180</v>
      </c>
      <c r="J330" s="384" t="s">
        <v>3402</v>
      </c>
      <c r="K330" s="134">
        <f>H330-F330</f>
        <v>-57.199999999999989</v>
      </c>
      <c r="L330" s="135">
        <f>K330/F330</f>
        <v>-0.42622950819672129</v>
      </c>
      <c r="M330" s="136" t="s">
        <v>663</v>
      </c>
      <c r="N330" s="137">
        <v>43522</v>
      </c>
      <c r="O330" s="57"/>
      <c r="P330" s="16"/>
      <c r="Q330" s="16"/>
      <c r="R330" s="17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04">
        <v>113</v>
      </c>
      <c r="B331" s="110">
        <v>43209</v>
      </c>
      <c r="C331" s="110"/>
      <c r="D331" s="111" t="s">
        <v>745</v>
      </c>
      <c r="E331" s="112" t="s">
        <v>623</v>
      </c>
      <c r="F331" s="113">
        <v>430</v>
      </c>
      <c r="G331" s="113"/>
      <c r="H331" s="114">
        <v>220</v>
      </c>
      <c r="I331" s="132">
        <v>537</v>
      </c>
      <c r="J331" s="138" t="s">
        <v>746</v>
      </c>
      <c r="K331" s="134">
        <f>H331-F331</f>
        <v>-210</v>
      </c>
      <c r="L331" s="135">
        <f>K331/F331</f>
        <v>-0.48837209302325579</v>
      </c>
      <c r="M331" s="136" t="s">
        <v>663</v>
      </c>
      <c r="N331" s="137">
        <v>43252</v>
      </c>
      <c r="O331" s="57"/>
      <c r="P331" s="16"/>
      <c r="Q331" s="16"/>
      <c r="R331" s="17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368">
        <v>114</v>
      </c>
      <c r="B332" s="159">
        <v>43220</v>
      </c>
      <c r="C332" s="159"/>
      <c r="D332" s="160" t="s">
        <v>394</v>
      </c>
      <c r="E332" s="161" t="s">
        <v>623</v>
      </c>
      <c r="F332" s="163">
        <v>153.5</v>
      </c>
      <c r="G332" s="163"/>
      <c r="H332" s="163">
        <v>196</v>
      </c>
      <c r="I332" s="163">
        <v>196</v>
      </c>
      <c r="J332" s="359" t="s">
        <v>3494</v>
      </c>
      <c r="K332" s="183">
        <f>H332-F332</f>
        <v>42.5</v>
      </c>
      <c r="L332" s="184">
        <f>K332/F332</f>
        <v>0.27687296416938112</v>
      </c>
      <c r="M332" s="162" t="s">
        <v>599</v>
      </c>
      <c r="N332" s="185">
        <v>43605</v>
      </c>
      <c r="O332" s="57"/>
      <c r="P332" s="16"/>
      <c r="Q332" s="16"/>
      <c r="R332" s="17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04">
        <v>115</v>
      </c>
      <c r="B333" s="110">
        <v>43306</v>
      </c>
      <c r="C333" s="110"/>
      <c r="D333" s="111" t="s">
        <v>768</v>
      </c>
      <c r="E333" s="112" t="s">
        <v>623</v>
      </c>
      <c r="F333" s="113">
        <v>27.5</v>
      </c>
      <c r="G333" s="113"/>
      <c r="H333" s="114">
        <v>13.1</v>
      </c>
      <c r="I333" s="132">
        <v>60</v>
      </c>
      <c r="J333" s="138" t="s">
        <v>772</v>
      </c>
      <c r="K333" s="134">
        <v>-14.4</v>
      </c>
      <c r="L333" s="135">
        <v>-0.52363636363636401</v>
      </c>
      <c r="M333" s="136" t="s">
        <v>663</v>
      </c>
      <c r="N333" s="137">
        <v>43138</v>
      </c>
      <c r="O333" s="57"/>
      <c r="P333" s="16"/>
      <c r="Q333" s="16"/>
      <c r="R333" s="17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367">
        <v>116</v>
      </c>
      <c r="B334" s="348">
        <v>43318</v>
      </c>
      <c r="C334" s="348"/>
      <c r="D334" s="116" t="s">
        <v>747</v>
      </c>
      <c r="E334" s="351" t="s">
        <v>623</v>
      </c>
      <c r="F334" s="351">
        <v>148.5</v>
      </c>
      <c r="G334" s="351"/>
      <c r="H334" s="351">
        <v>102</v>
      </c>
      <c r="I334" s="357">
        <v>182</v>
      </c>
      <c r="J334" s="138" t="s">
        <v>3493</v>
      </c>
      <c r="K334" s="134">
        <f>H334-F334</f>
        <v>-46.5</v>
      </c>
      <c r="L334" s="135">
        <f>K334/F334</f>
        <v>-0.31313131313131315</v>
      </c>
      <c r="M334" s="136" t="s">
        <v>663</v>
      </c>
      <c r="N334" s="137">
        <v>43661</v>
      </c>
      <c r="O334" s="57"/>
      <c r="P334" s="16"/>
      <c r="Q334" s="16"/>
      <c r="R334" s="17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03">
        <v>117</v>
      </c>
      <c r="B335" s="106">
        <v>43335</v>
      </c>
      <c r="C335" s="106"/>
      <c r="D335" s="107" t="s">
        <v>773</v>
      </c>
      <c r="E335" s="108" t="s">
        <v>623</v>
      </c>
      <c r="F335" s="156">
        <v>285</v>
      </c>
      <c r="G335" s="108"/>
      <c r="H335" s="108">
        <v>355</v>
      </c>
      <c r="I335" s="126">
        <v>364</v>
      </c>
      <c r="J335" s="141" t="s">
        <v>774</v>
      </c>
      <c r="K335" s="128">
        <v>70</v>
      </c>
      <c r="L335" s="129">
        <v>0.24561403508771901</v>
      </c>
      <c r="M335" s="130" t="s">
        <v>599</v>
      </c>
      <c r="N335" s="131">
        <v>43455</v>
      </c>
      <c r="O335" s="57"/>
      <c r="P335" s="16"/>
      <c r="Q335" s="16"/>
      <c r="R335" s="17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03">
        <v>118</v>
      </c>
      <c r="B336" s="106">
        <v>43341</v>
      </c>
      <c r="C336" s="106"/>
      <c r="D336" s="107" t="s">
        <v>384</v>
      </c>
      <c r="E336" s="108" t="s">
        <v>623</v>
      </c>
      <c r="F336" s="156">
        <v>525</v>
      </c>
      <c r="G336" s="108"/>
      <c r="H336" s="108">
        <v>585</v>
      </c>
      <c r="I336" s="126">
        <v>635</v>
      </c>
      <c r="J336" s="141" t="s">
        <v>748</v>
      </c>
      <c r="K336" s="128">
        <f t="shared" ref="K336:K348" si="176">H336-F336</f>
        <v>60</v>
      </c>
      <c r="L336" s="129">
        <f t="shared" ref="L336:L348" si="177">K336/F336</f>
        <v>0.11428571428571428</v>
      </c>
      <c r="M336" s="130" t="s">
        <v>599</v>
      </c>
      <c r="N336" s="131">
        <v>43662</v>
      </c>
      <c r="O336" s="57"/>
      <c r="P336" s="16"/>
      <c r="Q336" s="16"/>
      <c r="R336" s="17"/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03">
        <v>119</v>
      </c>
      <c r="B337" s="106">
        <v>43395</v>
      </c>
      <c r="C337" s="106"/>
      <c r="D337" s="107" t="s">
        <v>368</v>
      </c>
      <c r="E337" s="108" t="s">
        <v>623</v>
      </c>
      <c r="F337" s="156">
        <v>475</v>
      </c>
      <c r="G337" s="108"/>
      <c r="H337" s="108">
        <v>574</v>
      </c>
      <c r="I337" s="126">
        <v>570</v>
      </c>
      <c r="J337" s="141" t="s">
        <v>682</v>
      </c>
      <c r="K337" s="128">
        <f t="shared" si="176"/>
        <v>99</v>
      </c>
      <c r="L337" s="129">
        <f t="shared" si="177"/>
        <v>0.20842105263157895</v>
      </c>
      <c r="M337" s="130" t="s">
        <v>599</v>
      </c>
      <c r="N337" s="131">
        <v>43403</v>
      </c>
      <c r="O337" s="57"/>
      <c r="P337" s="16"/>
      <c r="Q337" s="16"/>
      <c r="R337" s="17"/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05">
        <v>120</v>
      </c>
      <c r="B338" s="154">
        <v>43397</v>
      </c>
      <c r="C338" s="154"/>
      <c r="D338" s="413" t="s">
        <v>391</v>
      </c>
      <c r="E338" s="156" t="s">
        <v>623</v>
      </c>
      <c r="F338" s="156">
        <v>707.5</v>
      </c>
      <c r="G338" s="156"/>
      <c r="H338" s="156">
        <v>872</v>
      </c>
      <c r="I338" s="178">
        <v>872</v>
      </c>
      <c r="J338" s="179" t="s">
        <v>682</v>
      </c>
      <c r="K338" s="128">
        <f t="shared" si="176"/>
        <v>164.5</v>
      </c>
      <c r="L338" s="180">
        <f t="shared" si="177"/>
        <v>0.23250883392226149</v>
      </c>
      <c r="M338" s="181" t="s">
        <v>599</v>
      </c>
      <c r="N338" s="182">
        <v>43482</v>
      </c>
      <c r="O338" s="57"/>
      <c r="P338" s="16"/>
      <c r="Q338" s="16"/>
      <c r="R338" s="17"/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05">
        <v>121</v>
      </c>
      <c r="B339" s="154">
        <v>43398</v>
      </c>
      <c r="C339" s="154"/>
      <c r="D339" s="413" t="s">
        <v>348</v>
      </c>
      <c r="E339" s="156" t="s">
        <v>623</v>
      </c>
      <c r="F339" s="156">
        <v>162</v>
      </c>
      <c r="G339" s="156"/>
      <c r="H339" s="156">
        <v>204</v>
      </c>
      <c r="I339" s="178">
        <v>209</v>
      </c>
      <c r="J339" s="179" t="s">
        <v>3492</v>
      </c>
      <c r="K339" s="128">
        <f t="shared" si="176"/>
        <v>42</v>
      </c>
      <c r="L339" s="180">
        <f t="shared" si="177"/>
        <v>0.25925925925925924</v>
      </c>
      <c r="M339" s="181" t="s">
        <v>599</v>
      </c>
      <c r="N339" s="182">
        <v>43539</v>
      </c>
      <c r="O339" s="57"/>
      <c r="P339" s="16"/>
      <c r="Q339" s="16"/>
      <c r="R339" s="17"/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06">
        <v>122</v>
      </c>
      <c r="B340" s="207">
        <v>43399</v>
      </c>
      <c r="C340" s="207"/>
      <c r="D340" s="155" t="s">
        <v>495</v>
      </c>
      <c r="E340" s="208" t="s">
        <v>623</v>
      </c>
      <c r="F340" s="208">
        <v>240</v>
      </c>
      <c r="G340" s="208"/>
      <c r="H340" s="208">
        <v>297</v>
      </c>
      <c r="I340" s="232">
        <v>297</v>
      </c>
      <c r="J340" s="179" t="s">
        <v>682</v>
      </c>
      <c r="K340" s="233">
        <f t="shared" si="176"/>
        <v>57</v>
      </c>
      <c r="L340" s="234">
        <f t="shared" si="177"/>
        <v>0.23749999999999999</v>
      </c>
      <c r="M340" s="235" t="s">
        <v>599</v>
      </c>
      <c r="N340" s="236">
        <v>43417</v>
      </c>
      <c r="O340" s="57"/>
      <c r="P340" s="16"/>
      <c r="Q340" s="16"/>
      <c r="R340" s="17"/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03">
        <v>123</v>
      </c>
      <c r="B341" s="106">
        <v>43439</v>
      </c>
      <c r="C341" s="106"/>
      <c r="D341" s="148" t="s">
        <v>749</v>
      </c>
      <c r="E341" s="108" t="s">
        <v>623</v>
      </c>
      <c r="F341" s="108">
        <v>202.5</v>
      </c>
      <c r="G341" s="108"/>
      <c r="H341" s="108">
        <v>255</v>
      </c>
      <c r="I341" s="126">
        <v>252</v>
      </c>
      <c r="J341" s="141" t="s">
        <v>682</v>
      </c>
      <c r="K341" s="128">
        <f t="shared" si="176"/>
        <v>52.5</v>
      </c>
      <c r="L341" s="129">
        <f t="shared" si="177"/>
        <v>0.25925925925925924</v>
      </c>
      <c r="M341" s="130" t="s">
        <v>599</v>
      </c>
      <c r="N341" s="131">
        <v>43542</v>
      </c>
      <c r="O341" s="57"/>
      <c r="P341" s="16"/>
      <c r="Q341" s="16"/>
      <c r="R341" s="94" t="s">
        <v>751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06">
        <v>124</v>
      </c>
      <c r="B342" s="207">
        <v>43465</v>
      </c>
      <c r="C342" s="106"/>
      <c r="D342" s="413" t="s">
        <v>423</v>
      </c>
      <c r="E342" s="208" t="s">
        <v>623</v>
      </c>
      <c r="F342" s="208">
        <v>710</v>
      </c>
      <c r="G342" s="208"/>
      <c r="H342" s="208">
        <v>866</v>
      </c>
      <c r="I342" s="232">
        <v>866</v>
      </c>
      <c r="J342" s="179" t="s">
        <v>682</v>
      </c>
      <c r="K342" s="128">
        <f t="shared" si="176"/>
        <v>156</v>
      </c>
      <c r="L342" s="129">
        <f t="shared" si="177"/>
        <v>0.21971830985915494</v>
      </c>
      <c r="M342" s="130" t="s">
        <v>599</v>
      </c>
      <c r="N342" s="362">
        <v>43553</v>
      </c>
      <c r="O342" s="57"/>
      <c r="P342" s="16"/>
      <c r="Q342" s="16"/>
      <c r="R342" s="17" t="s">
        <v>751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06">
        <v>125</v>
      </c>
      <c r="B343" s="207">
        <v>43522</v>
      </c>
      <c r="C343" s="207"/>
      <c r="D343" s="413" t="s">
        <v>141</v>
      </c>
      <c r="E343" s="208" t="s">
        <v>623</v>
      </c>
      <c r="F343" s="208">
        <v>337.25</v>
      </c>
      <c r="G343" s="208"/>
      <c r="H343" s="208">
        <v>398.5</v>
      </c>
      <c r="I343" s="232">
        <v>411</v>
      </c>
      <c r="J343" s="141" t="s">
        <v>3491</v>
      </c>
      <c r="K343" s="128">
        <f t="shared" si="176"/>
        <v>61.25</v>
      </c>
      <c r="L343" s="129">
        <f t="shared" si="177"/>
        <v>0.1816160118606375</v>
      </c>
      <c r="M343" s="130" t="s">
        <v>599</v>
      </c>
      <c r="N343" s="362">
        <v>43760</v>
      </c>
      <c r="O343" s="57"/>
      <c r="P343" s="16"/>
      <c r="Q343" s="16"/>
      <c r="R343" s="94" t="s">
        <v>751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369">
        <v>126</v>
      </c>
      <c r="B344" s="164">
        <v>43559</v>
      </c>
      <c r="C344" s="164"/>
      <c r="D344" s="165" t="s">
        <v>410</v>
      </c>
      <c r="E344" s="166" t="s">
        <v>623</v>
      </c>
      <c r="F344" s="166">
        <v>130</v>
      </c>
      <c r="G344" s="166"/>
      <c r="H344" s="166">
        <v>65</v>
      </c>
      <c r="I344" s="186">
        <v>158</v>
      </c>
      <c r="J344" s="138" t="s">
        <v>750</v>
      </c>
      <c r="K344" s="134">
        <f t="shared" si="176"/>
        <v>-65</v>
      </c>
      <c r="L344" s="135">
        <f t="shared" si="177"/>
        <v>-0.5</v>
      </c>
      <c r="M344" s="136" t="s">
        <v>663</v>
      </c>
      <c r="N344" s="137">
        <v>43726</v>
      </c>
      <c r="O344" s="57"/>
      <c r="P344" s="16"/>
      <c r="Q344" s="16"/>
      <c r="R344" s="17" t="s">
        <v>753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370">
        <v>127</v>
      </c>
      <c r="B345" s="187">
        <v>43017</v>
      </c>
      <c r="C345" s="187"/>
      <c r="D345" s="188" t="s">
        <v>169</v>
      </c>
      <c r="E345" s="189" t="s">
        <v>623</v>
      </c>
      <c r="F345" s="190">
        <v>141.5</v>
      </c>
      <c r="G345" s="191"/>
      <c r="H345" s="191">
        <v>183.5</v>
      </c>
      <c r="I345" s="191">
        <v>210</v>
      </c>
      <c r="J345" s="218" t="s">
        <v>3440</v>
      </c>
      <c r="K345" s="219">
        <f t="shared" si="176"/>
        <v>42</v>
      </c>
      <c r="L345" s="220">
        <f t="shared" si="177"/>
        <v>0.29681978798586572</v>
      </c>
      <c r="M345" s="190" t="s">
        <v>599</v>
      </c>
      <c r="N345" s="221">
        <v>43042</v>
      </c>
      <c r="O345" s="57"/>
      <c r="P345" s="16"/>
      <c r="Q345" s="16"/>
      <c r="R345" s="94" t="s">
        <v>753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369">
        <v>128</v>
      </c>
      <c r="B346" s="164">
        <v>43074</v>
      </c>
      <c r="C346" s="164"/>
      <c r="D346" s="165" t="s">
        <v>303</v>
      </c>
      <c r="E346" s="166" t="s">
        <v>623</v>
      </c>
      <c r="F346" s="167">
        <v>172</v>
      </c>
      <c r="G346" s="166"/>
      <c r="H346" s="166">
        <v>155.25</v>
      </c>
      <c r="I346" s="186">
        <v>230</v>
      </c>
      <c r="J346" s="384" t="s">
        <v>3400</v>
      </c>
      <c r="K346" s="134">
        <f t="shared" ref="K346" si="178">H346-F346</f>
        <v>-16.75</v>
      </c>
      <c r="L346" s="135">
        <f t="shared" ref="L346" si="179">K346/F346</f>
        <v>-9.7383720930232565E-2</v>
      </c>
      <c r="M346" s="136" t="s">
        <v>663</v>
      </c>
      <c r="N346" s="137">
        <v>43787</v>
      </c>
      <c r="O346" s="57"/>
      <c r="P346" s="16"/>
      <c r="Q346" s="16"/>
      <c r="R346" s="17" t="s">
        <v>753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370">
        <v>129</v>
      </c>
      <c r="B347" s="187">
        <v>43398</v>
      </c>
      <c r="C347" s="187"/>
      <c r="D347" s="188" t="s">
        <v>104</v>
      </c>
      <c r="E347" s="189" t="s">
        <v>623</v>
      </c>
      <c r="F347" s="191">
        <v>698.5</v>
      </c>
      <c r="G347" s="191"/>
      <c r="H347" s="191">
        <v>850</v>
      </c>
      <c r="I347" s="191">
        <v>890</v>
      </c>
      <c r="J347" s="222" t="s">
        <v>3488</v>
      </c>
      <c r="K347" s="219">
        <f t="shared" si="176"/>
        <v>151.5</v>
      </c>
      <c r="L347" s="220">
        <f t="shared" si="177"/>
        <v>0.21689334287759485</v>
      </c>
      <c r="M347" s="190" t="s">
        <v>599</v>
      </c>
      <c r="N347" s="221">
        <v>43453</v>
      </c>
      <c r="O347" s="57"/>
      <c r="P347" s="16"/>
      <c r="Q347" s="16"/>
      <c r="R347" s="17" t="s">
        <v>751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06">
        <v>130</v>
      </c>
      <c r="B348" s="159">
        <v>42877</v>
      </c>
      <c r="C348" s="159"/>
      <c r="D348" s="160" t="s">
        <v>383</v>
      </c>
      <c r="E348" s="161" t="s">
        <v>623</v>
      </c>
      <c r="F348" s="162">
        <v>127.6</v>
      </c>
      <c r="G348" s="163"/>
      <c r="H348" s="163">
        <v>138</v>
      </c>
      <c r="I348" s="163">
        <v>190</v>
      </c>
      <c r="J348" s="385" t="s">
        <v>3404</v>
      </c>
      <c r="K348" s="183">
        <f t="shared" si="176"/>
        <v>10.400000000000006</v>
      </c>
      <c r="L348" s="184">
        <f t="shared" si="177"/>
        <v>8.1504702194357417E-2</v>
      </c>
      <c r="M348" s="162" t="s">
        <v>599</v>
      </c>
      <c r="N348" s="185">
        <v>43774</v>
      </c>
      <c r="O348" s="57"/>
      <c r="P348" s="16"/>
      <c r="Q348" s="16"/>
      <c r="R348" s="94" t="s">
        <v>753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371">
        <v>131</v>
      </c>
      <c r="B349" s="195">
        <v>43158</v>
      </c>
      <c r="C349" s="195"/>
      <c r="D349" s="192" t="s">
        <v>754</v>
      </c>
      <c r="E349" s="196" t="s">
        <v>623</v>
      </c>
      <c r="F349" s="197">
        <v>317</v>
      </c>
      <c r="G349" s="196"/>
      <c r="H349" s="196"/>
      <c r="I349" s="225">
        <v>398</v>
      </c>
      <c r="J349" s="238" t="s">
        <v>601</v>
      </c>
      <c r="K349" s="194"/>
      <c r="L349" s="193"/>
      <c r="M349" s="224" t="s">
        <v>601</v>
      </c>
      <c r="N349" s="223"/>
      <c r="O349" s="57"/>
      <c r="P349" s="16"/>
      <c r="Q349" s="16"/>
      <c r="R349" s="342" t="s">
        <v>753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369">
        <v>132</v>
      </c>
      <c r="B350" s="164">
        <v>43164</v>
      </c>
      <c r="C350" s="164"/>
      <c r="D350" s="165" t="s">
        <v>135</v>
      </c>
      <c r="E350" s="166" t="s">
        <v>623</v>
      </c>
      <c r="F350" s="167">
        <f>510-14.4</f>
        <v>495.6</v>
      </c>
      <c r="G350" s="166"/>
      <c r="H350" s="166">
        <v>350</v>
      </c>
      <c r="I350" s="186">
        <v>672</v>
      </c>
      <c r="J350" s="384" t="s">
        <v>3461</v>
      </c>
      <c r="K350" s="134">
        <f t="shared" ref="K350" si="180">H350-F350</f>
        <v>-145.60000000000002</v>
      </c>
      <c r="L350" s="135">
        <f t="shared" ref="L350" si="181">K350/F350</f>
        <v>-0.29378531073446329</v>
      </c>
      <c r="M350" s="136" t="s">
        <v>663</v>
      </c>
      <c r="N350" s="137">
        <v>43887</v>
      </c>
      <c r="O350" s="57"/>
      <c r="P350" s="16"/>
      <c r="Q350" s="16"/>
      <c r="R350" s="17" t="s">
        <v>751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369">
        <v>133</v>
      </c>
      <c r="B351" s="164">
        <v>43237</v>
      </c>
      <c r="C351" s="164"/>
      <c r="D351" s="165" t="s">
        <v>489</v>
      </c>
      <c r="E351" s="166" t="s">
        <v>623</v>
      </c>
      <c r="F351" s="167">
        <v>230.3</v>
      </c>
      <c r="G351" s="166"/>
      <c r="H351" s="166">
        <v>102.5</v>
      </c>
      <c r="I351" s="186">
        <v>348</v>
      </c>
      <c r="J351" s="384" t="s">
        <v>3482</v>
      </c>
      <c r="K351" s="134">
        <f t="shared" ref="K351" si="182">H351-F351</f>
        <v>-127.80000000000001</v>
      </c>
      <c r="L351" s="135">
        <f t="shared" ref="L351" si="183">K351/F351</f>
        <v>-0.55492835432045162</v>
      </c>
      <c r="M351" s="136" t="s">
        <v>663</v>
      </c>
      <c r="N351" s="137">
        <v>43896</v>
      </c>
      <c r="O351" s="57"/>
      <c r="P351" s="16"/>
      <c r="Q351" s="16"/>
      <c r="R351" s="344" t="s">
        <v>751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15">
        <v>134</v>
      </c>
      <c r="B352" s="198">
        <v>43258</v>
      </c>
      <c r="C352" s="198"/>
      <c r="D352" s="201" t="s">
        <v>449</v>
      </c>
      <c r="E352" s="199" t="s">
        <v>623</v>
      </c>
      <c r="F352" s="197">
        <f>342.5-5.1</f>
        <v>337.4</v>
      </c>
      <c r="G352" s="199"/>
      <c r="H352" s="199"/>
      <c r="I352" s="226">
        <v>439</v>
      </c>
      <c r="J352" s="238" t="s">
        <v>601</v>
      </c>
      <c r="K352" s="228"/>
      <c r="L352" s="229"/>
      <c r="M352" s="227" t="s">
        <v>601</v>
      </c>
      <c r="N352" s="230"/>
      <c r="O352" s="57"/>
      <c r="P352" s="16"/>
      <c r="Q352" s="16"/>
      <c r="R352" s="342" t="s">
        <v>753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15">
        <v>135</v>
      </c>
      <c r="B353" s="198">
        <v>43285</v>
      </c>
      <c r="C353" s="198"/>
      <c r="D353" s="202" t="s">
        <v>49</v>
      </c>
      <c r="E353" s="199" t="s">
        <v>623</v>
      </c>
      <c r="F353" s="197">
        <f>127.5-5.53</f>
        <v>121.97</v>
      </c>
      <c r="G353" s="199"/>
      <c r="H353" s="199"/>
      <c r="I353" s="226">
        <v>170</v>
      </c>
      <c r="J353" s="238" t="s">
        <v>601</v>
      </c>
      <c r="K353" s="228"/>
      <c r="L353" s="229"/>
      <c r="M353" s="227" t="s">
        <v>601</v>
      </c>
      <c r="N353" s="230"/>
      <c r="O353" s="57"/>
      <c r="P353" s="16"/>
      <c r="Q353" s="16"/>
      <c r="R353" s="17" t="s">
        <v>751</v>
      </c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369">
        <v>136</v>
      </c>
      <c r="B354" s="164">
        <v>43294</v>
      </c>
      <c r="C354" s="164"/>
      <c r="D354" s="165" t="s">
        <v>243</v>
      </c>
      <c r="E354" s="166" t="s">
        <v>623</v>
      </c>
      <c r="F354" s="167">
        <v>46.5</v>
      </c>
      <c r="G354" s="166"/>
      <c r="H354" s="166">
        <v>17</v>
      </c>
      <c r="I354" s="186">
        <v>59</v>
      </c>
      <c r="J354" s="384" t="s">
        <v>3460</v>
      </c>
      <c r="K354" s="134">
        <f t="shared" ref="K354" si="184">H354-F354</f>
        <v>-29.5</v>
      </c>
      <c r="L354" s="135">
        <f t="shared" ref="L354" si="185">K354/F354</f>
        <v>-0.63440860215053763</v>
      </c>
      <c r="M354" s="136" t="s">
        <v>663</v>
      </c>
      <c r="N354" s="137">
        <v>43887</v>
      </c>
      <c r="O354" s="57"/>
      <c r="P354" s="16"/>
      <c r="Q354" s="16"/>
      <c r="R354" s="17" t="s">
        <v>751</v>
      </c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371">
        <v>137</v>
      </c>
      <c r="B355" s="195">
        <v>43396</v>
      </c>
      <c r="C355" s="195"/>
      <c r="D355" s="202" t="s">
        <v>425</v>
      </c>
      <c r="E355" s="199" t="s">
        <v>623</v>
      </c>
      <c r="F355" s="200">
        <v>156.5</v>
      </c>
      <c r="G355" s="199"/>
      <c r="H355" s="199"/>
      <c r="I355" s="226">
        <v>191</v>
      </c>
      <c r="J355" s="238" t="s">
        <v>601</v>
      </c>
      <c r="K355" s="228"/>
      <c r="L355" s="229"/>
      <c r="M355" s="227" t="s">
        <v>601</v>
      </c>
      <c r="N355" s="230"/>
      <c r="O355" s="57"/>
      <c r="P355" s="16"/>
      <c r="Q355" s="16"/>
      <c r="R355" s="17" t="s">
        <v>751</v>
      </c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371">
        <v>138</v>
      </c>
      <c r="B356" s="195">
        <v>43439</v>
      </c>
      <c r="C356" s="195"/>
      <c r="D356" s="202" t="s">
        <v>330</v>
      </c>
      <c r="E356" s="199" t="s">
        <v>623</v>
      </c>
      <c r="F356" s="200">
        <v>259.5</v>
      </c>
      <c r="G356" s="199"/>
      <c r="H356" s="199"/>
      <c r="I356" s="226">
        <v>321</v>
      </c>
      <c r="J356" s="238" t="s">
        <v>601</v>
      </c>
      <c r="K356" s="228"/>
      <c r="L356" s="229"/>
      <c r="M356" s="227" t="s">
        <v>601</v>
      </c>
      <c r="N356" s="230"/>
      <c r="O356" s="16"/>
      <c r="P356" s="16"/>
      <c r="Q356" s="16"/>
      <c r="R356" s="17" t="s">
        <v>751</v>
      </c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369">
        <v>139</v>
      </c>
      <c r="B357" s="164">
        <v>43439</v>
      </c>
      <c r="C357" s="164"/>
      <c r="D357" s="165" t="s">
        <v>775</v>
      </c>
      <c r="E357" s="166" t="s">
        <v>623</v>
      </c>
      <c r="F357" s="166">
        <v>715</v>
      </c>
      <c r="G357" s="166"/>
      <c r="H357" s="166">
        <v>445</v>
      </c>
      <c r="I357" s="186">
        <v>840</v>
      </c>
      <c r="J357" s="138" t="s">
        <v>2994</v>
      </c>
      <c r="K357" s="134">
        <f t="shared" ref="K357:K360" si="186">H357-F357</f>
        <v>-270</v>
      </c>
      <c r="L357" s="135">
        <f t="shared" ref="L357:L360" si="187">K357/F357</f>
        <v>-0.3776223776223776</v>
      </c>
      <c r="M357" s="136" t="s">
        <v>663</v>
      </c>
      <c r="N357" s="137">
        <v>43800</v>
      </c>
      <c r="O357" s="57"/>
      <c r="P357" s="16"/>
      <c r="Q357" s="16"/>
      <c r="R357" s="17" t="s">
        <v>751</v>
      </c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06">
        <v>140</v>
      </c>
      <c r="B358" s="207">
        <v>43469</v>
      </c>
      <c r="C358" s="207"/>
      <c r="D358" s="155" t="s">
        <v>145</v>
      </c>
      <c r="E358" s="208" t="s">
        <v>623</v>
      </c>
      <c r="F358" s="208">
        <v>875</v>
      </c>
      <c r="G358" s="208"/>
      <c r="H358" s="208">
        <v>1165</v>
      </c>
      <c r="I358" s="232">
        <v>1185</v>
      </c>
      <c r="J358" s="141" t="s">
        <v>3489</v>
      </c>
      <c r="K358" s="128">
        <f t="shared" si="186"/>
        <v>290</v>
      </c>
      <c r="L358" s="129">
        <f t="shared" si="187"/>
        <v>0.33142857142857141</v>
      </c>
      <c r="M358" s="130" t="s">
        <v>599</v>
      </c>
      <c r="N358" s="362">
        <v>43847</v>
      </c>
      <c r="O358" s="57"/>
      <c r="P358" s="16"/>
      <c r="Q358" s="16"/>
      <c r="R358" s="344" t="s">
        <v>751</v>
      </c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206">
        <v>141</v>
      </c>
      <c r="B359" s="207">
        <v>43559</v>
      </c>
      <c r="C359" s="207"/>
      <c r="D359" s="413" t="s">
        <v>345</v>
      </c>
      <c r="E359" s="208" t="s">
        <v>623</v>
      </c>
      <c r="F359" s="208">
        <f>387-14.63</f>
        <v>372.37</v>
      </c>
      <c r="G359" s="208"/>
      <c r="H359" s="208">
        <v>490</v>
      </c>
      <c r="I359" s="232">
        <v>490</v>
      </c>
      <c r="J359" s="141" t="s">
        <v>682</v>
      </c>
      <c r="K359" s="128">
        <f t="shared" si="186"/>
        <v>117.63</v>
      </c>
      <c r="L359" s="129">
        <f t="shared" si="187"/>
        <v>0.31589548030185027</v>
      </c>
      <c r="M359" s="130" t="s">
        <v>599</v>
      </c>
      <c r="N359" s="362">
        <v>43850</v>
      </c>
      <c r="O359" s="57"/>
      <c r="P359" s="16"/>
      <c r="Q359" s="16"/>
      <c r="R359" s="344" t="s">
        <v>751</v>
      </c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369">
        <v>142</v>
      </c>
      <c r="B360" s="164">
        <v>43578</v>
      </c>
      <c r="C360" s="164"/>
      <c r="D360" s="165" t="s">
        <v>776</v>
      </c>
      <c r="E360" s="166" t="s">
        <v>600</v>
      </c>
      <c r="F360" s="166">
        <v>220</v>
      </c>
      <c r="G360" s="166"/>
      <c r="H360" s="166">
        <v>127.5</v>
      </c>
      <c r="I360" s="186">
        <v>284</v>
      </c>
      <c r="J360" s="384" t="s">
        <v>3483</v>
      </c>
      <c r="K360" s="134">
        <f t="shared" si="186"/>
        <v>-92.5</v>
      </c>
      <c r="L360" s="135">
        <f t="shared" si="187"/>
        <v>-0.42045454545454547</v>
      </c>
      <c r="M360" s="136" t="s">
        <v>663</v>
      </c>
      <c r="N360" s="137">
        <v>43896</v>
      </c>
      <c r="O360" s="57"/>
      <c r="P360" s="16"/>
      <c r="Q360" s="16"/>
      <c r="R360" s="17" t="s">
        <v>751</v>
      </c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206">
        <v>143</v>
      </c>
      <c r="B361" s="207">
        <v>43622</v>
      </c>
      <c r="C361" s="207"/>
      <c r="D361" s="413" t="s">
        <v>496</v>
      </c>
      <c r="E361" s="208" t="s">
        <v>600</v>
      </c>
      <c r="F361" s="208">
        <v>332.8</v>
      </c>
      <c r="G361" s="208"/>
      <c r="H361" s="208">
        <v>405</v>
      </c>
      <c r="I361" s="232">
        <v>419</v>
      </c>
      <c r="J361" s="141" t="s">
        <v>3490</v>
      </c>
      <c r="K361" s="128">
        <f t="shared" ref="K361" si="188">H361-F361</f>
        <v>72.199999999999989</v>
      </c>
      <c r="L361" s="129">
        <f t="shared" ref="L361" si="189">K361/F361</f>
        <v>0.21694711538461534</v>
      </c>
      <c r="M361" s="130" t="s">
        <v>599</v>
      </c>
      <c r="N361" s="362">
        <v>43860</v>
      </c>
      <c r="O361" s="57"/>
      <c r="P361" s="16"/>
      <c r="Q361" s="16"/>
      <c r="R361" s="17" t="s">
        <v>753</v>
      </c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144">
        <v>144</v>
      </c>
      <c r="B362" s="143">
        <v>43641</v>
      </c>
      <c r="C362" s="143"/>
      <c r="D362" s="144" t="s">
        <v>139</v>
      </c>
      <c r="E362" s="145" t="s">
        <v>623</v>
      </c>
      <c r="F362" s="146">
        <v>386</v>
      </c>
      <c r="G362" s="147"/>
      <c r="H362" s="147">
        <v>395</v>
      </c>
      <c r="I362" s="147">
        <v>452</v>
      </c>
      <c r="J362" s="170" t="s">
        <v>3405</v>
      </c>
      <c r="K362" s="171">
        <f t="shared" ref="K362" si="190">H362-F362</f>
        <v>9</v>
      </c>
      <c r="L362" s="172">
        <f t="shared" ref="L362" si="191">K362/F362</f>
        <v>2.3316062176165803E-2</v>
      </c>
      <c r="M362" s="173" t="s">
        <v>708</v>
      </c>
      <c r="N362" s="174">
        <v>43868</v>
      </c>
      <c r="O362" s="16"/>
      <c r="P362" s="16"/>
      <c r="Q362" s="16"/>
      <c r="R362" s="17" t="s">
        <v>753</v>
      </c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372">
        <v>145</v>
      </c>
      <c r="B363" s="195">
        <v>43707</v>
      </c>
      <c r="C363" s="195"/>
      <c r="D363" s="202" t="s">
        <v>260</v>
      </c>
      <c r="E363" s="199" t="s">
        <v>623</v>
      </c>
      <c r="F363" s="199" t="s">
        <v>755</v>
      </c>
      <c r="G363" s="199"/>
      <c r="H363" s="199"/>
      <c r="I363" s="226">
        <v>190</v>
      </c>
      <c r="J363" s="238" t="s">
        <v>601</v>
      </c>
      <c r="K363" s="228"/>
      <c r="L363" s="229"/>
      <c r="M363" s="358" t="s">
        <v>601</v>
      </c>
      <c r="N363" s="230"/>
      <c r="O363" s="16"/>
      <c r="P363" s="16"/>
      <c r="Q363" s="16"/>
      <c r="R363" s="344" t="s">
        <v>751</v>
      </c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206">
        <v>146</v>
      </c>
      <c r="B364" s="207">
        <v>43731</v>
      </c>
      <c r="C364" s="207"/>
      <c r="D364" s="155" t="s">
        <v>440</v>
      </c>
      <c r="E364" s="208" t="s">
        <v>623</v>
      </c>
      <c r="F364" s="208">
        <v>235</v>
      </c>
      <c r="G364" s="208"/>
      <c r="H364" s="208">
        <v>295</v>
      </c>
      <c r="I364" s="232">
        <v>296</v>
      </c>
      <c r="J364" s="141" t="s">
        <v>3147</v>
      </c>
      <c r="K364" s="128">
        <f t="shared" ref="K364" si="192">H364-F364</f>
        <v>60</v>
      </c>
      <c r="L364" s="129">
        <f t="shared" ref="L364" si="193">K364/F364</f>
        <v>0.25531914893617019</v>
      </c>
      <c r="M364" s="130" t="s">
        <v>599</v>
      </c>
      <c r="N364" s="362">
        <v>43844</v>
      </c>
      <c r="O364" s="57"/>
      <c r="P364" s="16"/>
      <c r="Q364" s="16"/>
      <c r="R364" s="17" t="s">
        <v>753</v>
      </c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206">
        <v>147</v>
      </c>
      <c r="B365" s="207">
        <v>43752</v>
      </c>
      <c r="C365" s="207"/>
      <c r="D365" s="155" t="s">
        <v>2977</v>
      </c>
      <c r="E365" s="208" t="s">
        <v>623</v>
      </c>
      <c r="F365" s="208">
        <v>277.5</v>
      </c>
      <c r="G365" s="208"/>
      <c r="H365" s="208">
        <v>333</v>
      </c>
      <c r="I365" s="232">
        <v>333</v>
      </c>
      <c r="J365" s="141" t="s">
        <v>3148</v>
      </c>
      <c r="K365" s="128">
        <f t="shared" ref="K365" si="194">H365-F365</f>
        <v>55.5</v>
      </c>
      <c r="L365" s="129">
        <f t="shared" ref="L365" si="195">K365/F365</f>
        <v>0.2</v>
      </c>
      <c r="M365" s="130" t="s">
        <v>599</v>
      </c>
      <c r="N365" s="362">
        <v>43846</v>
      </c>
      <c r="O365" s="57"/>
      <c r="P365" s="16"/>
      <c r="Q365" s="16"/>
      <c r="R365" s="344" t="s">
        <v>751</v>
      </c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206">
        <v>148</v>
      </c>
      <c r="B366" s="207">
        <v>43752</v>
      </c>
      <c r="C366" s="207"/>
      <c r="D366" s="155" t="s">
        <v>2976</v>
      </c>
      <c r="E366" s="208" t="s">
        <v>623</v>
      </c>
      <c r="F366" s="208">
        <v>930</v>
      </c>
      <c r="G366" s="208"/>
      <c r="H366" s="208">
        <v>1165</v>
      </c>
      <c r="I366" s="232">
        <v>1200</v>
      </c>
      <c r="J366" s="141" t="s">
        <v>3150</v>
      </c>
      <c r="K366" s="128">
        <f t="shared" ref="K366" si="196">H366-F366</f>
        <v>235</v>
      </c>
      <c r="L366" s="129">
        <f t="shared" ref="L366" si="197">K366/F366</f>
        <v>0.25268817204301075</v>
      </c>
      <c r="M366" s="130" t="s">
        <v>599</v>
      </c>
      <c r="N366" s="362">
        <v>43847</v>
      </c>
      <c r="O366" s="57"/>
      <c r="P366" s="16"/>
      <c r="Q366" s="16"/>
      <c r="R366" s="344" t="s">
        <v>753</v>
      </c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371">
        <v>149</v>
      </c>
      <c r="B367" s="347">
        <v>43753</v>
      </c>
      <c r="C367" s="212"/>
      <c r="D367" s="373" t="s">
        <v>2975</v>
      </c>
      <c r="E367" s="350" t="s">
        <v>623</v>
      </c>
      <c r="F367" s="353">
        <v>111</v>
      </c>
      <c r="G367" s="350"/>
      <c r="H367" s="350"/>
      <c r="I367" s="356">
        <v>141</v>
      </c>
      <c r="J367" s="238" t="s">
        <v>601</v>
      </c>
      <c r="K367" s="238"/>
      <c r="L367" s="123"/>
      <c r="M367" s="361" t="s">
        <v>601</v>
      </c>
      <c r="N367" s="240"/>
      <c r="O367" s="16"/>
      <c r="P367" s="16"/>
      <c r="Q367" s="16"/>
      <c r="R367" s="17"/>
      <c r="S367" s="16"/>
      <c r="T367" s="16"/>
      <c r="U367" s="16"/>
      <c r="V367" s="16"/>
      <c r="W367" s="16"/>
      <c r="X367" s="16"/>
      <c r="Y367" s="16"/>
      <c r="Z367" s="16"/>
    </row>
    <row r="368" spans="1:26">
      <c r="A368" s="206">
        <v>150</v>
      </c>
      <c r="B368" s="207">
        <v>43753</v>
      </c>
      <c r="C368" s="207"/>
      <c r="D368" s="155" t="s">
        <v>2974</v>
      </c>
      <c r="E368" s="208" t="s">
        <v>623</v>
      </c>
      <c r="F368" s="209">
        <v>296</v>
      </c>
      <c r="G368" s="208"/>
      <c r="H368" s="208">
        <v>370</v>
      </c>
      <c r="I368" s="232">
        <v>370</v>
      </c>
      <c r="J368" s="141" t="s">
        <v>682</v>
      </c>
      <c r="K368" s="128">
        <f t="shared" ref="K368" si="198">H368-F368</f>
        <v>74</v>
      </c>
      <c r="L368" s="129">
        <f t="shared" ref="L368" si="199">K368/F368</f>
        <v>0.25</v>
      </c>
      <c r="M368" s="130" t="s">
        <v>599</v>
      </c>
      <c r="N368" s="362">
        <v>43853</v>
      </c>
      <c r="O368" s="57"/>
      <c r="P368" s="16"/>
      <c r="Q368" s="16"/>
      <c r="R368" s="344"/>
      <c r="S368" s="16"/>
      <c r="T368" s="16"/>
      <c r="U368" s="16"/>
      <c r="V368" s="16"/>
      <c r="W368" s="16"/>
      <c r="X368" s="16"/>
      <c r="Y368" s="16"/>
      <c r="Z368" s="16"/>
    </row>
    <row r="369" spans="1:26">
      <c r="A369" s="372">
        <v>151</v>
      </c>
      <c r="B369" s="211">
        <v>43754</v>
      </c>
      <c r="C369" s="211"/>
      <c r="D369" s="192" t="s">
        <v>2973</v>
      </c>
      <c r="E369" s="349" t="s">
        <v>623</v>
      </c>
      <c r="F369" s="352" t="s">
        <v>2939</v>
      </c>
      <c r="G369" s="349"/>
      <c r="H369" s="349"/>
      <c r="I369" s="355">
        <v>344</v>
      </c>
      <c r="J369" s="238" t="s">
        <v>601</v>
      </c>
      <c r="K369" s="241"/>
      <c r="L369" s="360"/>
      <c r="M369" s="343" t="s">
        <v>601</v>
      </c>
      <c r="N369" s="363"/>
      <c r="O369" s="16"/>
      <c r="P369" s="16"/>
      <c r="Q369" s="16"/>
      <c r="R369" s="344"/>
      <c r="S369" s="16"/>
      <c r="T369" s="16"/>
      <c r="U369" s="16"/>
      <c r="V369" s="16"/>
      <c r="W369" s="16"/>
      <c r="X369" s="16"/>
      <c r="Y369" s="16"/>
      <c r="Z369" s="16"/>
    </row>
    <row r="370" spans="1:26">
      <c r="A370" s="346">
        <v>152</v>
      </c>
      <c r="B370" s="212">
        <v>43832</v>
      </c>
      <c r="C370" s="212"/>
      <c r="D370" s="216" t="s">
        <v>2253</v>
      </c>
      <c r="E370" s="213" t="s">
        <v>623</v>
      </c>
      <c r="F370" s="214" t="s">
        <v>3135</v>
      </c>
      <c r="G370" s="213"/>
      <c r="H370" s="213"/>
      <c r="I370" s="237">
        <v>590</v>
      </c>
      <c r="J370" s="238" t="s">
        <v>601</v>
      </c>
      <c r="K370" s="238"/>
      <c r="L370" s="123"/>
      <c r="M370" s="343" t="s">
        <v>601</v>
      </c>
      <c r="N370" s="240"/>
      <c r="O370" s="16"/>
      <c r="P370" s="16"/>
      <c r="Q370" s="16"/>
      <c r="R370" s="344"/>
      <c r="S370" s="16"/>
      <c r="T370" s="16"/>
      <c r="U370" s="16"/>
      <c r="V370" s="16"/>
      <c r="W370" s="16"/>
      <c r="X370" s="16"/>
      <c r="Y370" s="16"/>
      <c r="Z370" s="16"/>
    </row>
    <row r="371" spans="1:26">
      <c r="A371" s="206">
        <v>153</v>
      </c>
      <c r="B371" s="207">
        <v>43966</v>
      </c>
      <c r="C371" s="207"/>
      <c r="D371" s="155" t="s">
        <v>65</v>
      </c>
      <c r="E371" s="208" t="s">
        <v>623</v>
      </c>
      <c r="F371" s="209">
        <v>67.5</v>
      </c>
      <c r="G371" s="208"/>
      <c r="H371" s="208">
        <v>86</v>
      </c>
      <c r="I371" s="232">
        <v>86</v>
      </c>
      <c r="J371" s="141" t="s">
        <v>3628</v>
      </c>
      <c r="K371" s="128">
        <f t="shared" ref="K371" si="200">H371-F371</f>
        <v>18.5</v>
      </c>
      <c r="L371" s="129">
        <f t="shared" ref="L371" si="201">K371/F371</f>
        <v>0.27407407407407408</v>
      </c>
      <c r="M371" s="130" t="s">
        <v>599</v>
      </c>
      <c r="N371" s="362">
        <v>44008</v>
      </c>
      <c r="O371" s="57"/>
      <c r="P371" s="16"/>
      <c r="Q371" s="16"/>
      <c r="R371" s="344"/>
      <c r="S371" s="16"/>
      <c r="T371" s="16"/>
      <c r="U371" s="16"/>
      <c r="V371" s="16"/>
      <c r="W371" s="16"/>
      <c r="X371" s="16"/>
      <c r="Y371" s="16"/>
      <c r="Z371" s="16"/>
    </row>
    <row r="372" spans="1:26">
      <c r="A372" s="210">
        <v>154</v>
      </c>
      <c r="B372" s="3">
        <v>44035</v>
      </c>
      <c r="C372" s="212"/>
      <c r="D372" s="216" t="s">
        <v>495</v>
      </c>
      <c r="E372" s="213" t="s">
        <v>623</v>
      </c>
      <c r="F372" s="214" t="s">
        <v>3632</v>
      </c>
      <c r="G372" s="213"/>
      <c r="H372" s="213"/>
      <c r="I372" s="237">
        <v>296</v>
      </c>
      <c r="J372" s="238" t="s">
        <v>601</v>
      </c>
      <c r="K372" s="238"/>
      <c r="L372" s="123"/>
      <c r="M372" s="239"/>
      <c r="N372" s="240"/>
      <c r="O372" s="16"/>
      <c r="P372" s="16"/>
      <c r="Q372" s="16"/>
      <c r="R372" s="344"/>
      <c r="S372" s="16"/>
      <c r="T372" s="16"/>
      <c r="U372" s="16"/>
      <c r="V372" s="16"/>
      <c r="W372" s="16"/>
      <c r="X372" s="16"/>
      <c r="Y372" s="16"/>
      <c r="Z372" s="16"/>
    </row>
    <row r="373" spans="1:26">
      <c r="A373" s="210">
        <v>155</v>
      </c>
      <c r="B373" s="212">
        <v>44092</v>
      </c>
      <c r="C373" s="212"/>
      <c r="D373" s="216" t="s">
        <v>416</v>
      </c>
      <c r="E373" s="213" t="s">
        <v>623</v>
      </c>
      <c r="F373" s="214" t="s">
        <v>3772</v>
      </c>
      <c r="G373" s="213"/>
      <c r="H373" s="213"/>
      <c r="I373" s="237">
        <v>248</v>
      </c>
      <c r="J373" s="238" t="s">
        <v>601</v>
      </c>
      <c r="K373" s="238"/>
      <c r="L373" s="123"/>
      <c r="M373" s="239"/>
      <c r="N373" s="240"/>
      <c r="O373" s="16"/>
      <c r="P373" s="16"/>
      <c r="Q373" s="16"/>
      <c r="R373" s="344"/>
      <c r="S373" s="16"/>
      <c r="T373" s="16"/>
      <c r="U373" s="16"/>
      <c r="V373" s="16"/>
      <c r="W373" s="16"/>
      <c r="X373" s="16"/>
      <c r="Y373" s="16"/>
      <c r="Z373" s="16"/>
    </row>
    <row r="374" spans="1:26">
      <c r="A374" s="210"/>
      <c r="B374" s="212"/>
      <c r="C374" s="212"/>
      <c r="D374" s="216"/>
      <c r="E374" s="213"/>
      <c r="F374" s="214"/>
      <c r="G374" s="213"/>
      <c r="H374" s="213"/>
      <c r="I374" s="237"/>
      <c r="J374" s="238"/>
      <c r="K374" s="238"/>
      <c r="L374" s="123"/>
      <c r="M374" s="239"/>
      <c r="N374" s="240"/>
      <c r="O374" s="16"/>
      <c r="P374" s="16"/>
      <c r="Q374" s="16"/>
      <c r="R374" s="344"/>
      <c r="S374" s="16"/>
      <c r="T374" s="16"/>
      <c r="U374" s="16"/>
      <c r="V374" s="16"/>
      <c r="W374" s="16"/>
      <c r="X374" s="16"/>
      <c r="Y374" s="16"/>
      <c r="Z374" s="16"/>
    </row>
    <row r="375" spans="1:26">
      <c r="A375" s="210"/>
      <c r="B375" s="212"/>
      <c r="C375" s="212"/>
      <c r="D375" s="216"/>
      <c r="E375" s="213"/>
      <c r="F375" s="214"/>
      <c r="G375" s="213"/>
      <c r="H375" s="213"/>
      <c r="I375" s="237"/>
      <c r="J375" s="238"/>
      <c r="K375" s="238"/>
      <c r="L375" s="123"/>
      <c r="M375" s="239"/>
      <c r="N375" s="240"/>
      <c r="O375" s="16"/>
      <c r="P375" s="16"/>
      <c r="Q375" s="16"/>
      <c r="R375" s="344"/>
      <c r="S375" s="16"/>
      <c r="T375" s="16"/>
      <c r="U375" s="16"/>
      <c r="V375" s="16"/>
      <c r="W375" s="16"/>
      <c r="X375" s="16"/>
      <c r="Y375" s="16"/>
      <c r="Z375" s="16"/>
    </row>
    <row r="376" spans="1:26">
      <c r="A376" s="210"/>
      <c r="B376" s="212"/>
      <c r="C376" s="212"/>
      <c r="D376" s="216"/>
      <c r="E376" s="213"/>
      <c r="F376" s="214"/>
      <c r="G376" s="213"/>
      <c r="H376" s="213"/>
      <c r="I376" s="237"/>
      <c r="J376" s="238"/>
      <c r="K376" s="238"/>
      <c r="L376" s="123"/>
      <c r="M376" s="239"/>
      <c r="N376" s="240"/>
      <c r="O376" s="16"/>
      <c r="P376" s="16"/>
      <c r="R376" s="344"/>
    </row>
    <row r="377" spans="1:26">
      <c r="A377" s="210"/>
      <c r="B377" s="212"/>
      <c r="C377" s="212"/>
      <c r="D377" s="216"/>
      <c r="E377" s="213"/>
      <c r="F377" s="214"/>
      <c r="G377" s="213"/>
      <c r="H377" s="213"/>
      <c r="I377" s="237"/>
      <c r="J377" s="238"/>
      <c r="K377" s="238"/>
      <c r="L377" s="123"/>
      <c r="M377" s="239"/>
      <c r="N377" s="240"/>
      <c r="O377" s="16"/>
      <c r="P377" s="16"/>
      <c r="R377" s="344"/>
    </row>
    <row r="378" spans="1:26">
      <c r="A378" s="210"/>
      <c r="B378" s="212"/>
      <c r="C378" s="212"/>
      <c r="D378" s="216"/>
      <c r="E378" s="213"/>
      <c r="F378" s="214"/>
      <c r="G378" s="213"/>
      <c r="H378" s="213"/>
      <c r="I378" s="237"/>
      <c r="J378" s="238"/>
      <c r="K378" s="238"/>
      <c r="L378" s="123"/>
      <c r="M378" s="239"/>
      <c r="N378" s="240"/>
      <c r="O378" s="16"/>
      <c r="P378" s="16"/>
      <c r="R378" s="344"/>
    </row>
    <row r="379" spans="1:26">
      <c r="A379" s="210"/>
      <c r="B379" s="212"/>
      <c r="C379" s="212"/>
      <c r="D379" s="216"/>
      <c r="E379" s="213"/>
      <c r="F379" s="214"/>
      <c r="G379" s="213"/>
      <c r="H379" s="213"/>
      <c r="I379" s="237"/>
      <c r="J379" s="238"/>
      <c r="K379" s="238"/>
      <c r="L379" s="123"/>
      <c r="M379" s="239"/>
      <c r="N379" s="240"/>
      <c r="O379" s="16"/>
      <c r="P379" s="16"/>
      <c r="R379" s="344"/>
    </row>
    <row r="380" spans="1:26">
      <c r="A380" s="210"/>
      <c r="B380" s="212"/>
      <c r="C380" s="212"/>
      <c r="D380" s="216"/>
      <c r="E380" s="213"/>
      <c r="F380" s="214"/>
      <c r="G380" s="213"/>
      <c r="H380" s="213"/>
      <c r="I380" s="237"/>
      <c r="J380" s="238"/>
      <c r="K380" s="238"/>
      <c r="L380" s="123"/>
      <c r="M380" s="239"/>
      <c r="N380" s="240"/>
      <c r="O380" s="16"/>
      <c r="P380" s="16"/>
      <c r="R380" s="344"/>
    </row>
    <row r="381" spans="1:26">
      <c r="A381" s="210"/>
      <c r="B381" s="212"/>
      <c r="C381" s="212"/>
      <c r="D381" s="216"/>
      <c r="E381" s="213"/>
      <c r="F381" s="214"/>
      <c r="G381" s="213"/>
      <c r="H381" s="213"/>
      <c r="I381" s="237"/>
      <c r="J381" s="238"/>
      <c r="K381" s="238"/>
      <c r="L381" s="123"/>
      <c r="M381" s="239"/>
      <c r="N381" s="240"/>
      <c r="O381" s="16"/>
      <c r="R381" s="242"/>
    </row>
    <row r="382" spans="1:26">
      <c r="A382" s="210"/>
      <c r="B382" s="212"/>
      <c r="C382" s="212"/>
      <c r="D382" s="216"/>
      <c r="E382" s="213"/>
      <c r="F382" s="214"/>
      <c r="G382" s="213"/>
      <c r="H382" s="213"/>
      <c r="I382" s="237"/>
      <c r="J382" s="238"/>
      <c r="K382" s="238"/>
      <c r="L382" s="123"/>
      <c r="M382" s="239"/>
      <c r="N382" s="240"/>
      <c r="O382" s="16"/>
      <c r="R382" s="242"/>
    </row>
    <row r="383" spans="1:26">
      <c r="A383" s="210"/>
      <c r="B383" s="212"/>
      <c r="C383" s="212"/>
      <c r="D383" s="216"/>
      <c r="E383" s="213"/>
      <c r="F383" s="214"/>
      <c r="G383" s="213"/>
      <c r="H383" s="213"/>
      <c r="I383" s="237"/>
      <c r="J383" s="238"/>
      <c r="K383" s="238"/>
      <c r="L383" s="123"/>
      <c r="M383" s="239"/>
      <c r="N383" s="240"/>
      <c r="O383" s="16"/>
      <c r="R383" s="242"/>
    </row>
    <row r="384" spans="1:26">
      <c r="A384" s="210"/>
      <c r="B384" s="200" t="s">
        <v>2980</v>
      </c>
      <c r="O384" s="16"/>
      <c r="R384" s="242"/>
    </row>
    <row r="385" spans="18:18">
      <c r="R385" s="242"/>
    </row>
    <row r="386" spans="18:18">
      <c r="R386" s="242"/>
    </row>
    <row r="387" spans="18:18">
      <c r="R387" s="242"/>
    </row>
    <row r="388" spans="18:18">
      <c r="R388" s="242"/>
    </row>
    <row r="389" spans="18:18">
      <c r="R389" s="242"/>
    </row>
    <row r="390" spans="18:18">
      <c r="R390" s="242"/>
    </row>
    <row r="391" spans="18:18">
      <c r="R391" s="242"/>
    </row>
    <row r="401" spans="1:1">
      <c r="A401" s="217"/>
    </row>
    <row r="402" spans="1:1">
      <c r="A402" s="217"/>
    </row>
    <row r="403" spans="1:1">
      <c r="A403" s="213"/>
    </row>
  </sheetData>
  <autoFilter ref="R1:R399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2020-10-01T02:31:20Z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