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F&amp;O)'!$R$1:$R$384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74" i="6"/>
  <c r="L374" s="1"/>
  <c r="L134"/>
  <c r="K134"/>
  <c r="L35"/>
  <c r="M35" s="1"/>
  <c r="K35"/>
  <c r="L36"/>
  <c r="K36"/>
  <c r="L132"/>
  <c r="M132" s="1"/>
  <c r="K132"/>
  <c r="L133"/>
  <c r="K133"/>
  <c r="M159"/>
  <c r="K159"/>
  <c r="K180"/>
  <c r="M180" s="1"/>
  <c r="K183"/>
  <c r="M183" s="1"/>
  <c r="K184"/>
  <c r="M184" s="1"/>
  <c r="K182"/>
  <c r="M182" s="1"/>
  <c r="L131"/>
  <c r="K131"/>
  <c r="L63"/>
  <c r="K63"/>
  <c r="L62"/>
  <c r="K62"/>
  <c r="M62" s="1"/>
  <c r="K181"/>
  <c r="M181" s="1"/>
  <c r="L122"/>
  <c r="K122"/>
  <c r="L70"/>
  <c r="K70"/>
  <c r="L31"/>
  <c r="K31"/>
  <c r="L68"/>
  <c r="K68"/>
  <c r="L28"/>
  <c r="K28"/>
  <c r="M31" l="1"/>
  <c r="M133"/>
  <c r="M134"/>
  <c r="M36"/>
  <c r="M131"/>
  <c r="M63"/>
  <c r="M28"/>
  <c r="M122"/>
  <c r="M70"/>
  <c r="M68"/>
  <c r="L34"/>
  <c r="K34"/>
  <c r="L69"/>
  <c r="K69"/>
  <c r="L67"/>
  <c r="L66"/>
  <c r="K67"/>
  <c r="K66"/>
  <c r="L130"/>
  <c r="K130"/>
  <c r="M130" s="1"/>
  <c r="L129"/>
  <c r="K129"/>
  <c r="L126"/>
  <c r="K126"/>
  <c r="L128"/>
  <c r="K128"/>
  <c r="M67" l="1"/>
  <c r="M66"/>
  <c r="M69"/>
  <c r="M128"/>
  <c r="M126"/>
  <c r="M34"/>
  <c r="M129"/>
  <c r="L127"/>
  <c r="K127"/>
  <c r="L125"/>
  <c r="K125"/>
  <c r="L120"/>
  <c r="M120" s="1"/>
  <c r="K120"/>
  <c r="L64"/>
  <c r="K64"/>
  <c r="L26"/>
  <c r="K26"/>
  <c r="L21"/>
  <c r="K21"/>
  <c r="H27"/>
  <c r="M127" l="1"/>
  <c r="M26"/>
  <c r="M125"/>
  <c r="M21"/>
  <c r="M64"/>
  <c r="L60" l="1"/>
  <c r="K60"/>
  <c r="M60" l="1"/>
  <c r="K178"/>
  <c r="M178" s="1"/>
  <c r="K179"/>
  <c r="M179" s="1"/>
  <c r="L123"/>
  <c r="K123"/>
  <c r="L121"/>
  <c r="K121"/>
  <c r="L13"/>
  <c r="K13"/>
  <c r="M13" l="1"/>
  <c r="M123"/>
  <c r="M121"/>
  <c r="L117"/>
  <c r="K117"/>
  <c r="L124"/>
  <c r="K124"/>
  <c r="K177"/>
  <c r="M177" s="1"/>
  <c r="K176"/>
  <c r="M176" s="1"/>
  <c r="M124" l="1"/>
  <c r="M117"/>
  <c r="L119"/>
  <c r="K119"/>
  <c r="L115"/>
  <c r="K115"/>
  <c r="K175"/>
  <c r="M175" s="1"/>
  <c r="L61"/>
  <c r="K61"/>
  <c r="L27"/>
  <c r="K27"/>
  <c r="M27" s="1"/>
  <c r="L112"/>
  <c r="K112"/>
  <c r="L118"/>
  <c r="K118"/>
  <c r="L116"/>
  <c r="K116"/>
  <c r="L114"/>
  <c r="K114"/>
  <c r="L55"/>
  <c r="K55"/>
  <c r="L23"/>
  <c r="K23"/>
  <c r="L25"/>
  <c r="H10"/>
  <c r="K167"/>
  <c r="M167" s="1"/>
  <c r="L113"/>
  <c r="K113"/>
  <c r="L108"/>
  <c r="K108"/>
  <c r="L101"/>
  <c r="K101"/>
  <c r="L105"/>
  <c r="K105"/>
  <c r="L58"/>
  <c r="K58"/>
  <c r="L54"/>
  <c r="K54"/>
  <c r="L50"/>
  <c r="K50"/>
  <c r="L59"/>
  <c r="K59"/>
  <c r="L15"/>
  <c r="K15"/>
  <c r="K25"/>
  <c r="L110"/>
  <c r="K110"/>
  <c r="L109"/>
  <c r="K109"/>
  <c r="K165"/>
  <c r="M165" s="1"/>
  <c r="K174"/>
  <c r="M174" s="1"/>
  <c r="K173"/>
  <c r="M173" s="1"/>
  <c r="K172"/>
  <c r="M172" s="1"/>
  <c r="K171"/>
  <c r="M171" s="1"/>
  <c r="L24"/>
  <c r="K24"/>
  <c r="L111"/>
  <c r="K111"/>
  <c r="L107"/>
  <c r="K107"/>
  <c r="K168"/>
  <c r="M168" s="1"/>
  <c r="K170"/>
  <c r="M170" s="1"/>
  <c r="K169"/>
  <c r="M169" s="1"/>
  <c r="K166"/>
  <c r="M166" s="1"/>
  <c r="K164"/>
  <c r="M164" s="1"/>
  <c r="K163"/>
  <c r="M163" s="1"/>
  <c r="K162"/>
  <c r="M162" s="1"/>
  <c r="K161"/>
  <c r="M161" s="1"/>
  <c r="K158"/>
  <c r="M158" s="1"/>
  <c r="L106"/>
  <c r="K106"/>
  <c r="L104"/>
  <c r="K104"/>
  <c r="L22"/>
  <c r="K22"/>
  <c r="L57"/>
  <c r="K57"/>
  <c r="L56"/>
  <c r="K56"/>
  <c r="L102"/>
  <c r="K102"/>
  <c r="L103"/>
  <c r="K103"/>
  <c r="L92"/>
  <c r="K92"/>
  <c r="L99"/>
  <c r="K99"/>
  <c r="L100"/>
  <c r="K100"/>
  <c r="L49"/>
  <c r="K49"/>
  <c r="M119" l="1"/>
  <c r="M114"/>
  <c r="M104"/>
  <c r="M55"/>
  <c r="M115"/>
  <c r="M61"/>
  <c r="M118"/>
  <c r="M112"/>
  <c r="M58"/>
  <c r="M116"/>
  <c r="M59"/>
  <c r="M105"/>
  <c r="M103"/>
  <c r="M23"/>
  <c r="M111"/>
  <c r="M101"/>
  <c r="M50"/>
  <c r="M108"/>
  <c r="M113"/>
  <c r="M54"/>
  <c r="M15"/>
  <c r="M25"/>
  <c r="M24"/>
  <c r="M110"/>
  <c r="M102"/>
  <c r="M109"/>
  <c r="M56"/>
  <c r="M92"/>
  <c r="M49"/>
  <c r="M107"/>
  <c r="M106"/>
  <c r="M57"/>
  <c r="M22"/>
  <c r="M100"/>
  <c r="M99"/>
  <c r="K157"/>
  <c r="M157" s="1"/>
  <c r="L93"/>
  <c r="K93"/>
  <c r="L98"/>
  <c r="K98"/>
  <c r="L11"/>
  <c r="K11"/>
  <c r="L20"/>
  <c r="K20"/>
  <c r="L97"/>
  <c r="K97"/>
  <c r="K156"/>
  <c r="M156" s="1"/>
  <c r="L96"/>
  <c r="K96"/>
  <c r="L95"/>
  <c r="K95"/>
  <c r="L94"/>
  <c r="K94"/>
  <c r="L53"/>
  <c r="K53"/>
  <c r="L91"/>
  <c r="K91"/>
  <c r="L52"/>
  <c r="K52"/>
  <c r="L51"/>
  <c r="K51"/>
  <c r="L86"/>
  <c r="K86"/>
  <c r="L87"/>
  <c r="K87"/>
  <c r="K155"/>
  <c r="M155" s="1"/>
  <c r="K151"/>
  <c r="M151" s="1"/>
  <c r="K154"/>
  <c r="M154" s="1"/>
  <c r="K90"/>
  <c r="L90"/>
  <c r="L88"/>
  <c r="K88"/>
  <c r="L89"/>
  <c r="K89"/>
  <c r="L18"/>
  <c r="K18"/>
  <c r="K153"/>
  <c r="M153" s="1"/>
  <c r="K152"/>
  <c r="M152" s="1"/>
  <c r="L17"/>
  <c r="K17"/>
  <c r="L16"/>
  <c r="K16"/>
  <c r="L84"/>
  <c r="K84"/>
  <c r="K150"/>
  <c r="M150" s="1"/>
  <c r="L48"/>
  <c r="K48"/>
  <c r="L47"/>
  <c r="K47"/>
  <c r="M17" l="1"/>
  <c r="M20"/>
  <c r="M98"/>
  <c r="M53"/>
  <c r="M93"/>
  <c r="M96"/>
  <c r="M11"/>
  <c r="M52"/>
  <c r="M97"/>
  <c r="M95"/>
  <c r="M94"/>
  <c r="M51"/>
  <c r="M91"/>
  <c r="M48"/>
  <c r="M16"/>
  <c r="M86"/>
  <c r="M87"/>
  <c r="M47"/>
  <c r="M88"/>
  <c r="M89"/>
  <c r="M84"/>
  <c r="M90"/>
  <c r="M18"/>
  <c r="L85"/>
  <c r="K85"/>
  <c r="K149"/>
  <c r="M149" s="1"/>
  <c r="K148"/>
  <c r="M148" s="1"/>
  <c r="K147"/>
  <c r="M147" s="1"/>
  <c r="L83"/>
  <c r="K83"/>
  <c r="L82"/>
  <c r="K82"/>
  <c r="K366"/>
  <c r="L366" s="1"/>
  <c r="L12"/>
  <c r="K12"/>
  <c r="L14"/>
  <c r="K14"/>
  <c r="M85" l="1"/>
  <c r="M82"/>
  <c r="M83"/>
  <c r="M12"/>
  <c r="M14"/>
  <c r="K376" l="1"/>
  <c r="L376" s="1"/>
  <c r="L10"/>
  <c r="K10"/>
  <c r="M10" l="1"/>
  <c r="H372" l="1"/>
  <c r="K372" l="1"/>
  <c r="L372" s="1"/>
  <c r="K361"/>
  <c r="L361" s="1"/>
  <c r="K351"/>
  <c r="L351" s="1"/>
  <c r="K367" l="1"/>
  <c r="L367" s="1"/>
  <c r="K368" l="1"/>
  <c r="L368" s="1"/>
  <c r="K365" l="1"/>
  <c r="L365" s="1"/>
  <c r="K344"/>
  <c r="L344" s="1"/>
  <c r="K364"/>
  <c r="L364" s="1"/>
  <c r="K363"/>
  <c r="L363" s="1"/>
  <c r="K362"/>
  <c r="L362" s="1"/>
  <c r="K359"/>
  <c r="L359" s="1"/>
  <c r="K358"/>
  <c r="L358" s="1"/>
  <c r="K357"/>
  <c r="L357" s="1"/>
  <c r="K356"/>
  <c r="L356" s="1"/>
  <c r="K355"/>
  <c r="L355" s="1"/>
  <c r="K354"/>
  <c r="L354" s="1"/>
  <c r="K353"/>
  <c r="L353" s="1"/>
  <c r="K352"/>
  <c r="L352" s="1"/>
  <c r="K350"/>
  <c r="L350" s="1"/>
  <c r="K349"/>
  <c r="L349" s="1"/>
  <c r="K348"/>
  <c r="L348" s="1"/>
  <c r="K347"/>
  <c r="L347" s="1"/>
  <c r="K346"/>
  <c r="L346" s="1"/>
  <c r="K345"/>
  <c r="L345" s="1"/>
  <c r="K343"/>
  <c r="L343" s="1"/>
  <c r="K342"/>
  <c r="L342" s="1"/>
  <c r="K341"/>
  <c r="L341" s="1"/>
  <c r="F340"/>
  <c r="K340" s="1"/>
  <c r="L340" s="1"/>
  <c r="K339"/>
  <c r="L339" s="1"/>
  <c r="K338"/>
  <c r="L338" s="1"/>
  <c r="K337"/>
  <c r="L337" s="1"/>
  <c r="K336"/>
  <c r="L336" s="1"/>
  <c r="K335"/>
  <c r="L335" s="1"/>
  <c r="F334"/>
  <c r="K334" s="1"/>
  <c r="L334" s="1"/>
  <c r="F333"/>
  <c r="K333" s="1"/>
  <c r="L333" s="1"/>
  <c r="K332"/>
  <c r="L332" s="1"/>
  <c r="F331"/>
  <c r="K331" s="1"/>
  <c r="L331" s="1"/>
  <c r="K330"/>
  <c r="L330" s="1"/>
  <c r="K329"/>
  <c r="L329" s="1"/>
  <c r="K328"/>
  <c r="L328" s="1"/>
  <c r="K327"/>
  <c r="L327" s="1"/>
  <c r="K326"/>
  <c r="L326" s="1"/>
  <c r="K325"/>
  <c r="L325" s="1"/>
  <c r="K324"/>
  <c r="L324" s="1"/>
  <c r="K323"/>
  <c r="L323" s="1"/>
  <c r="K322"/>
  <c r="L322" s="1"/>
  <c r="K321"/>
  <c r="L321" s="1"/>
  <c r="K320"/>
  <c r="L320" s="1"/>
  <c r="K319"/>
  <c r="L319" s="1"/>
  <c r="K318"/>
  <c r="L318" s="1"/>
  <c r="K317"/>
  <c r="L317" s="1"/>
  <c r="K315"/>
  <c r="L315" s="1"/>
  <c r="K313"/>
  <c r="L313" s="1"/>
  <c r="K312"/>
  <c r="L312" s="1"/>
  <c r="F311"/>
  <c r="K311" s="1"/>
  <c r="L311" s="1"/>
  <c r="K310"/>
  <c r="L310" s="1"/>
  <c r="K307"/>
  <c r="L307" s="1"/>
  <c r="K306"/>
  <c r="L306" s="1"/>
  <c r="K305"/>
  <c r="L305" s="1"/>
  <c r="K302"/>
  <c r="L302" s="1"/>
  <c r="K301"/>
  <c r="L301" s="1"/>
  <c r="K300"/>
  <c r="L300" s="1"/>
  <c r="K299"/>
  <c r="L299" s="1"/>
  <c r="K298"/>
  <c r="L298" s="1"/>
  <c r="K297"/>
  <c r="L297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5"/>
  <c r="L285" s="1"/>
  <c r="K283"/>
  <c r="L283" s="1"/>
  <c r="K281"/>
  <c r="L281" s="1"/>
  <c r="K279"/>
  <c r="L279" s="1"/>
  <c r="K278"/>
  <c r="L278" s="1"/>
  <c r="K277"/>
  <c r="L277" s="1"/>
  <c r="K275"/>
  <c r="L275" s="1"/>
  <c r="K274"/>
  <c r="L274" s="1"/>
  <c r="K273"/>
  <c r="L273" s="1"/>
  <c r="K272"/>
  <c r="K271"/>
  <c r="L271" s="1"/>
  <c r="K270"/>
  <c r="L270" s="1"/>
  <c r="K268"/>
  <c r="L268" s="1"/>
  <c r="K267"/>
  <c r="L267" s="1"/>
  <c r="K266"/>
  <c r="L266" s="1"/>
  <c r="K265"/>
  <c r="L265" s="1"/>
  <c r="K264"/>
  <c r="L264" s="1"/>
  <c r="F263"/>
  <c r="K263" s="1"/>
  <c r="L263" s="1"/>
  <c r="H262"/>
  <c r="K262" s="1"/>
  <c r="L262" s="1"/>
  <c r="K259"/>
  <c r="L259" s="1"/>
  <c r="K258"/>
  <c r="L258" s="1"/>
  <c r="K257"/>
  <c r="L257" s="1"/>
  <c r="K256"/>
  <c r="L256" s="1"/>
  <c r="K255"/>
  <c r="L255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H228"/>
  <c r="K228" s="1"/>
  <c r="L228" s="1"/>
  <c r="F227"/>
  <c r="K227" s="1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M7"/>
  <c r="D7" i="5"/>
  <c r="K6" i="4"/>
  <c r="K6" i="3"/>
  <c r="L6" i="2"/>
</calcChain>
</file>

<file path=xl/sharedStrings.xml><?xml version="1.0" encoding="utf-8"?>
<sst xmlns="http://schemas.openxmlformats.org/spreadsheetml/2006/main" count="3690" uniqueCount="1370">
  <si>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</si>
  <si>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</si>
  <si>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</si>
  <si>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</si>
  <si>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</si>
  <si>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</si>
  <si>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</si>
  <si>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</si>
  <si>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</si>
  <si>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</si>
  <si>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</si>
  <si>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</si>
  <si>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</si>
  <si>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</si>
  <si>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</si>
  <si>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</si>
  <si>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</si>
  <si>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</si>
  <si>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</si>
  <si>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</si>
  <si>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</si>
  <si>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</si>
  <si>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</si>
  <si>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</si>
  <si>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</si>
  <si>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</si>
  <si>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</si>
  <si>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</si>
  <si>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</si>
  <si>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</si>
  <si>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</si>
  <si>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</si>
  <si>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</si>
  <si>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</si>
  <si>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</si>
  <si>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</si>
  <si>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</si>
  <si>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</si>
  <si>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</si>
  <si>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</si>
  <si>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</si>
  <si>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</si>
  <si>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</si>
  <si>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</si>
  <si>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</si>
  <si>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</si>
  <si>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</si>
  <si>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</si>
  <si>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</si>
  <si>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</si>
  <si>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</si>
  <si>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</si>
  <si>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</si>
  <si>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</si>
  <si>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</si>
  <si>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</si>
  <si>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</si>
  <si>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</si>
  <si>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</si>
  <si>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</si>
  <si>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</si>
  <si>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</si>
  <si>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</si>
  <si>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</si>
  <si>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</si>
  <si>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</si>
  <si>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</si>
  <si>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</si>
  <si>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</si>
  <si>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</si>
  <si>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</si>
  <si>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</si>
  <si>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</si>
  <si>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</si>
  <si>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</si>
  <si>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</si>
  <si>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</si>
  <si>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</si>
  <si>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</si>
  <si>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</si>
  <si>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</si>
  <si>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</si>
  <si>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</si>
  <si>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</si>
  <si>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</si>
  <si>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</si>
  <si>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</si>
  <si>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</si>
  <si>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</si>
  <si>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</si>
  <si>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</si>
  <si>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</si>
  <si>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</si>
  <si>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</si>
  <si>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</si>
  <si>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</si>
  <si>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</si>
  <si>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</si>
  <si>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</si>
  <si>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</si>
  <si>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</si>
  <si>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</si>
  <si>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</si>
  <si>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</si>
  <si>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</si>
  <si>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</si>
  <si>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</si>
  <si>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</si>
  <si>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</si>
  <si>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</si>
  <si>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</si>
  <si>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</si>
  <si>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</si>
  <si>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</si>
  <si>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</si>
  <si>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</si>
  <si>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</si>
  <si>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</si>
  <si>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</si>
  <si>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</si>
  <si>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</si>
  <si>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</si>
  <si>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</si>
  <si>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</si>
  <si>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</si>
  <si>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</si>
  <si>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</si>
  <si>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</si>
  <si>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</si>
  <si>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</si>
  <si>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</si>
  <si>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</si>
  <si>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</si>
  <si>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</si>
  <si>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</si>
  <si>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</si>
  <si>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</si>
  <si>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</si>
  <si>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</si>
  <si>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</si>
  <si>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</si>
  <si>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</si>
  <si>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</si>
  <si>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</si>
  <si>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</si>
  <si>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</si>
  <si>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</si>
  <si>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</si>
  <si>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</si>
  <si>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</si>
  <si>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</si>
  <si>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</si>
  <si>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</si>
  <si>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</si>
  <si>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</si>
  <si>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</si>
  <si>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</si>
  <si>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</si>
  <si>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</si>
  <si>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</si>
  <si>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</si>
  <si>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</si>
  <si>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</si>
  <si>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</si>
  <si>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</si>
  <si>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</si>
  <si>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</si>
  <si>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</si>
  <si>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</si>
  <si>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</si>
  <si>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</si>
  <si>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</si>
  <si>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</si>
  <si>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</si>
  <si>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</si>
  <si>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</si>
  <si>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</si>
  <si>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</si>
  <si>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</si>
  <si>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</si>
  <si>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</si>
  <si>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</si>
  <si>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</si>
  <si>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</si>
  <si>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</si>
  <si>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</si>
  <si>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</si>
  <si>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</si>
  <si>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</si>
  <si>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</si>
  <si>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</si>
  <si>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</si>
  <si>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</si>
  <si>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</si>
  <si>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</si>
  <si>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</si>
  <si>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</si>
  <si>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</si>
  <si>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</si>
  <si>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</si>
  <si>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</si>
  <si>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</si>
  <si>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</si>
  <si>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</si>
  <si>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</si>
  <si>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</si>
  <si>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</si>
  <si>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</si>
  <si>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</si>
  <si>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</si>
  <si>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</si>
  <si>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</si>
  <si>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</si>
  <si>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</si>
  <si>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</si>
  <si>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</si>
  <si>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</si>
  <si>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</si>
  <si>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</si>
  <si>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</si>
  <si>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</si>
  <si>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</si>
  <si>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</si>
  <si>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</si>
  <si>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</si>
  <si>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</si>
  <si>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</si>
  <si>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</si>
  <si>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</si>
  <si>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</si>
  <si>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</si>
  <si>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</si>
  <si>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</si>
  <si>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</si>
  <si>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</si>
  <si>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</si>
  <si>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</si>
  <si>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</si>
  <si>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</si>
  <si>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</si>
  <si>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</si>
  <si>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</si>
  <si>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</si>
  <si>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</si>
  <si>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</si>
  <si>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</si>
  <si>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</si>
  <si>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</si>
  <si>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</si>
  <si>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</si>
  <si>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</si>
  <si>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</si>
  <si>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</si>
  <si>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</si>
  <si>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</si>
  <si>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</si>
  <si>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</si>
  <si>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</si>
  <si>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</si>
  <si>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</si>
  <si>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</si>
  <si>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</si>
  <si>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</si>
  <si>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</si>
  <si>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</si>
  <si>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</si>
  <si>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</si>
  <si>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</si>
  <si>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</si>
  <si>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</si>
  <si>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</si>
  <si>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</si>
  <si>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</si>
  <si>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</si>
  <si>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</si>
  <si>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</si>
  <si>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</si>
  <si>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</si>
  <si>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</si>
  <si>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</si>
  <si>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</si>
  <si>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</si>
  <si>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</si>
  <si>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</si>
  <si>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</si>
  <si>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</si>
  <si>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</si>
  <si>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</si>
  <si>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</si>
  <si>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</si>
  <si>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</si>
  <si>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</si>
  <si>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</si>
  <si>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</si>
  <si>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</si>
  <si>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</si>
  <si>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</si>
  <si>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</si>
  <si>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</si>
  <si>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</si>
  <si>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</si>
  <si>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</si>
  <si>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</si>
  <si>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</si>
  <si>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</si>
  <si>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</si>
  <si>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</si>
  <si>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</si>
  <si>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</si>
  <si>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</si>
  <si>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</si>
  <si>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</si>
  <si>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</si>
  <si>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</si>
  <si>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</si>
  <si>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</si>
  <si>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</si>
  <si>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</si>
  <si>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</si>
  <si>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</si>
  <si>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</si>
  <si>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</si>
  <si>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</si>
  <si>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</si>
  <si>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</si>
  <si>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</si>
  <si>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</si>
  <si>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</si>
  <si>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</si>
  <si>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</si>
  <si>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</si>
  <si>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</si>
  <si>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</si>
  <si>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</si>
  <si>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</si>
  <si>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</si>
  <si>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</si>
  <si>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</si>
  <si>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</si>
  <si>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</si>
  <si>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</si>
  <si>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</si>
  <si>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</si>
  <si>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</si>
  <si>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</si>
  <si>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</si>
  <si>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</si>
  <si>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</si>
  <si>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</si>
  <si>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</si>
  <si>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</si>
  <si>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</si>
  <si>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</si>
  <si>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</si>
  <si>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</si>
  <si>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</si>
  <si>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</si>
  <si>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</si>
  <si>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</si>
  <si>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</si>
  <si>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</si>
  <si>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</si>
  <si>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</si>
  <si>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</si>
  <si>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</si>
  <si>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</si>
  <si>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</si>
  <si>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</si>
  <si>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</si>
  <si>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</si>
  <si>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</si>
  <si>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</si>
  <si>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</si>
  <si>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</si>
  <si>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</si>
  <si>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</si>
  <si>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</si>
  <si>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</si>
  <si>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</si>
  <si>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</si>
  <si>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</si>
  <si>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</si>
  <si>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</si>
  <si>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</si>
  <si>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</si>
  <si>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</si>
  <si>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</si>
  <si>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</si>
  <si>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</si>
  <si>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</si>
  <si>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</si>
  <si>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</si>
  <si>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</si>
  <si>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</si>
  <si>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</si>
  <si>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</si>
  <si>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</si>
  <si>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</si>
  <si>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</si>
  <si>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</si>
  <si>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</si>
  <si>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</si>
  <si>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</si>
  <si>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</si>
  <si>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</si>
  <si>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</si>
  <si>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</si>
  <si>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</si>
  <si>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</si>
  <si>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</si>
  <si>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</si>
  <si>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</si>
  <si>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</si>
  <si>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</si>
  <si>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</si>
  <si>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</si>
  <si>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</si>
  <si>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</si>
  <si>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</si>
  <si>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</si>
  <si>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</si>
  <si>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</si>
  <si>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</si>
  <si>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</si>
  <si>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</si>
  <si>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</si>
  <si>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</si>
  <si>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</si>
  <si>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</si>
  <si>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</si>
  <si>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</si>
  <si>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</si>
  <si>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</si>
  <si>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</si>
  <si>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</si>
  <si>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</si>
  <si>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</si>
  <si>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</si>
  <si>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</si>
  <si>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</si>
  <si>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</si>
  <si>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</si>
  <si>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</si>
  <si>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</si>
  <si>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</si>
  <si>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</si>
  <si>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</si>
  <si>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</si>
  <si>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</si>
  <si>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</si>
  <si>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</si>
  <si>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</si>
  <si>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</si>
  <si>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</si>
  <si>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</si>
  <si>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</si>
  <si>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</si>
  <si>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</si>
  <si>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</si>
  <si>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</si>
  <si>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</si>
  <si>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</si>
  <si>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</si>
  <si>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</si>
  <si>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</si>
  <si>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</si>
  <si>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</si>
  <si>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</si>
  <si>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</si>
  <si>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</si>
  <si>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</si>
  <si>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</si>
  <si>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</si>
  <si>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</si>
  <si>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</si>
  <si>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</si>
  <si>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</si>
  <si>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</si>
  <si>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</si>
  <si>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</si>
  <si>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</si>
  <si>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</si>
  <si>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</si>
  <si>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</si>
  <si>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</si>
  <si>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</si>
  <si>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</si>
  <si>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</si>
  <si>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</si>
  <si>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</si>
  <si>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</si>
  <si>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</si>
  <si>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</si>
  <si>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</si>
  <si>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</si>
  <si>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</si>
  <si>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</si>
  <si>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</si>
  <si>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</si>
  <si>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</si>
  <si>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</si>
  <si>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</si>
  <si>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</si>
  <si>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</si>
  <si>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</si>
  <si>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</si>
  <si>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</si>
  <si>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</si>
  <si>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</si>
  <si>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</si>
  <si>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</si>
  <si>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</si>
  <si>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</si>
  <si>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</si>
  <si>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</si>
  <si>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</si>
  <si>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</si>
  <si>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</si>
  <si>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</si>
  <si>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</si>
  <si>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</si>
  <si>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</si>
  <si>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</si>
  <si>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</si>
  <si>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</si>
  <si>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</si>
  <si>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</si>
  <si>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</si>
  <si>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</si>
  <si>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</si>
  <si>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</si>
  <si>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</si>
  <si>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</si>
  <si>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</si>
  <si>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</si>
  <si>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</si>
  <si>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</si>
  <si>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</si>
  <si>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</si>
  <si>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</si>
  <si>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</si>
  <si>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</si>
  <si>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</si>
  <si>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</si>
  <si>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</si>
  <si>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</si>
  <si>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</si>
  <si>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</si>
  <si>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</si>
  <si>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</si>
  <si>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</si>
  <si>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</si>
  <si>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</si>
  <si>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</si>
  <si>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</si>
  <si>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</si>
  <si>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</si>
  <si>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</si>
  <si>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</si>
  <si>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</si>
  <si>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</si>
  <si>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</si>
  <si>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</si>
  <si>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</si>
  <si>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</si>
  <si>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</si>
  <si>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</si>
  <si>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</si>
  <si>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</si>
  <si>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</si>
  <si>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</si>
  <si>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</si>
  <si>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</si>
  <si>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</si>
  <si>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</si>
  <si>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</si>
  <si>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</si>
  <si>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</si>
  <si>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</si>
  <si>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</si>
  <si>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</si>
  <si>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</si>
  <si>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</si>
  <si>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</si>
  <si>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</si>
  <si>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</si>
  <si>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</si>
  <si>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</si>
  <si>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</si>
  <si>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</si>
  <si>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</si>
  <si>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</si>
  <si>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</si>
  <si>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</si>
  <si>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</si>
  <si>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</si>
  <si>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</si>
  <si>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</si>
  <si>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</si>
  <si>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</si>
  <si>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</si>
  <si>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</si>
  <si>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</si>
  <si>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</si>
  <si>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</si>
  <si>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</si>
  <si>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</si>
  <si>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</si>
  <si>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</si>
  <si>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</si>
  <si>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</si>
  <si>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</si>
  <si>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</si>
  <si>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</si>
  <si>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</si>
  <si>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</si>
  <si>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</si>
  <si>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</si>
  <si>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</si>
  <si>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</si>
  <si>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</si>
  <si>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</si>
  <si>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</si>
  <si>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</si>
  <si>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</si>
  <si>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</si>
  <si>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</si>
  <si>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</si>
  <si>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</si>
  <si>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</si>
  <si>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</si>
  <si>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</si>
  <si>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</si>
  <si>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</si>
  <si>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</si>
  <si>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</si>
  <si>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</si>
  <si>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</si>
  <si>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</si>
  <si>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</si>
  <si>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</si>
  <si>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</si>
  <si>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</si>
  <si>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</si>
  <si>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</si>
  <si>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</si>
  <si>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</si>
  <si>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</si>
  <si>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</si>
  <si>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</si>
  <si>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</si>
  <si>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</si>
  <si>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</si>
  <si>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</si>
  <si>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</si>
  <si>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</si>
  <si>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</si>
  <si>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</si>
  <si>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</si>
  <si>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</si>
  <si>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</si>
  <si>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</si>
  <si>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</si>
  <si>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</si>
  <si>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</si>
  <si>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</si>
  <si>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</si>
  <si>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</si>
  <si>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</si>
  <si>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</si>
  <si>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</si>
  <si>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</si>
  <si>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</si>
  <si>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</si>
  <si>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</si>
  <si>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</si>
  <si>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</si>
  <si>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</si>
  <si>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</si>
  <si>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</si>
  <si>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</si>
  <si>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</si>
  <si>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</si>
  <si>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</si>
  <si>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</si>
  <si>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</si>
  <si>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</si>
  <si>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</si>
  <si>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</si>
  <si>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</si>
  <si>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</si>
  <si>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</si>
  <si>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</si>
  <si>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</si>
  <si>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</si>
  <si>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</si>
  <si>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</si>
  <si>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</si>
  <si>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</si>
  <si>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</si>
  <si>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</si>
  <si>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</si>
  <si>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</si>
  <si>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</si>
  <si>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</si>
  <si>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</si>
  <si>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</si>
  <si>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</si>
  <si>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</si>
  <si>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</si>
  <si>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</si>
  <si>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</si>
  <si>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</si>
  <si>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</si>
  <si>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</si>
  <si>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</si>
  <si>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</si>
  <si>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</si>
  <si>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</si>
  <si>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</si>
  <si>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</si>
  <si>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</si>
  <si>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</si>
  <si>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</si>
  <si>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</si>
  <si>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</si>
  <si>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</si>
  <si>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</si>
  <si>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</si>
  <si>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</si>
  <si>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</si>
  <si>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</si>
  <si>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</si>
  <si>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</si>
  <si>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</si>
  <si>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</si>
  <si>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</si>
  <si>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</si>
  <si>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</si>
  <si>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</si>
  <si>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</si>
  <si>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</si>
  <si>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</si>
  <si>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</si>
  <si>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</si>
  <si>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</si>
  <si>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</si>
  <si>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</si>
  <si>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</si>
  <si>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</si>
  <si>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</si>
  <si>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</si>
  <si>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</si>
  <si>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</si>
  <si>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</si>
  <si>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</si>
  <si>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</si>
  <si>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</si>
  <si>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</si>
  <si>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</si>
  <si>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</si>
  <si>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</si>
  <si>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</si>
  <si>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</si>
  <si>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</si>
  <si>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</si>
  <si>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</si>
  <si>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</si>
  <si>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</si>
  <si>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</si>
  <si>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</si>
  <si>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</si>
  <si>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</si>
  <si>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</si>
  <si>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</si>
  <si>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</si>
  <si>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</si>
  <si>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</si>
  <si>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</si>
  <si>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</si>
  <si>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</si>
  <si>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</si>
  <si>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</si>
  <si>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</si>
  <si>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</si>
  <si>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</si>
  <si>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</si>
  <si>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</si>
  <si>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</si>
  <si>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</si>
  <si>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</si>
  <si>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</si>
  <si>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</si>
  <si>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</si>
  <si>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</si>
  <si>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</si>
  <si>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</si>
  <si>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</si>
  <si>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</si>
  <si>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</si>
  <si>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</si>
  <si>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</si>
  <si>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</si>
  <si>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</si>
  <si>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</si>
  <si>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</si>
  <si>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</si>
  <si>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</si>
  <si>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</si>
  <si>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</si>
  <si>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</si>
  <si>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</si>
  <si>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</si>
  <si>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</si>
  <si>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</si>
  <si>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</si>
  <si>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</si>
  <si>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</si>
  <si>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</si>
  <si>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</si>
  <si>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</si>
  <si>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</si>
  <si>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</si>
  <si>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</si>
  <si>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</si>
  <si>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</si>
  <si>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</si>
  <si>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</si>
  <si>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</si>
  <si>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</si>
  <si>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</si>
  <si>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</si>
  <si>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</si>
  <si>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</si>
  <si>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</si>
  <si>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</si>
  <si>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</si>
  <si>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</si>
  <si>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</si>
  <si>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</si>
  <si>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</si>
  <si>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</si>
  <si>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</si>
  <si>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</si>
  <si>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</si>
  <si>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</si>
  <si>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</si>
  <si>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</si>
  <si>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</si>
  <si>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</si>
  <si>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</si>
  <si>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</si>
  <si>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</si>
  <si>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</si>
  <si>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</si>
  <si>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</si>
  <si>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</si>
  <si>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</si>
  <si>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</si>
  <si>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</si>
  <si>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</si>
  <si>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</si>
  <si>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</si>
  <si>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</si>
  <si>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</si>
  <si>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</si>
  <si>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</si>
  <si>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GRAVITON RESEARCH CAPITAL LLP</t>
  </si>
  <si>
    <t>270-280</t>
  </si>
  <si>
    <t>360-390</t>
  </si>
  <si>
    <t xml:space="preserve">RELIANCE </t>
  </si>
  <si>
    <t>2750-2800</t>
  </si>
  <si>
    <t>2080-2120</t>
  </si>
  <si>
    <t>440-460</t>
  </si>
  <si>
    <t>GSPL SEPT FUT</t>
  </si>
  <si>
    <t>246-250</t>
  </si>
  <si>
    <t>740-750</t>
  </si>
  <si>
    <t>Profit of Rs 11.5/-</t>
  </si>
  <si>
    <t>200-250</t>
  </si>
  <si>
    <t>840-850</t>
  </si>
  <si>
    <t>1770-1850</t>
  </si>
  <si>
    <t>165-170</t>
  </si>
  <si>
    <t>BHARTIARTL SEP FUT</t>
  </si>
  <si>
    <t>ICICIBANK SEP FUT</t>
  </si>
  <si>
    <t>3700-3800</t>
  </si>
  <si>
    <t>BANKNIFTY 39700 CE 8 SEP</t>
  </si>
  <si>
    <t>600-700</t>
  </si>
  <si>
    <t>890-895</t>
  </si>
  <si>
    <t>CONCOR SEP FUT</t>
  </si>
  <si>
    <t>715-720</t>
  </si>
  <si>
    <t>HDFCAMC SEPT FUT</t>
  </si>
  <si>
    <t>2140-2180</t>
  </si>
  <si>
    <t>400-410</t>
  </si>
  <si>
    <t>Profit of Rs 10.5/-</t>
  </si>
  <si>
    <t>Loss of Rs.110/-</t>
  </si>
  <si>
    <t>BANKNIFTY 39500 CE 1-SEP</t>
  </si>
  <si>
    <t>250-300</t>
  </si>
  <si>
    <t>Profit of Rs 6/-</t>
  </si>
  <si>
    <t>Retail Research Technical Calls &amp; Fundamental Performance Report for the month of Sep-2022</t>
  </si>
  <si>
    <t>230-235</t>
  </si>
  <si>
    <t>Profit of Rs.19/-</t>
  </si>
  <si>
    <t>NIFTY 17400 PE 8 SEP</t>
  </si>
  <si>
    <t>120-160</t>
  </si>
  <si>
    <t>Profit of Rs.40.5/-</t>
  </si>
  <si>
    <t>BANKNIFTY 40000 CE 8 SEP</t>
  </si>
  <si>
    <t>Sell</t>
  </si>
  <si>
    <t>140-160</t>
  </si>
  <si>
    <t>500-600</t>
  </si>
  <si>
    <t>TATACOMM 1320 CE SEP</t>
  </si>
  <si>
    <t xml:space="preserve">BANKNIFTY 39300 PE 8 SEP </t>
  </si>
  <si>
    <t>10.0-5</t>
  </si>
  <si>
    <t>Loss of Rs 11.5/-</t>
  </si>
  <si>
    <t>SBIN SEPT FUT</t>
  </si>
  <si>
    <t>520-510</t>
  </si>
  <si>
    <t>Profit of Rs.23.5/-</t>
  </si>
  <si>
    <t>ZYDUSLIFE SEPT FUT</t>
  </si>
  <si>
    <t>380-385</t>
  </si>
  <si>
    <t>Profit of Rs.125/-</t>
  </si>
  <si>
    <t>Profit of Rs.1.5/-</t>
  </si>
  <si>
    <t>Loss of Rs.32.5/-</t>
  </si>
  <si>
    <t>Loss of Rs.105/-</t>
  </si>
  <si>
    <t>Loss of Rs.9/-</t>
  </si>
  <si>
    <t>NIFTY 17500 PE 8 SEP</t>
  </si>
  <si>
    <t>550-580</t>
  </si>
  <si>
    <t>Profit of Rs 4.5/-</t>
  </si>
  <si>
    <t>PFC SEPT FUT</t>
  </si>
  <si>
    <t>Loss of Rs 5/-</t>
  </si>
  <si>
    <t>Profit of Rs 1.5/-</t>
  </si>
  <si>
    <t>157-160</t>
  </si>
  <si>
    <t>Loss of Rs.170/-</t>
  </si>
  <si>
    <t>Loss of Rs 9/-</t>
  </si>
  <si>
    <t>Loss of Rs 70/-</t>
  </si>
  <si>
    <t>2050-2100</t>
  </si>
  <si>
    <t>Profit of Rs.33/-</t>
  </si>
  <si>
    <t>250-255</t>
  </si>
  <si>
    <t>1610-1640</t>
  </si>
  <si>
    <t>1750-1800</t>
  </si>
  <si>
    <t>TATACONSUM SEPT FUT</t>
  </si>
  <si>
    <t>840-855</t>
  </si>
  <si>
    <t>Profit of Rs.4.5/-</t>
  </si>
  <si>
    <t>2060-2100</t>
  </si>
  <si>
    <t>HINDUNILVR SEPT FUT</t>
  </si>
  <si>
    <t>2630-2670</t>
  </si>
  <si>
    <t>BHARTIARTL SEPT FUT</t>
  </si>
  <si>
    <t>770-780</t>
  </si>
  <si>
    <t>TECHM SEPT FUT</t>
  </si>
  <si>
    <t>1090-1100</t>
  </si>
  <si>
    <t>HCLTECH SEPT FUT</t>
  </si>
  <si>
    <t>950-960</t>
  </si>
  <si>
    <t>Profit of Rs.8/-</t>
  </si>
  <si>
    <t>4800-5000</t>
  </si>
  <si>
    <t>Profit of Rs 5/-</t>
  </si>
  <si>
    <t>Profit of Rs 10/-</t>
  </si>
  <si>
    <t>Profit of Rs 17/-</t>
  </si>
  <si>
    <t>Profit of Rs 9/-</t>
  </si>
  <si>
    <t>BANKNIFTY 39900 PE 8 SEP</t>
  </si>
  <si>
    <t>530-520</t>
  </si>
  <si>
    <t>955-965</t>
  </si>
  <si>
    <t>BALKRISIND 2050 CE SEP</t>
  </si>
  <si>
    <t>65-80</t>
  </si>
  <si>
    <t>80-82</t>
  </si>
  <si>
    <t>Loss of Rs 6/-</t>
  </si>
  <si>
    <t>Profit of Rs.262.5/-</t>
  </si>
  <si>
    <t>Profit of Rs 34/-</t>
  </si>
  <si>
    <t>560-568</t>
  </si>
  <si>
    <t>2050-2150</t>
  </si>
  <si>
    <t>1550-1650</t>
  </si>
  <si>
    <t>205-215</t>
  </si>
  <si>
    <t>ACC SEPT FUT</t>
  </si>
  <si>
    <t>2360-2320</t>
  </si>
  <si>
    <t>Loss of Rs 45/-</t>
  </si>
  <si>
    <t>Profit of Rs 5.5/-</t>
  </si>
  <si>
    <t>2650-2690</t>
  </si>
  <si>
    <t xml:space="preserve">HDFCBANK SEPT FUT </t>
  </si>
  <si>
    <t>1525-1545</t>
  </si>
  <si>
    <t>BAJAJFINSV SEPT FUT</t>
  </si>
  <si>
    <t>Profit of Rs.31/-</t>
  </si>
  <si>
    <t>SBIN 580 CE SEP</t>
  </si>
  <si>
    <t>9-11.0</t>
  </si>
  <si>
    <t>AMARAJABAT 555 CE SEP</t>
  </si>
  <si>
    <t>AMARAJABAT 570 CE SEP</t>
  </si>
  <si>
    <t>Profit of Rs 11/-</t>
  </si>
  <si>
    <t>Profit of Rs 42/-</t>
  </si>
  <si>
    <t>Profit of Rs 15.5/-</t>
  </si>
  <si>
    <t>1060-1100</t>
  </si>
  <si>
    <t xml:space="preserve"> ZEEL</t>
  </si>
  <si>
    <t>280-282</t>
  </si>
  <si>
    <t>Profit of Rs.14.5/-</t>
  </si>
  <si>
    <t>MINDTREE SEPT FUT</t>
  </si>
  <si>
    <t>3450-3500</t>
  </si>
  <si>
    <t>AMARAJABAT SEPT FUT</t>
  </si>
  <si>
    <t>565-575</t>
  </si>
  <si>
    <t>980-990</t>
  </si>
  <si>
    <t>830-850</t>
  </si>
  <si>
    <t>1750-1770</t>
  </si>
  <si>
    <t>NIFTY 17900 PE 15 SEP</t>
  </si>
  <si>
    <t>65-70</t>
  </si>
  <si>
    <t>AXISBANK 820 CE SEP</t>
  </si>
  <si>
    <t>17-22</t>
  </si>
  <si>
    <t>BHARTIARTL 790 CE SEP</t>
  </si>
  <si>
    <t>18-22</t>
  </si>
  <si>
    <t>Part profit of Rs.80/-</t>
  </si>
  <si>
    <t>Loss of Rs 19/-</t>
  </si>
  <si>
    <t>Profit of Rs.1.25/-</t>
  </si>
  <si>
    <t>Loss of Rs.14/-</t>
  </si>
  <si>
    <t>Profit of Rs.2/-</t>
  </si>
  <si>
    <t>Profit of Rs.3.25/-</t>
  </si>
  <si>
    <t>OBEROIRLTY 1140 CE SEP</t>
  </si>
  <si>
    <t>30-35</t>
  </si>
  <si>
    <t>Profit of Rs.3.5/-</t>
  </si>
  <si>
    <t xml:space="preserve">INFY 1500 CE SEP </t>
  </si>
  <si>
    <t>45-60</t>
  </si>
  <si>
    <t>NIFTY 18000 PE 15-SEP</t>
  </si>
  <si>
    <t>120-150</t>
  </si>
  <si>
    <t>BANKNIFTY 41500 CE 15-SEP</t>
  </si>
  <si>
    <t>350-450</t>
  </si>
  <si>
    <t>Loss of Rs.60/-</t>
  </si>
  <si>
    <t>Neutal</t>
  </si>
  <si>
    <t>INDIACEM SEPT FUT</t>
  </si>
  <si>
    <t>1680-1700</t>
  </si>
  <si>
    <t xml:space="preserve">TATASTEEL SEPT FUT </t>
  </si>
  <si>
    <t>GUJGASLTD SEPT FUT</t>
  </si>
  <si>
    <t>525-535</t>
  </si>
  <si>
    <t>115-117</t>
  </si>
  <si>
    <t>BEL SEPT FUT</t>
  </si>
  <si>
    <t xml:space="preserve">COLPAL SEPT FUT </t>
  </si>
  <si>
    <t>Profit of Rs.25.5/-</t>
  </si>
  <si>
    <t>XTX MARKETS LLP</t>
  </si>
  <si>
    <t>NIFTY 18050 PE 15-SEP</t>
  </si>
  <si>
    <t>90-120</t>
  </si>
  <si>
    <t>BANKNIFTY 41300 CE 15-SEP</t>
  </si>
  <si>
    <t>250-330</t>
  </si>
  <si>
    <t>Profit of Rs.50/-</t>
  </si>
  <si>
    <t>70-80</t>
  </si>
  <si>
    <t>Profit of Rs.11.5/-</t>
  </si>
  <si>
    <t>Profit of Rs.2.5/-</t>
  </si>
  <si>
    <t>Profit of Rs.39/-</t>
  </si>
  <si>
    <t>Loss of Rs 2.75/-</t>
  </si>
  <si>
    <t>Profit of Rs 8/-</t>
  </si>
  <si>
    <t>370-390</t>
  </si>
  <si>
    <t>Profit of Rs.15/-</t>
  </si>
  <si>
    <t>Profit of Rs.6.5/-</t>
  </si>
  <si>
    <t>Loss of Rs.11/-</t>
  </si>
  <si>
    <t>Loss of Rs.65/-</t>
  </si>
  <si>
    <t>Loss of Rs.25/-</t>
  </si>
  <si>
    <t>Loss of Rs 13/-</t>
  </si>
  <si>
    <t>Loss of Rs 38/-</t>
  </si>
  <si>
    <t>APOLLOHOSP SEPT FUT</t>
  </si>
  <si>
    <t>4500-4550</t>
  </si>
  <si>
    <t xml:space="preserve">BALKRISIND SEPT FUT </t>
  </si>
  <si>
    <t>2070-2100</t>
  </si>
  <si>
    <t>Loss of Rs 50/-</t>
  </si>
  <si>
    <t>Loss of Rs.16.5/-</t>
  </si>
  <si>
    <t>570-590</t>
  </si>
  <si>
    <t>2900-3000</t>
  </si>
  <si>
    <t>Profit of Rs.8.75/-</t>
  </si>
  <si>
    <t>Profit of Rs.19.5/-</t>
  </si>
  <si>
    <t>Loss of Rs.90/-</t>
  </si>
  <si>
    <t>Loss of Rs.-7/-</t>
  </si>
  <si>
    <t>880-900</t>
  </si>
  <si>
    <t>AXISBANK SEPT FUT</t>
  </si>
  <si>
    <t>785-775</t>
  </si>
  <si>
    <t xml:space="preserve">GRASIM SEPT FUT </t>
  </si>
  <si>
    <t>1780-1810</t>
  </si>
  <si>
    <t>610-630</t>
  </si>
  <si>
    <t>1900-1930</t>
  </si>
  <si>
    <t>NIFTY 17700 PE 22-SEP</t>
  </si>
  <si>
    <t>120-140</t>
  </si>
  <si>
    <t>CROMPTON SEPT FUT</t>
  </si>
  <si>
    <t>410-418</t>
  </si>
  <si>
    <t>Loss of Rs 11/-</t>
  </si>
  <si>
    <t>Profit of Rs.7/-</t>
  </si>
  <si>
    <t>VOLTAS SEPT FUT</t>
  </si>
  <si>
    <t>900-880</t>
  </si>
  <si>
    <t>PIIND SEPT FUT</t>
  </si>
  <si>
    <t>3220-3250</t>
  </si>
  <si>
    <t>SIEMENS SEPT FUT</t>
  </si>
  <si>
    <t>3050-3080</t>
  </si>
  <si>
    <t>INFY 1420 CE SEP</t>
  </si>
  <si>
    <t>3150-3190</t>
  </si>
  <si>
    <t>3400-3600</t>
  </si>
  <si>
    <t>230-240</t>
  </si>
  <si>
    <t>Profit of Rs.5/-</t>
  </si>
  <si>
    <t>610-620</t>
  </si>
  <si>
    <t>Profit of Rs.12/-</t>
  </si>
  <si>
    <t>Profit of Rs.42.50/-</t>
  </si>
  <si>
    <t>Profit of Rs.16/-</t>
  </si>
  <si>
    <t>380-394</t>
  </si>
  <si>
    <t>935-955</t>
  </si>
  <si>
    <t>Loss of Rs 27.5/-</t>
  </si>
  <si>
    <t>BP EQUITIES PVT. LTD.</t>
  </si>
  <si>
    <t>Loss of Rs.17/-</t>
  </si>
  <si>
    <t>TATACONSUM 810 CE SEP</t>
  </si>
  <si>
    <t>420-428</t>
  </si>
  <si>
    <t>COLPAL SEPT FUT</t>
  </si>
  <si>
    <t>1640-1660</t>
  </si>
  <si>
    <t>515-520</t>
  </si>
  <si>
    <t>Profit of Rs 25/-</t>
  </si>
  <si>
    <t>BANKNIFTY 41100 CE 22-SEP</t>
  </si>
  <si>
    <t>Loss of Rs.115/-</t>
  </si>
  <si>
    <t>Loss of Rs 60/-</t>
  </si>
  <si>
    <t>BIOCON 300 CE SEP</t>
  </si>
  <si>
    <t>4-5.0</t>
  </si>
  <si>
    <t>4.5-5.5</t>
  </si>
  <si>
    <t>Profit of Rs.1.05/-</t>
  </si>
  <si>
    <t>Loss of Rs.5.5/-</t>
  </si>
  <si>
    <t>1070-1080</t>
  </si>
  <si>
    <t>COFORGE SEPT FUT</t>
  </si>
  <si>
    <t>3550-3600</t>
  </si>
  <si>
    <t>Loss of Rs.24/-</t>
  </si>
  <si>
    <t>Loss of Rs. 35/-</t>
  </si>
  <si>
    <t>Loss of Rs. 32.5/-</t>
  </si>
  <si>
    <t>810-820</t>
  </si>
  <si>
    <t>Loss of Rs 10/-</t>
  </si>
  <si>
    <t>NIFTY SEPT FUT</t>
  </si>
  <si>
    <t>17200-17300</t>
  </si>
  <si>
    <t>Profit of Rs.110/-</t>
  </si>
  <si>
    <t>HCLTECH OCT FUT</t>
  </si>
  <si>
    <t>925-935</t>
  </si>
  <si>
    <t>2980-3010</t>
  </si>
  <si>
    <t>3300-3500</t>
  </si>
  <si>
    <t>137-139</t>
  </si>
  <si>
    <t>150-160</t>
  </si>
  <si>
    <t>ETT</t>
  </si>
  <si>
    <t>SKSE SECURITIES LIMITED CORP CM/TM PROP A/C</t>
  </si>
  <si>
    <t>Profit of Rs.49/-</t>
  </si>
  <si>
    <t>RELIANCE OCT FUT</t>
  </si>
  <si>
    <t>2450-2500</t>
  </si>
  <si>
    <t>NIFTY OCT FUT</t>
  </si>
  <si>
    <t>17300-17400</t>
  </si>
  <si>
    <t>Profit of Rs.95/-</t>
  </si>
  <si>
    <t>2995-3015</t>
  </si>
  <si>
    <t>3120-3200</t>
  </si>
  <si>
    <t>340-345</t>
  </si>
  <si>
    <t>570-580</t>
  </si>
  <si>
    <t>840-860</t>
  </si>
  <si>
    <t>Part profit of Rs.15/-</t>
  </si>
  <si>
    <t>COLORCHIPS</t>
  </si>
  <si>
    <t>BHAVISHYA ECOMMERCE PRIVATE LIMITED</t>
  </si>
  <si>
    <t>MANISH MISHRA</t>
  </si>
  <si>
    <t>SOFCOM</t>
  </si>
  <si>
    <t>KISHORE MEHTA</t>
  </si>
  <si>
    <t>Loss of Rs.22/-</t>
  </si>
  <si>
    <t>Loss of Rs. 15/-</t>
  </si>
  <si>
    <t>Loss of Rs. 38/-</t>
  </si>
  <si>
    <t>Profit of Rs.18/-</t>
  </si>
  <si>
    <t>GSPL OCT FUT</t>
  </si>
  <si>
    <t>238-245</t>
  </si>
  <si>
    <t>VOLTAS OCT FUT</t>
  </si>
  <si>
    <t>880-860</t>
  </si>
  <si>
    <t>Profit of Rs 1/-</t>
  </si>
  <si>
    <t>NIFTY 16950 PE 29-SEP</t>
  </si>
  <si>
    <t>110-150</t>
  </si>
  <si>
    <t>Profit of Rs.20/-</t>
  </si>
  <si>
    <t>NIFTY 17000 CE 29-SEP</t>
  </si>
  <si>
    <t>GALACTICO</t>
  </si>
  <si>
    <t>GOYALASS</t>
  </si>
  <si>
    <t>RAGHURAM REDDY BHEEMIDI</t>
  </si>
  <si>
    <t>JETMALL</t>
  </si>
  <si>
    <t>LLFICL</t>
  </si>
  <si>
    <t>THINKINK</t>
  </si>
  <si>
    <t>TILAK</t>
  </si>
  <si>
    <t>Profit of Rs.31.5/-</t>
  </si>
  <si>
    <t>4500-4540</t>
  </si>
  <si>
    <t>4650-4750</t>
  </si>
  <si>
    <t>847-851</t>
  </si>
  <si>
    <t>260-270</t>
  </si>
  <si>
    <t>Profit of Rs 3.75/-</t>
  </si>
  <si>
    <t>Profit of Rs.0.5/-</t>
  </si>
  <si>
    <t>120-180</t>
  </si>
  <si>
    <t>Loss of Rs.29.5/-</t>
  </si>
  <si>
    <t>Loss of Rs.2.4/-</t>
  </si>
  <si>
    <t>Loss of Rs.4.75</t>
  </si>
  <si>
    <t>ASPIRA</t>
  </si>
  <si>
    <t>YASHRAJ BIOTECHNOLOGY LIMITED</t>
  </si>
  <si>
    <t>DECIPHER</t>
  </si>
  <si>
    <t>EASUN</t>
  </si>
  <si>
    <t>KUSHBU LODHA</t>
  </si>
  <si>
    <t>POOJA</t>
  </si>
  <si>
    <t>RELICAB</t>
  </si>
  <si>
    <t>NIRBHAY FANCY VASSA</t>
  </si>
  <si>
    <t>SWETA SARWANKUMAR SARAF</t>
  </si>
  <si>
    <t>SUNITA SARWANKUMAR SARAF</t>
  </si>
  <si>
    <t>STURDY</t>
  </si>
  <si>
    <t>GREENWAY ADVISORS PRIVATE LIMITED</t>
  </si>
  <si>
    <t>SUDTIND-B</t>
  </si>
  <si>
    <t>TIGERLOGS</t>
  </si>
  <si>
    <t>SAMARKAND ESTATES PRIVATE LIMITED</t>
  </si>
  <si>
    <t>KBCGLOBAL</t>
  </si>
  <si>
    <t>KBC Global Limited</t>
  </si>
  <si>
    <t>ABDUL AZEES</t>
  </si>
  <si>
    <t>SUULD</t>
  </si>
  <si>
    <t>Suumaya Industries Ltd</t>
  </si>
  <si>
    <t>CLOUD</t>
  </si>
  <si>
    <t>Varanium Cloud Limited</t>
  </si>
  <si>
    <t>SUNRISE GILTS &amp; SECURITIES PVT LTD</t>
  </si>
  <si>
    <t>KARDA NARESH   JAGUMAL</t>
  </si>
  <si>
    <t>SALSTEEL</t>
  </si>
  <si>
    <t>S.A.L. Steel Limited</t>
  </si>
  <si>
    <t>SHRIPAL V VORA HUF</t>
  </si>
  <si>
    <t>BANKNIFTY 37800 CE 29-SEP</t>
  </si>
  <si>
    <t>Loss of Rs 20/-</t>
  </si>
  <si>
    <t>Loss of Rs 175/-</t>
  </si>
  <si>
    <t>Profit of Rs 16/-</t>
  </si>
  <si>
    <t>Part profit of Rs.12.5/-</t>
  </si>
  <si>
    <t>Part profit of Rs.18/-</t>
  </si>
  <si>
    <t>213.5-215.5</t>
  </si>
  <si>
    <t>224-230</t>
  </si>
  <si>
    <t>960-964</t>
  </si>
  <si>
    <t>1010-1030</t>
  </si>
  <si>
    <t>LUPIN OCT FUT</t>
  </si>
  <si>
    <t>680-695</t>
  </si>
  <si>
    <t>910-912</t>
  </si>
  <si>
    <t>880-870</t>
  </si>
  <si>
    <t>SBILIFE OCT FUT</t>
  </si>
  <si>
    <t>1257-1259</t>
  </si>
  <si>
    <t>1235-1220</t>
  </si>
  <si>
    <t>924-926</t>
  </si>
  <si>
    <t>950-970</t>
  </si>
  <si>
    <t>2395-2405</t>
  </si>
  <si>
    <t>2460-2500</t>
  </si>
  <si>
    <t>MINDAIND</t>
  </si>
  <si>
    <t>AKASHDEEP</t>
  </si>
  <si>
    <t>RAJESH GUPTA</t>
  </si>
  <si>
    <t>ARCFIN</t>
  </si>
  <si>
    <t>RISHIAGARWAL</t>
  </si>
  <si>
    <t>PUSPAHAS AGRAWAL</t>
  </si>
  <si>
    <t>RAJASTHAN GLOBAL SECURITIES PRIVATE LIMITED</t>
  </si>
  <si>
    <t>MANOJ RAMSISARIA</t>
  </si>
  <si>
    <t>SHRADHA RAMSISARIA</t>
  </si>
  <si>
    <t>MANOJ RAMSISARIA HUF</t>
  </si>
  <si>
    <t>MANSI SHARE &amp; STOCK ADVISORS PRIVATE LIMITED</t>
  </si>
  <si>
    <t>AMIT MODI HUF</t>
  </si>
  <si>
    <t>AMIT MODI</t>
  </si>
  <si>
    <t>MANASMODI</t>
  </si>
  <si>
    <t>SAAKSHI GUPTA</t>
  </si>
  <si>
    <t>CONTAINE</t>
  </si>
  <si>
    <t>SELVAMURTHY AKILANDESWARI</t>
  </si>
  <si>
    <t>NILKANTHBALAJIBHOSALE</t>
  </si>
  <si>
    <t>DIVYA</t>
  </si>
  <si>
    <t>NAGESHWARRAO SRIKRISHNA DUVVURI</t>
  </si>
  <si>
    <t>CONTAINER</t>
  </si>
  <si>
    <t>VIVEK KANDA</t>
  </si>
  <si>
    <t>UMA EXPORTS LIMITED</t>
  </si>
  <si>
    <t>EIGHTY</t>
  </si>
  <si>
    <t>PREETI BHAUKA</t>
  </si>
  <si>
    <t>VIPUL DILEEP LATHI</t>
  </si>
  <si>
    <t>GOKEX</t>
  </si>
  <si>
    <t>ABU DHABI INVESTMENT AUTHORITY</t>
  </si>
  <si>
    <t>CLEAR WEALTH CONSULTANCY SERVICES LLP</t>
  </si>
  <si>
    <t>HINDMILL</t>
  </si>
  <si>
    <t>ABHIMANYU JAGDISH THACKERSEY</t>
  </si>
  <si>
    <t>HRISHIKESH JAGDISH THACKERSEY</t>
  </si>
  <si>
    <t>THE BHOR CHEMICALS &amp; PLASTICS PRIVATE LIMITED</t>
  </si>
  <si>
    <t>INDOASIAF</t>
  </si>
  <si>
    <t>ADITYA CHOPRA</t>
  </si>
  <si>
    <t>ABHISHEK CHOPRA</t>
  </si>
  <si>
    <t>INFRATRUST</t>
  </si>
  <si>
    <t>LGT WEALTH INDIA PRIVATE LIMITED</t>
  </si>
  <si>
    <t>TARUNA PANKAJ TATED</t>
  </si>
  <si>
    <t>BIPIN NANUBHAI PANCHAL</t>
  </si>
  <si>
    <t>CHETAN RASIKLAL SHAH</t>
  </si>
  <si>
    <t>MEP</t>
  </si>
  <si>
    <t>IDEAL TOLL AND INFRASTRUCTURE PRIVATE LIMITED</t>
  </si>
  <si>
    <t>NEOMILE CORPORATE ADVISORY PRIVATE LIMITED</t>
  </si>
  <si>
    <t>MILEFUR</t>
  </si>
  <si>
    <t>GOPAL ROY CHOUDHURY</t>
  </si>
  <si>
    <t>MODIS</t>
  </si>
  <si>
    <t>SHRENI SHARES PRIVATE LIMITED</t>
  </si>
  <si>
    <t>OLATECH</t>
  </si>
  <si>
    <t>JAGRUTIBEN JAYANTILAL VYAS</t>
  </si>
  <si>
    <t>MITABEN RAJENDRAKUMAR BARBHAYA</t>
  </si>
  <si>
    <t>CHANDRASEKHARSADE</t>
  </si>
  <si>
    <t>PIONRINV</t>
  </si>
  <si>
    <t>VSS IRON AND MINERALS PRIVATE LIMITED</t>
  </si>
  <si>
    <t>AKSHAR COMPUTECH PRIVATE LIMITED</t>
  </si>
  <si>
    <t>SAVITA AGGARWAL</t>
  </si>
  <si>
    <t>EPITOME TRADING AND INVESTMENTS</t>
  </si>
  <si>
    <t>SWAPNIL JAIN</t>
  </si>
  <si>
    <t>RMC</t>
  </si>
  <si>
    <t>DIVYA R AGARWAL</t>
  </si>
  <si>
    <t>BONANZA PORTFOLIO LIMITED</t>
  </si>
  <si>
    <t>SUNIT KARNAWAT</t>
  </si>
  <si>
    <t>SADHNA</t>
  </si>
  <si>
    <t>ANSHU MISHRA</t>
  </si>
  <si>
    <t>SHREESEC</t>
  </si>
  <si>
    <t>SANDHIL CONSULTANCY SERVICES PRIVATE LIMITED .</t>
  </si>
  <si>
    <t>STARLINK MANAGEMENT SERVICES PRIVATE LIMITED .</t>
  </si>
  <si>
    <t>AKSHAY RAJENDRABHAI OSWAL</t>
  </si>
  <si>
    <t>DIPAK MATHURBHAI SALVI</t>
  </si>
  <si>
    <t>SIPTL</t>
  </si>
  <si>
    <t>UMESH BALKRISHAN TIBREWALA (HUF)</t>
  </si>
  <si>
    <t>PURAV BHARATBHAI PATEL</t>
  </si>
  <si>
    <t>CHANDRAKALAYOGIRAJCHANDEKAR</t>
  </si>
  <si>
    <t>NILAY JITENDRAKUMAR MISTRY</t>
  </si>
  <si>
    <t>STARHFL</t>
  </si>
  <si>
    <t>DEEPESH JAIN</t>
  </si>
  <si>
    <t>PARTH INFIN BROKERS PVT LTD</t>
  </si>
  <si>
    <t>KIRTIKUMAR RANGI</t>
  </si>
  <si>
    <t>YIESHU LOGISTICS SOLUTIONS PRIVATE LIMITED</t>
  </si>
  <si>
    <t>LOVE KUMAR BABURAM VARMA</t>
  </si>
  <si>
    <t>PRISMX GLOBAL VENTURES LIMITED</t>
  </si>
  <si>
    <t>VEERHEALTH</t>
  </si>
  <si>
    <t>PRAKASH JESHINGLAL SHAH HUF</t>
  </si>
  <si>
    <t>GUNVANT JESINGLAL SHAH HUF</t>
  </si>
  <si>
    <t>SMITA SUHAGBHAI MANIAR</t>
  </si>
  <si>
    <t>VERITAS</t>
  </si>
  <si>
    <t>SWAN ENERGY LIMITED</t>
  </si>
  <si>
    <t>NITI NITINKUMAR DIDWANIA</t>
  </si>
  <si>
    <t>WELCURE</t>
  </si>
  <si>
    <t>MADHUDEVI SANJAY BUCHA .</t>
  </si>
  <si>
    <t>REKHA BHANDARI</t>
  </si>
  <si>
    <t>DINESH KUMAR JAIN</t>
  </si>
  <si>
    <t>NAVEEN GUPTA</t>
  </si>
  <si>
    <t>DIGAMBAR GUNAJI CHENDURKAR</t>
  </si>
  <si>
    <t>PAWAN KUMAR KHURANA</t>
  </si>
  <si>
    <t>AMJUMBO</t>
  </si>
  <si>
    <t>A and M Jumbo Bags Ltd</t>
  </si>
  <si>
    <t>ZENAB AIYUB YACOOBALI</t>
  </si>
  <si>
    <t>BTML</t>
  </si>
  <si>
    <t>Bodhi Tree Multimedia Ltd</t>
  </si>
  <si>
    <t>FOCUS</t>
  </si>
  <si>
    <t>Focus Lightg</t>
  </si>
  <si>
    <t>PURVI PRABHATCHANDRA JAIN</t>
  </si>
  <si>
    <t>HERITGFOOD</t>
  </si>
  <si>
    <t>Heritage Foods Ltd.</t>
  </si>
  <si>
    <t>The India Cements Limited</t>
  </si>
  <si>
    <t>SURJECTIVE RESEARCH CAPITAL LLP</t>
  </si>
  <si>
    <t>LIBAS-RE</t>
  </si>
  <si>
    <t>Libas Con Product Ltd</t>
  </si>
  <si>
    <t>KISHAN GOPAL MOHTA</t>
  </si>
  <si>
    <t>ONEPOINT</t>
  </si>
  <si>
    <t>One Point One Sol Ltd</t>
  </si>
  <si>
    <t>KESAR TRACOM INDIA LLP</t>
  </si>
  <si>
    <t>RILINFRA</t>
  </si>
  <si>
    <t>Rachana Infra Ltd</t>
  </si>
  <si>
    <t>SAHNI BALVINDER SINGH</t>
  </si>
  <si>
    <t>SABAR</t>
  </si>
  <si>
    <t>Sabar Flex India Limited</t>
  </si>
  <si>
    <t>ANANT AGGARWAL</t>
  </si>
  <si>
    <t>SADBHAV</t>
  </si>
  <si>
    <t>Sadbhav Engineering Limit</t>
  </si>
  <si>
    <t>VEENA RAJESH SHAH</t>
  </si>
  <si>
    <t>SILLYMONKS</t>
  </si>
  <si>
    <t>Silly Monks Entertain Ltd</t>
  </si>
  <si>
    <t>AVINASH BTAWADE</t>
  </si>
  <si>
    <t>TRIYAMB SECURITIES PRIVATE LIMITED</t>
  </si>
  <si>
    <t>VIVIANA</t>
  </si>
  <si>
    <t>Viviana Power Tech Ltd</t>
  </si>
  <si>
    <t>ANSHUL AGARWAL</t>
  </si>
  <si>
    <t>DEVI GEETA</t>
  </si>
  <si>
    <t>TRUPTISURESHBHAIKUKADIA</t>
  </si>
  <si>
    <t>MAULIK CONSULTANCY</t>
  </si>
  <si>
    <t>GULFPETRO</t>
  </si>
  <si>
    <t>GP Petroleums Limited</t>
  </si>
  <si>
    <t>ANUPAM NARAIN GUPTA</t>
  </si>
  <si>
    <t>NARESH JAGUMAL KARDA</t>
  </si>
  <si>
    <t>SSM ADVISORY AND CONSULTANCY SERVICES LLP</t>
  </si>
  <si>
    <t>PATINTLOG</t>
  </si>
  <si>
    <t>Patel Integrated Logistic</t>
  </si>
  <si>
    <t>ASGAR PATEL</t>
  </si>
  <si>
    <t>ROHLTD</t>
  </si>
  <si>
    <t>Royal Orchid Hotels Limit</t>
  </si>
  <si>
    <t>KESHAV  BALJEE</t>
  </si>
  <si>
    <t>SDBL</t>
  </si>
  <si>
    <t>Som Dist &amp; Brew Ltd</t>
  </si>
  <si>
    <t>CHAUHAN RAVINDR</t>
  </si>
  <si>
    <t>SHIV CHARAN SINGH</t>
  </si>
  <si>
    <t>EKTHA COM PRIVATE LIMITED</t>
  </si>
  <si>
    <t>ABHAY NARAIN GUPTA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</si>
</sst>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39997558519241921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9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2" xfId="0" applyNumberFormat="1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" fontId="31" fillId="12" borderId="22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left"/>
    </xf>
    <xf numFmtId="0" fontId="31" fillId="12" borderId="22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2" fontId="32" fillId="14" borderId="22" xfId="0" applyNumberFormat="1" applyFont="1" applyFill="1" applyBorder="1" applyAlignment="1">
      <alignment horizontal="center" vertical="center"/>
    </xf>
    <xf numFmtId="10" fontId="32" fillId="14" borderId="22" xfId="0" applyNumberFormat="1" applyFont="1" applyFill="1" applyBorder="1" applyAlignment="1">
      <alignment horizontal="center" vertical="center" wrapText="1"/>
    </xf>
    <xf numFmtId="16" fontId="32" fillId="14" borderId="22" xfId="0" applyNumberFormat="1" applyFont="1" applyFill="1" applyBorder="1" applyAlignment="1">
      <alignment horizontal="center" vertical="center"/>
    </xf>
    <xf numFmtId="0" fontId="1" fillId="12" borderId="23" xfId="0" applyFont="1" applyFill="1" applyBorder="1"/>
    <xf numFmtId="0" fontId="1" fillId="12" borderId="22" xfId="0" applyFont="1" applyFill="1" applyBorder="1"/>
    <xf numFmtId="0" fontId="0" fillId="13" borderId="22" xfId="0" applyFont="1" applyFill="1" applyBorder="1" applyAlignment="1"/>
    <xf numFmtId="15" fontId="31" fillId="12" borderId="22" xfId="0" applyNumberFormat="1" applyFont="1" applyFill="1" applyBorder="1" applyAlignment="1">
      <alignment horizontal="center" vertical="center"/>
    </xf>
    <xf numFmtId="0" fontId="32" fillId="12" borderId="22" xfId="0" applyFont="1" applyFill="1" applyBorder="1"/>
    <xf numFmtId="43" fontId="31" fillId="12" borderId="22" xfId="0" applyNumberFormat="1" applyFont="1" applyFill="1" applyBorder="1" applyAlignment="1">
      <alignment horizontal="center" vertical="top"/>
    </xf>
    <xf numFmtId="0" fontId="31" fillId="12" borderId="22" xfId="0" applyFont="1" applyFill="1" applyBorder="1" applyAlignment="1">
      <alignment horizontal="center" vertical="top"/>
    </xf>
    <xf numFmtId="0" fontId="31" fillId="11" borderId="22" xfId="0" applyFont="1" applyFill="1" applyBorder="1" applyAlignment="1">
      <alignment horizontal="center" vertical="center"/>
    </xf>
    <xf numFmtId="0" fontId="1" fillId="18" borderId="22" xfId="0" applyFont="1" applyFill="1" applyBorder="1"/>
    <xf numFmtId="0" fontId="0" fillId="19" borderId="22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9" fillId="24" borderId="20" xfId="0" applyFont="1" applyFill="1" applyBorder="1" applyAlignment="1"/>
    <xf numFmtId="0" fontId="31" fillId="24" borderId="20" xfId="0" applyFont="1" applyFill="1" applyBorder="1" applyAlignment="1">
      <alignment horizontal="left" vertical="center"/>
    </xf>
    <xf numFmtId="0" fontId="32" fillId="24" borderId="20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15" fontId="31" fillId="22" borderId="22" xfId="0" applyNumberFormat="1" applyFont="1" applyFill="1" applyBorder="1" applyAlignment="1">
      <alignment horizontal="center" vertical="center"/>
    </xf>
    <xf numFmtId="0" fontId="32" fillId="22" borderId="22" xfId="0" applyFont="1" applyFill="1" applyBorder="1"/>
    <xf numFmtId="43" fontId="31" fillId="22" borderId="22" xfId="0" applyNumberFormat="1" applyFont="1" applyFill="1" applyBorder="1" applyAlignment="1">
      <alignment horizontal="center" vertical="top"/>
    </xf>
    <xf numFmtId="0" fontId="31" fillId="22" borderId="22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24" borderId="20" xfId="0" applyNumberFormat="1" applyFont="1" applyFill="1" applyBorder="1" applyAlignment="1">
      <alignment horizontal="center" vertic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40" fillId="11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20" borderId="22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5" fontId="31" fillId="11" borderId="22" xfId="0" applyNumberFormat="1" applyFont="1" applyFill="1" applyBorder="1" applyAlignment="1">
      <alignment horizontal="center" vertical="center"/>
    </xf>
    <xf numFmtId="0" fontId="32" fillId="11" borderId="22" xfId="0" applyFont="1" applyFill="1" applyBorder="1"/>
    <xf numFmtId="43" fontId="31" fillId="11" borderId="22" xfId="0" applyNumberFormat="1" applyFont="1" applyFill="1" applyBorder="1" applyAlignment="1">
      <alignment horizontal="center" vertical="top"/>
    </xf>
    <xf numFmtId="0" fontId="31" fillId="11" borderId="22" xfId="0" applyFont="1" applyFill="1" applyBorder="1" applyAlignment="1">
      <alignment horizontal="center" vertical="top"/>
    </xf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25" borderId="22" xfId="0" applyFont="1" applyFill="1" applyBorder="1" applyAlignment="1">
      <alignment horizontal="center" vertical="center"/>
    </xf>
    <xf numFmtId="165" fontId="31" fillId="25" borderId="22" xfId="0" applyNumberFormat="1" applyFont="1" applyFill="1" applyBorder="1" applyAlignment="1">
      <alignment horizontal="center" vertical="center"/>
    </xf>
    <xf numFmtId="15" fontId="31" fillId="25" borderId="22" xfId="0" applyNumberFormat="1" applyFont="1" applyFill="1" applyBorder="1" applyAlignment="1">
      <alignment horizontal="center" vertical="center"/>
    </xf>
    <xf numFmtId="0" fontId="32" fillId="25" borderId="22" xfId="0" applyFont="1" applyFill="1" applyBorder="1"/>
    <xf numFmtId="43" fontId="31" fillId="25" borderId="22" xfId="0" applyNumberFormat="1" applyFont="1" applyFill="1" applyBorder="1" applyAlignment="1">
      <alignment horizontal="center" vertical="top"/>
    </xf>
    <xf numFmtId="0" fontId="31" fillId="25" borderId="22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1" fontId="31" fillId="11" borderId="22" xfId="0" applyNumberFormat="1" applyFont="1" applyFill="1" applyBorder="1" applyAlignment="1">
      <alignment horizontal="center" vertical="center"/>
    </xf>
    <xf numFmtId="165" fontId="40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" fontId="31" fillId="22" borderId="22" xfId="0" applyNumberFormat="1" applyFont="1" applyFill="1" applyBorder="1" applyAlignment="1">
      <alignment horizontal="center" vertical="center"/>
    </xf>
    <xf numFmtId="165" fontId="31" fillId="27" borderId="22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31" fillId="24" borderId="22" xfId="0" applyNumberFormat="1" applyFont="1" applyFill="1" applyBorder="1" applyAlignment="1">
      <alignment horizontal="center" vertical="center"/>
    </xf>
    <xf numFmtId="0" fontId="31" fillId="24" borderId="22" xfId="0" applyFont="1" applyFill="1" applyBorder="1" applyAlignment="1">
      <alignment horizontal="center" vertical="center"/>
    </xf>
    <xf numFmtId="0" fontId="31" fillId="17" borderId="22" xfId="0" applyFont="1" applyFill="1" applyBorder="1" applyAlignment="1">
      <alignment horizontal="center" vertical="center"/>
    </xf>
    <xf numFmtId="165" fontId="31" fillId="17" borderId="22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31" fillId="28" borderId="22" xfId="0" applyFont="1" applyFill="1" applyBorder="1" applyAlignment="1">
      <alignment horizontal="center" vertical="center"/>
    </xf>
    <xf numFmtId="165" fontId="31" fillId="28" borderId="22" xfId="0" applyNumberFormat="1" applyFont="1" applyFill="1" applyBorder="1" applyAlignment="1">
      <alignment horizontal="center" vertical="center"/>
    </xf>
    <xf numFmtId="0" fontId="39" fillId="28" borderId="20" xfId="0" applyFont="1" applyFill="1" applyBorder="1" applyAlignment="1"/>
    <xf numFmtId="0" fontId="31" fillId="28" borderId="20" xfId="0" applyFont="1" applyFill="1" applyBorder="1" applyAlignment="1">
      <alignment horizontal="left" vertical="center"/>
    </xf>
    <xf numFmtId="0" fontId="31" fillId="28" borderId="20" xfId="0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0" fontId="32" fillId="28" borderId="20" xfId="0" applyNumberFormat="1" applyFont="1" applyFill="1" applyBorder="1" applyAlignment="1">
      <alignment horizontal="center" vertical="center"/>
    </xf>
    <xf numFmtId="0" fontId="32" fillId="28" borderId="22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40" fillId="20" borderId="22" xfId="0" applyFont="1" applyFill="1" applyBorder="1" applyAlignment="1">
      <alignment horizontal="center" vertical="center"/>
    </xf>
    <xf numFmtId="165" fontId="40" fillId="20" borderId="20" xfId="0" applyNumberFormat="1" applyFont="1" applyFill="1" applyBorder="1" applyAlignment="1">
      <alignment horizontal="center" vertical="center"/>
    </xf>
    <xf numFmtId="0" fontId="40" fillId="20" borderId="20" xfId="0" applyFont="1" applyFill="1" applyBorder="1"/>
    <xf numFmtId="0" fontId="40" fillId="20" borderId="20" xfId="0" applyFont="1" applyFill="1" applyBorder="1" applyAlignment="1">
      <alignment horizontal="center" vertical="center"/>
    </xf>
    <xf numFmtId="1" fontId="31" fillId="20" borderId="22" xfId="0" applyNumberFormat="1" applyFont="1" applyFill="1" applyBorder="1" applyAlignment="1">
      <alignment horizontal="center" vertical="center"/>
    </xf>
    <xf numFmtId="16" fontId="31" fillId="20" borderId="22" xfId="0" applyNumberFormat="1" applyFont="1" applyFill="1" applyBorder="1" applyAlignment="1">
      <alignment horizontal="center" vertical="center"/>
    </xf>
    <xf numFmtId="0" fontId="31" fillId="20" borderId="22" xfId="0" applyFont="1" applyFill="1" applyBorder="1" applyAlignment="1">
      <alignment horizontal="left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15" fontId="31" fillId="25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/>
    <xf numFmtId="43" fontId="31" fillId="25" borderId="20" xfId="0" applyNumberFormat="1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top"/>
    </xf>
    <xf numFmtId="15" fontId="31" fillId="20" borderId="22" xfId="0" applyNumberFormat="1" applyFont="1" applyFill="1" applyBorder="1" applyAlignment="1">
      <alignment horizontal="center" vertical="center"/>
    </xf>
    <xf numFmtId="0" fontId="32" fillId="20" borderId="22" xfId="0" applyFont="1" applyFill="1" applyBorder="1"/>
    <xf numFmtId="43" fontId="31" fillId="20" borderId="22" xfId="0" applyNumberFormat="1" applyFont="1" applyFill="1" applyBorder="1" applyAlignment="1">
      <alignment horizontal="center" vertical="top"/>
    </xf>
    <xf numFmtId="0" fontId="31" fillId="20" borderId="22" xfId="0" applyFont="1" applyFill="1" applyBorder="1" applyAlignment="1">
      <alignment horizontal="center" vertical="top"/>
    </xf>
    <xf numFmtId="0" fontId="32" fillId="21" borderId="22" xfId="0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165" fontId="31" fillId="20" borderId="22" xfId="0" applyNumberFormat="1" applyFont="1" applyFill="1" applyBorder="1" applyAlignment="1">
      <alignment horizontal="center" vertical="center"/>
    </xf>
    <xf numFmtId="0" fontId="31" fillId="0" borderId="20" xfId="0" applyFont="1" applyFill="1" applyBorder="1"/>
    <xf numFmtId="165" fontId="31" fillId="0" borderId="22" xfId="0" applyNumberFormat="1" applyFont="1" applyFill="1" applyBorder="1" applyAlignment="1">
      <alignment horizontal="center" vertical="center"/>
    </xf>
    <xf numFmtId="1" fontId="31" fillId="25" borderId="22" xfId="0" applyNumberFormat="1" applyFont="1" applyFill="1" applyBorder="1" applyAlignment="1">
      <alignment horizontal="center" vertical="center"/>
    </xf>
    <xf numFmtId="16" fontId="31" fillId="25" borderId="22" xfId="0" applyNumberFormat="1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left"/>
    </xf>
    <xf numFmtId="0" fontId="31" fillId="24" borderId="20" xfId="0" applyFont="1" applyFill="1" applyBorder="1"/>
    <xf numFmtId="0" fontId="31" fillId="17" borderId="20" xfId="0" applyFont="1" applyFill="1" applyBorder="1"/>
    <xf numFmtId="0" fontId="32" fillId="0" borderId="22" xfId="0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29" borderId="20" xfId="0" applyFont="1" applyFill="1" applyBorder="1" applyAlignment="1">
      <alignment horizontal="center" vertical="center"/>
    </xf>
    <xf numFmtId="165" fontId="31" fillId="29" borderId="20" xfId="0" applyNumberFormat="1" applyFont="1" applyFill="1" applyBorder="1" applyAlignment="1">
      <alignment horizontal="center" vertical="center"/>
    </xf>
    <xf numFmtId="0" fontId="31" fillId="29" borderId="20" xfId="0" applyFont="1" applyFill="1" applyBorder="1"/>
    <xf numFmtId="0" fontId="32" fillId="29" borderId="20" xfId="0" applyFont="1" applyFill="1" applyBorder="1" applyAlignment="1">
      <alignment horizontal="center" vertical="center"/>
    </xf>
    <xf numFmtId="0" fontId="32" fillId="30" borderId="20" xfId="0" applyFont="1" applyFill="1" applyBorder="1" applyAlignment="1">
      <alignment horizontal="center" vertical="center"/>
    </xf>
    <xf numFmtId="2" fontId="32" fillId="29" borderId="20" xfId="0" applyNumberFormat="1" applyFont="1" applyFill="1" applyBorder="1" applyAlignment="1">
      <alignment horizontal="center" vertical="center"/>
    </xf>
    <xf numFmtId="166" fontId="32" fillId="29" borderId="20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2" fontId="32" fillId="24" borderId="20" xfId="0" applyNumberFormat="1" applyFont="1" applyFill="1" applyBorder="1" applyAlignment="1">
      <alignment horizontal="center" vertical="center"/>
    </xf>
    <xf numFmtId="0" fontId="1" fillId="0" borderId="5" xfId="0" applyFont="1" applyBorder="1"/>
    <xf numFmtId="0" fontId="1" fillId="2" borderId="21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24" borderId="21" xfId="0" applyFont="1" applyFill="1" applyBorder="1" applyAlignment="1">
      <alignment horizontal="center" vertical="center"/>
    </xf>
    <xf numFmtId="0" fontId="32" fillId="24" borderId="22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65" fontId="31" fillId="24" borderId="22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0" fontId="31" fillId="24" borderId="22" xfId="0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166" fontId="32" fillId="24" borderId="22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44837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6" sqref="C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44837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6" t="s">
        <v>16</v>
      </c>
      <c r="B9" s="478" t="s">
        <v>17</v>
      </c>
      <c r="C9" s="478" t="s">
        <v>18</v>
      </c>
      <c r="D9" s="478" t="s">
        <v>19</v>
      </c>
      <c r="E9" s="23" t="s">
        <v>20</v>
      </c>
      <c r="F9" s="23" t="s">
        <v>21</v>
      </c>
      <c r="G9" s="473" t="s">
        <v>22</v>
      </c>
      <c r="H9" s="474"/>
      <c r="I9" s="475"/>
      <c r="J9" s="473" t="s">
        <v>23</v>
      </c>
      <c r="K9" s="474"/>
      <c r="L9" s="475"/>
      <c r="M9" s="23"/>
      <c r="N9" s="24"/>
      <c r="O9" s="24"/>
      <c r="P9" s="24"/>
    </row>
    <row r="10" spans="1:16" ht="59.25" customHeight="1">
      <c r="A10" s="477"/>
      <c r="B10" s="479"/>
      <c r="C10" s="479"/>
      <c r="D10" s="47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44861</v>
      </c>
      <c r="E11" s="32">
        <v>17103.2</v>
      </c>
      <c r="F11" s="32">
        <v>17025.683333333334</v>
      </c>
      <c r="G11" s="33">
        <v>16841.76666666667</v>
      </c>
      <c r="H11" s="33">
        <v>16580.333333333336</v>
      </c>
      <c r="I11" s="33">
        <v>16396.416666666672</v>
      </c>
      <c r="J11" s="33">
        <v>17287.116666666669</v>
      </c>
      <c r="K11" s="33">
        <v>17471.033333333333</v>
      </c>
      <c r="L11" s="33">
        <v>17732.466666666667</v>
      </c>
      <c r="M11" s="34">
        <v>17209.599999999999</v>
      </c>
      <c r="N11" s="34">
        <v>16764.25</v>
      </c>
      <c r="O11" s="35">
        <v>13001850</v>
      </c>
      <c r="P11" s="36">
        <v>6.9222292579830758E-2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44861</v>
      </c>
      <c r="E12" s="37">
        <v>38807.35</v>
      </c>
      <c r="F12" s="37">
        <v>38458.616666666669</v>
      </c>
      <c r="G12" s="38">
        <v>37929.133333333339</v>
      </c>
      <c r="H12" s="38">
        <v>37050.916666666672</v>
      </c>
      <c r="I12" s="38">
        <v>36521.433333333342</v>
      </c>
      <c r="J12" s="38">
        <v>39336.833333333336</v>
      </c>
      <c r="K12" s="38">
        <v>39866.316666666673</v>
      </c>
      <c r="L12" s="38">
        <v>40744.533333333333</v>
      </c>
      <c r="M12" s="28">
        <v>38988.1</v>
      </c>
      <c r="N12" s="28">
        <v>37580.400000000001</v>
      </c>
      <c r="O12" s="39">
        <v>2330025</v>
      </c>
      <c r="P12" s="40">
        <v>-1.0237349333616525E-2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44859</v>
      </c>
      <c r="E13" s="37">
        <v>17575.3</v>
      </c>
      <c r="F13" s="37">
        <v>17453.766666666666</v>
      </c>
      <c r="G13" s="38">
        <v>17226.533333333333</v>
      </c>
      <c r="H13" s="38">
        <v>16877.766666666666</v>
      </c>
      <c r="I13" s="38">
        <v>16650.533333333333</v>
      </c>
      <c r="J13" s="38">
        <v>17802.533333333333</v>
      </c>
      <c r="K13" s="38">
        <v>18029.766666666663</v>
      </c>
      <c r="L13" s="38">
        <v>18378.533333333333</v>
      </c>
      <c r="M13" s="28">
        <v>17681</v>
      </c>
      <c r="N13" s="28">
        <v>17105</v>
      </c>
      <c r="O13" s="39">
        <v>5520</v>
      </c>
      <c r="P13" s="40">
        <v>-0.08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44859</v>
      </c>
      <c r="E14" s="37">
        <v>7170</v>
      </c>
      <c r="F14" s="37">
        <v>7170</v>
      </c>
      <c r="G14" s="38">
        <v>7170</v>
      </c>
      <c r="H14" s="38">
        <v>7170</v>
      </c>
      <c r="I14" s="38">
        <v>7170</v>
      </c>
      <c r="J14" s="38">
        <v>7170</v>
      </c>
      <c r="K14" s="38">
        <v>7170</v>
      </c>
      <c r="L14" s="38">
        <v>7170</v>
      </c>
      <c r="M14" s="28">
        <v>7170</v>
      </c>
      <c r="N14" s="28">
        <v>7170</v>
      </c>
      <c r="O14" s="39">
        <v>375</v>
      </c>
      <c r="P14" s="40">
        <v>-0.16666666666666666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44861</v>
      </c>
      <c r="E15" s="37">
        <v>747.15</v>
      </c>
      <c r="F15" s="37">
        <v>742.38333333333321</v>
      </c>
      <c r="G15" s="38">
        <v>731.46666666666647</v>
      </c>
      <c r="H15" s="38">
        <v>715.7833333333333</v>
      </c>
      <c r="I15" s="38">
        <v>704.86666666666656</v>
      </c>
      <c r="J15" s="38">
        <v>758.06666666666638</v>
      </c>
      <c r="K15" s="38">
        <v>768.98333333333312</v>
      </c>
      <c r="L15" s="38">
        <v>784.66666666666629</v>
      </c>
      <c r="M15" s="28">
        <v>753.3</v>
      </c>
      <c r="N15" s="28">
        <v>726.7</v>
      </c>
      <c r="O15" s="39">
        <v>3213000</v>
      </c>
      <c r="P15" s="40">
        <v>9.0279780790308628E-2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44861</v>
      </c>
      <c r="E16" s="37">
        <v>3105.65</v>
      </c>
      <c r="F16" s="37">
        <v>3096.7833333333333</v>
      </c>
      <c r="G16" s="38">
        <v>3018.5166666666664</v>
      </c>
      <c r="H16" s="38">
        <v>2931.3833333333332</v>
      </c>
      <c r="I16" s="38">
        <v>2853.1166666666663</v>
      </c>
      <c r="J16" s="38">
        <v>3183.9166666666665</v>
      </c>
      <c r="K16" s="38">
        <v>3262.1833333333338</v>
      </c>
      <c r="L16" s="38">
        <v>3349.3166666666666</v>
      </c>
      <c r="M16" s="28">
        <v>3175.05</v>
      </c>
      <c r="N16" s="28">
        <v>3009.65</v>
      </c>
      <c r="O16" s="39">
        <v>1368500</v>
      </c>
      <c r="P16" s="40">
        <v>4.6653919694072656E-2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44861</v>
      </c>
      <c r="E17" s="37">
        <v>19195.650000000001</v>
      </c>
      <c r="F17" s="37">
        <v>19171.2</v>
      </c>
      <c r="G17" s="38">
        <v>18974.400000000001</v>
      </c>
      <c r="H17" s="38">
        <v>18753.150000000001</v>
      </c>
      <c r="I17" s="38">
        <v>18556.350000000002</v>
      </c>
      <c r="J17" s="38">
        <v>19392.45</v>
      </c>
      <c r="K17" s="38">
        <v>19589.249999999996</v>
      </c>
      <c r="L17" s="38">
        <v>19810.5</v>
      </c>
      <c r="M17" s="28">
        <v>19368</v>
      </c>
      <c r="N17" s="28">
        <v>18949.95</v>
      </c>
      <c r="O17" s="39">
        <v>48400</v>
      </c>
      <c r="P17" s="40">
        <v>-2.8892455858747994E-2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44861</v>
      </c>
      <c r="E18" s="37">
        <v>112.5</v>
      </c>
      <c r="F18" s="37">
        <v>111.5</v>
      </c>
      <c r="G18" s="38">
        <v>110</v>
      </c>
      <c r="H18" s="38">
        <v>107.5</v>
      </c>
      <c r="I18" s="38">
        <v>106</v>
      </c>
      <c r="J18" s="38">
        <v>114</v>
      </c>
      <c r="K18" s="38">
        <v>115.5</v>
      </c>
      <c r="L18" s="38">
        <v>118</v>
      </c>
      <c r="M18" s="28">
        <v>113</v>
      </c>
      <c r="N18" s="28">
        <v>109</v>
      </c>
      <c r="O18" s="39">
        <v>22766400</v>
      </c>
      <c r="P18" s="40">
        <v>8.6124401913875593E-3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44861</v>
      </c>
      <c r="E19" s="37">
        <v>351.1</v>
      </c>
      <c r="F19" s="37">
        <v>346.43333333333339</v>
      </c>
      <c r="G19" s="38">
        <v>339.26666666666677</v>
      </c>
      <c r="H19" s="38">
        <v>327.43333333333339</v>
      </c>
      <c r="I19" s="38">
        <v>320.26666666666677</v>
      </c>
      <c r="J19" s="38">
        <v>358.26666666666677</v>
      </c>
      <c r="K19" s="38">
        <v>365.43333333333339</v>
      </c>
      <c r="L19" s="38">
        <v>377.26666666666677</v>
      </c>
      <c r="M19" s="28">
        <v>353.6</v>
      </c>
      <c r="N19" s="28">
        <v>334.6</v>
      </c>
      <c r="O19" s="39">
        <v>9347000</v>
      </c>
      <c r="P19" s="40">
        <v>7.6025142173002089E-2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44861</v>
      </c>
      <c r="E20" s="37">
        <v>2422.4</v>
      </c>
      <c r="F20" s="37">
        <v>2411.9</v>
      </c>
      <c r="G20" s="38">
        <v>2383.15</v>
      </c>
      <c r="H20" s="38">
        <v>2343.9</v>
      </c>
      <c r="I20" s="38">
        <v>2315.15</v>
      </c>
      <c r="J20" s="38">
        <v>2451.15</v>
      </c>
      <c r="K20" s="38">
        <v>2479.9</v>
      </c>
      <c r="L20" s="38">
        <v>2519.15</v>
      </c>
      <c r="M20" s="28">
        <v>2440.65</v>
      </c>
      <c r="N20" s="28">
        <v>2372.65</v>
      </c>
      <c r="O20" s="39">
        <v>4394250</v>
      </c>
      <c r="P20" s="40">
        <v>-1.1194869486948695E-2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44861</v>
      </c>
      <c r="E21" s="37">
        <v>3472.05</v>
      </c>
      <c r="F21" s="37">
        <v>3465.0166666666669</v>
      </c>
      <c r="G21" s="38">
        <v>3389.1333333333337</v>
      </c>
      <c r="H21" s="38">
        <v>3306.2166666666667</v>
      </c>
      <c r="I21" s="38">
        <v>3230.3333333333335</v>
      </c>
      <c r="J21" s="38">
        <v>3547.9333333333338</v>
      </c>
      <c r="K21" s="38">
        <v>3623.8166666666671</v>
      </c>
      <c r="L21" s="38">
        <v>3706.733333333334</v>
      </c>
      <c r="M21" s="28">
        <v>3540.9</v>
      </c>
      <c r="N21" s="28">
        <v>3382.1</v>
      </c>
      <c r="O21" s="39">
        <v>17003000</v>
      </c>
      <c r="P21" s="40">
        <v>8.9902975996202124E-3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44861</v>
      </c>
      <c r="E22" s="37">
        <v>825.65</v>
      </c>
      <c r="F22" s="37">
        <v>821.68333333333339</v>
      </c>
      <c r="G22" s="38">
        <v>808.71666666666681</v>
      </c>
      <c r="H22" s="38">
        <v>791.78333333333342</v>
      </c>
      <c r="I22" s="38">
        <v>778.81666666666683</v>
      </c>
      <c r="J22" s="38">
        <v>838.61666666666679</v>
      </c>
      <c r="K22" s="38">
        <v>851.58333333333348</v>
      </c>
      <c r="L22" s="38">
        <v>868.51666666666677</v>
      </c>
      <c r="M22" s="28">
        <v>834.65</v>
      </c>
      <c r="N22" s="28">
        <v>804.75</v>
      </c>
      <c r="O22" s="39">
        <v>69900000</v>
      </c>
      <c r="P22" s="40">
        <v>2.2939304137855339E-2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44861</v>
      </c>
      <c r="E23" s="37">
        <v>3284.9</v>
      </c>
      <c r="F23" s="37">
        <v>3282.8666666666663</v>
      </c>
      <c r="G23" s="38">
        <v>3248.7333333333327</v>
      </c>
      <c r="H23" s="38">
        <v>3212.5666666666662</v>
      </c>
      <c r="I23" s="38">
        <v>3178.4333333333325</v>
      </c>
      <c r="J23" s="38">
        <v>3319.0333333333328</v>
      </c>
      <c r="K23" s="38">
        <v>3353.166666666667</v>
      </c>
      <c r="L23" s="38">
        <v>3389.333333333333</v>
      </c>
      <c r="M23" s="28">
        <v>3317</v>
      </c>
      <c r="N23" s="28">
        <v>3246.7</v>
      </c>
      <c r="O23" s="39">
        <v>363400</v>
      </c>
      <c r="P23" s="40">
        <v>-1.8898488120950324E-2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44861</v>
      </c>
      <c r="E24" s="37">
        <v>492.9</v>
      </c>
      <c r="F24" s="37">
        <v>489.9666666666667</v>
      </c>
      <c r="G24" s="38">
        <v>485.53333333333342</v>
      </c>
      <c r="H24" s="38">
        <v>478.16666666666674</v>
      </c>
      <c r="I24" s="38">
        <v>473.73333333333346</v>
      </c>
      <c r="J24" s="38">
        <v>497.33333333333337</v>
      </c>
      <c r="K24" s="38">
        <v>501.76666666666665</v>
      </c>
      <c r="L24" s="38">
        <v>509.13333333333333</v>
      </c>
      <c r="M24" s="28">
        <v>494.4</v>
      </c>
      <c r="N24" s="28">
        <v>482.6</v>
      </c>
      <c r="O24" s="39">
        <v>6086000</v>
      </c>
      <c r="P24" s="40">
        <v>-6.2050947093403004E-3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44861</v>
      </c>
      <c r="E25" s="37">
        <v>518.54999999999995</v>
      </c>
      <c r="F25" s="37">
        <v>516.08333333333337</v>
      </c>
      <c r="G25" s="38">
        <v>506.16666666666674</v>
      </c>
      <c r="H25" s="38">
        <v>493.78333333333336</v>
      </c>
      <c r="I25" s="38">
        <v>483.86666666666673</v>
      </c>
      <c r="J25" s="38">
        <v>528.4666666666667</v>
      </c>
      <c r="K25" s="38">
        <v>538.38333333333344</v>
      </c>
      <c r="L25" s="38">
        <v>550.76666666666677</v>
      </c>
      <c r="M25" s="28">
        <v>526</v>
      </c>
      <c r="N25" s="28">
        <v>503.7</v>
      </c>
      <c r="O25" s="39">
        <v>61968600</v>
      </c>
      <c r="P25" s="40">
        <v>3.7207760906242469E-2</v>
      </c>
    </row>
    <row r="26" spans="1:16" ht="12.75" customHeight="1">
      <c r="A26" s="28">
        <v>16</v>
      </c>
      <c r="B26" s="224" t="s">
        <v>44</v>
      </c>
      <c r="C26" s="30" t="s">
        <v>53</v>
      </c>
      <c r="D26" s="31">
        <v>44861</v>
      </c>
      <c r="E26" s="37">
        <v>4408.3500000000004</v>
      </c>
      <c r="F26" s="37">
        <v>4427.7166666666662</v>
      </c>
      <c r="G26" s="38">
        <v>4356.7333333333327</v>
      </c>
      <c r="H26" s="38">
        <v>4305.1166666666668</v>
      </c>
      <c r="I26" s="38">
        <v>4234.1333333333332</v>
      </c>
      <c r="J26" s="38">
        <v>4479.3333333333321</v>
      </c>
      <c r="K26" s="38">
        <v>4550.3166666666657</v>
      </c>
      <c r="L26" s="38">
        <v>4601.9333333333316</v>
      </c>
      <c r="M26" s="28">
        <v>4498.7</v>
      </c>
      <c r="N26" s="28">
        <v>4376.1000000000004</v>
      </c>
      <c r="O26" s="39">
        <v>1452125</v>
      </c>
      <c r="P26" s="40">
        <v>1.6627286251859632E-2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44861</v>
      </c>
      <c r="E27" s="37">
        <v>280.35000000000002</v>
      </c>
      <c r="F27" s="37">
        <v>277.20000000000005</v>
      </c>
      <c r="G27" s="38">
        <v>272.85000000000008</v>
      </c>
      <c r="H27" s="38">
        <v>265.35000000000002</v>
      </c>
      <c r="I27" s="38">
        <v>261.00000000000006</v>
      </c>
      <c r="J27" s="38">
        <v>284.7000000000001</v>
      </c>
      <c r="K27" s="38">
        <v>289.05</v>
      </c>
      <c r="L27" s="38">
        <v>296.55000000000013</v>
      </c>
      <c r="M27" s="28">
        <v>281.55</v>
      </c>
      <c r="N27" s="28">
        <v>269.7</v>
      </c>
      <c r="O27" s="39">
        <v>11844000</v>
      </c>
      <c r="P27" s="40">
        <v>6.8181818181818177E-2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44861</v>
      </c>
      <c r="E28" s="37">
        <v>153.65</v>
      </c>
      <c r="F28" s="37">
        <v>151.63333333333335</v>
      </c>
      <c r="G28" s="38">
        <v>149.06666666666672</v>
      </c>
      <c r="H28" s="38">
        <v>144.48333333333338</v>
      </c>
      <c r="I28" s="38">
        <v>141.91666666666674</v>
      </c>
      <c r="J28" s="38">
        <v>156.2166666666667</v>
      </c>
      <c r="K28" s="38">
        <v>158.78333333333336</v>
      </c>
      <c r="L28" s="38">
        <v>163.36666666666667</v>
      </c>
      <c r="M28" s="28">
        <v>154.19999999999999</v>
      </c>
      <c r="N28" s="28">
        <v>147.05000000000001</v>
      </c>
      <c r="O28" s="39">
        <v>50645000</v>
      </c>
      <c r="P28" s="40">
        <v>6.2296801258521238E-2</v>
      </c>
    </row>
    <row r="29" spans="1:16" ht="12.75" customHeight="1">
      <c r="A29" s="28">
        <v>19</v>
      </c>
      <c r="B29" s="225" t="s">
        <v>56</v>
      </c>
      <c r="C29" s="30" t="s">
        <v>57</v>
      </c>
      <c r="D29" s="31">
        <v>44861</v>
      </c>
      <c r="E29" s="37">
        <v>3354.2</v>
      </c>
      <c r="F29" s="37">
        <v>3356.4</v>
      </c>
      <c r="G29" s="38">
        <v>3293.8</v>
      </c>
      <c r="H29" s="38">
        <v>3233.4</v>
      </c>
      <c r="I29" s="38">
        <v>3170.8</v>
      </c>
      <c r="J29" s="38">
        <v>3416.8</v>
      </c>
      <c r="K29" s="38">
        <v>3479.3999999999996</v>
      </c>
      <c r="L29" s="38">
        <v>3539.8</v>
      </c>
      <c r="M29" s="28">
        <v>3419</v>
      </c>
      <c r="N29" s="28">
        <v>3296</v>
      </c>
      <c r="O29" s="39">
        <v>5529400</v>
      </c>
      <c r="P29" s="40">
        <v>2.3318651219602471E-2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44861</v>
      </c>
      <c r="E30" s="37">
        <v>2238.3000000000002</v>
      </c>
      <c r="F30" s="37">
        <v>2210.7000000000003</v>
      </c>
      <c r="G30" s="38">
        <v>2167.4000000000005</v>
      </c>
      <c r="H30" s="38">
        <v>2096.5000000000005</v>
      </c>
      <c r="I30" s="38">
        <v>2053.2000000000007</v>
      </c>
      <c r="J30" s="38">
        <v>2281.6000000000004</v>
      </c>
      <c r="K30" s="38">
        <v>2324.9000000000005</v>
      </c>
      <c r="L30" s="38">
        <v>2395.8000000000002</v>
      </c>
      <c r="M30" s="28">
        <v>2254</v>
      </c>
      <c r="N30" s="28">
        <v>2139.8000000000002</v>
      </c>
      <c r="O30" s="39">
        <v>1181125</v>
      </c>
      <c r="P30" s="40">
        <v>2.5549188156638012E-2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44861</v>
      </c>
      <c r="E31" s="37">
        <v>9059.35</v>
      </c>
      <c r="F31" s="37">
        <v>9009.9333333333325</v>
      </c>
      <c r="G31" s="38">
        <v>8899.866666666665</v>
      </c>
      <c r="H31" s="38">
        <v>8740.3833333333332</v>
      </c>
      <c r="I31" s="38">
        <v>8630.3166666666657</v>
      </c>
      <c r="J31" s="38">
        <v>9169.4166666666642</v>
      </c>
      <c r="K31" s="38">
        <v>9279.4833333333336</v>
      </c>
      <c r="L31" s="38">
        <v>9438.9666666666635</v>
      </c>
      <c r="M31" s="28">
        <v>9120</v>
      </c>
      <c r="N31" s="28">
        <v>8850.4500000000007</v>
      </c>
      <c r="O31" s="39">
        <v>161925</v>
      </c>
      <c r="P31" s="40">
        <v>-3.8307349665924278E-2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44861</v>
      </c>
      <c r="E32" s="37">
        <v>622.25</v>
      </c>
      <c r="F32" s="37">
        <v>613.83333333333337</v>
      </c>
      <c r="G32" s="38">
        <v>599.86666666666679</v>
      </c>
      <c r="H32" s="38">
        <v>577.48333333333346</v>
      </c>
      <c r="I32" s="38">
        <v>563.51666666666688</v>
      </c>
      <c r="J32" s="38">
        <v>636.2166666666667</v>
      </c>
      <c r="K32" s="38">
        <v>650.18333333333317</v>
      </c>
      <c r="L32" s="38">
        <v>672.56666666666661</v>
      </c>
      <c r="M32" s="28">
        <v>627.79999999999995</v>
      </c>
      <c r="N32" s="28">
        <v>591.45000000000005</v>
      </c>
      <c r="O32" s="39">
        <v>5131000</v>
      </c>
      <c r="P32" s="40">
        <v>-2.8955336866010598E-2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44861</v>
      </c>
      <c r="E33" s="37">
        <v>513.20000000000005</v>
      </c>
      <c r="F33" s="37">
        <v>514.1</v>
      </c>
      <c r="G33" s="38">
        <v>507.1</v>
      </c>
      <c r="H33" s="38">
        <v>501</v>
      </c>
      <c r="I33" s="38">
        <v>494</v>
      </c>
      <c r="J33" s="38">
        <v>520.20000000000005</v>
      </c>
      <c r="K33" s="38">
        <v>527.20000000000005</v>
      </c>
      <c r="L33" s="38">
        <v>533.30000000000007</v>
      </c>
      <c r="M33" s="28">
        <v>521.1</v>
      </c>
      <c r="N33" s="28">
        <v>508</v>
      </c>
      <c r="O33" s="39">
        <v>14264000</v>
      </c>
      <c r="P33" s="40">
        <v>4.0105002187545577E-2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44861</v>
      </c>
      <c r="E34" s="37">
        <v>735.45</v>
      </c>
      <c r="F34" s="37">
        <v>730.4666666666667</v>
      </c>
      <c r="G34" s="38">
        <v>721.33333333333337</v>
      </c>
      <c r="H34" s="38">
        <v>707.2166666666667</v>
      </c>
      <c r="I34" s="38">
        <v>698.08333333333337</v>
      </c>
      <c r="J34" s="38">
        <v>744.58333333333337</v>
      </c>
      <c r="K34" s="38">
        <v>753.71666666666658</v>
      </c>
      <c r="L34" s="38">
        <v>767.83333333333337</v>
      </c>
      <c r="M34" s="28">
        <v>739.6</v>
      </c>
      <c r="N34" s="28">
        <v>716.35</v>
      </c>
      <c r="O34" s="39">
        <v>47037600</v>
      </c>
      <c r="P34" s="40">
        <v>1.2318896722708608E-2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44861</v>
      </c>
      <c r="E35" s="37">
        <v>3521.05</v>
      </c>
      <c r="F35" s="37">
        <v>3508.5666666666671</v>
      </c>
      <c r="G35" s="38">
        <v>3464.3833333333341</v>
      </c>
      <c r="H35" s="38">
        <v>3407.7166666666672</v>
      </c>
      <c r="I35" s="38">
        <v>3363.5333333333342</v>
      </c>
      <c r="J35" s="38">
        <v>3565.233333333334</v>
      </c>
      <c r="K35" s="38">
        <v>3609.4166666666674</v>
      </c>
      <c r="L35" s="38">
        <v>3666.0833333333339</v>
      </c>
      <c r="M35" s="28">
        <v>3552.75</v>
      </c>
      <c r="N35" s="28">
        <v>3451.9</v>
      </c>
      <c r="O35" s="39">
        <v>2450250</v>
      </c>
      <c r="P35" s="40">
        <v>-8.6982906847375349E-3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44861</v>
      </c>
      <c r="E36" s="37">
        <v>1683.5</v>
      </c>
      <c r="F36" s="37">
        <v>1669</v>
      </c>
      <c r="G36" s="38">
        <v>1634.5</v>
      </c>
      <c r="H36" s="38">
        <v>1585.5</v>
      </c>
      <c r="I36" s="38">
        <v>1551</v>
      </c>
      <c r="J36" s="38">
        <v>1718</v>
      </c>
      <c r="K36" s="38">
        <v>1752.5</v>
      </c>
      <c r="L36" s="38">
        <v>1801.5</v>
      </c>
      <c r="M36" s="28">
        <v>1703.5</v>
      </c>
      <c r="N36" s="28">
        <v>1620</v>
      </c>
      <c r="O36" s="39">
        <v>6793500</v>
      </c>
      <c r="P36" s="40">
        <v>-2.8042063094641963E-2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44861</v>
      </c>
      <c r="E37" s="37">
        <v>7365.5</v>
      </c>
      <c r="F37" s="37">
        <v>7275.5166666666664</v>
      </c>
      <c r="G37" s="38">
        <v>7146.6333333333332</v>
      </c>
      <c r="H37" s="38">
        <v>6927.7666666666664</v>
      </c>
      <c r="I37" s="38">
        <v>6798.8833333333332</v>
      </c>
      <c r="J37" s="38">
        <v>7494.3833333333332</v>
      </c>
      <c r="K37" s="38">
        <v>7623.2666666666664</v>
      </c>
      <c r="L37" s="38">
        <v>7842.1333333333332</v>
      </c>
      <c r="M37" s="28">
        <v>7404.4</v>
      </c>
      <c r="N37" s="28">
        <v>7056.65</v>
      </c>
      <c r="O37" s="39">
        <v>4189625</v>
      </c>
      <c r="P37" s="40">
        <v>6.5147614961705916E-2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44861</v>
      </c>
      <c r="E38" s="37">
        <v>1887.85</v>
      </c>
      <c r="F38" s="37">
        <v>1871.3</v>
      </c>
      <c r="G38" s="38">
        <v>1847.8</v>
      </c>
      <c r="H38" s="38">
        <v>1807.75</v>
      </c>
      <c r="I38" s="38">
        <v>1784.25</v>
      </c>
      <c r="J38" s="38">
        <v>1911.35</v>
      </c>
      <c r="K38" s="38">
        <v>1934.85</v>
      </c>
      <c r="L38" s="38">
        <v>1974.8999999999999</v>
      </c>
      <c r="M38" s="28">
        <v>1894.8</v>
      </c>
      <c r="N38" s="28">
        <v>1831.25</v>
      </c>
      <c r="O38" s="39">
        <v>2724600</v>
      </c>
      <c r="P38" s="40">
        <v>-1.6567406605305902E-2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44861</v>
      </c>
      <c r="E39" s="37">
        <v>349.85</v>
      </c>
      <c r="F39" s="37">
        <v>347.59999999999997</v>
      </c>
      <c r="G39" s="38">
        <v>343.99999999999994</v>
      </c>
      <c r="H39" s="38">
        <v>338.15</v>
      </c>
      <c r="I39" s="38">
        <v>334.54999999999995</v>
      </c>
      <c r="J39" s="38">
        <v>353.44999999999993</v>
      </c>
      <c r="K39" s="38">
        <v>357.04999999999995</v>
      </c>
      <c r="L39" s="38">
        <v>362.89999999999992</v>
      </c>
      <c r="M39" s="28">
        <v>351.2</v>
      </c>
      <c r="N39" s="28">
        <v>341.75</v>
      </c>
      <c r="O39" s="39">
        <v>6835200</v>
      </c>
      <c r="P39" s="40">
        <v>2.3969319271332695E-2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44861</v>
      </c>
      <c r="E40" s="37">
        <v>267.2</v>
      </c>
      <c r="F40" s="37">
        <v>264.98333333333329</v>
      </c>
      <c r="G40" s="38">
        <v>259.61666666666656</v>
      </c>
      <c r="H40" s="38">
        <v>252.03333333333325</v>
      </c>
      <c r="I40" s="38">
        <v>246.66666666666652</v>
      </c>
      <c r="J40" s="38">
        <v>272.56666666666661</v>
      </c>
      <c r="K40" s="38">
        <v>277.93333333333328</v>
      </c>
      <c r="L40" s="38">
        <v>285.51666666666665</v>
      </c>
      <c r="M40" s="28">
        <v>270.35000000000002</v>
      </c>
      <c r="N40" s="28">
        <v>257.39999999999998</v>
      </c>
      <c r="O40" s="39">
        <v>27239400</v>
      </c>
      <c r="P40" s="40">
        <v>-1.7401467437179404E-2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44861</v>
      </c>
      <c r="E41" s="37">
        <v>133.15</v>
      </c>
      <c r="F41" s="37">
        <v>131.51666666666668</v>
      </c>
      <c r="G41" s="38">
        <v>128.63333333333335</v>
      </c>
      <c r="H41" s="38">
        <v>124.11666666666667</v>
      </c>
      <c r="I41" s="38">
        <v>121.23333333333335</v>
      </c>
      <c r="J41" s="38">
        <v>136.03333333333336</v>
      </c>
      <c r="K41" s="38">
        <v>138.91666666666669</v>
      </c>
      <c r="L41" s="38">
        <v>143.43333333333337</v>
      </c>
      <c r="M41" s="28">
        <v>134.4</v>
      </c>
      <c r="N41" s="28">
        <v>127</v>
      </c>
      <c r="O41" s="39">
        <v>90698400</v>
      </c>
      <c r="P41" s="40">
        <v>8.3059727558505062E-2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44861</v>
      </c>
      <c r="E42" s="37">
        <v>1831.65</v>
      </c>
      <c r="F42" s="37">
        <v>1815.8666666666668</v>
      </c>
      <c r="G42" s="38">
        <v>1792.7833333333335</v>
      </c>
      <c r="H42" s="38">
        <v>1753.9166666666667</v>
      </c>
      <c r="I42" s="38">
        <v>1730.8333333333335</v>
      </c>
      <c r="J42" s="38">
        <v>1854.7333333333336</v>
      </c>
      <c r="K42" s="38">
        <v>1877.8166666666666</v>
      </c>
      <c r="L42" s="38">
        <v>1916.6833333333336</v>
      </c>
      <c r="M42" s="28">
        <v>1838.95</v>
      </c>
      <c r="N42" s="28">
        <v>1777</v>
      </c>
      <c r="O42" s="39">
        <v>1862025</v>
      </c>
      <c r="P42" s="40">
        <v>-6.4563462949376376E-3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44861</v>
      </c>
      <c r="E43" s="37">
        <v>101.5</v>
      </c>
      <c r="F43" s="37">
        <v>100.08333333333333</v>
      </c>
      <c r="G43" s="38">
        <v>98.316666666666663</v>
      </c>
      <c r="H43" s="38">
        <v>95.13333333333334</v>
      </c>
      <c r="I43" s="38">
        <v>93.366666666666674</v>
      </c>
      <c r="J43" s="38">
        <v>103.26666666666665</v>
      </c>
      <c r="K43" s="38">
        <v>105.03333333333333</v>
      </c>
      <c r="L43" s="38">
        <v>108.21666666666664</v>
      </c>
      <c r="M43" s="28">
        <v>101.85</v>
      </c>
      <c r="N43" s="28">
        <v>96.9</v>
      </c>
      <c r="O43" s="39">
        <v>89079600</v>
      </c>
      <c r="P43" s="40">
        <v>2.937689368989593E-2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44861</v>
      </c>
      <c r="E44" s="37">
        <v>620.25</v>
      </c>
      <c r="F44" s="37">
        <v>617.33333333333337</v>
      </c>
      <c r="G44" s="38">
        <v>609.7166666666667</v>
      </c>
      <c r="H44" s="38">
        <v>599.18333333333328</v>
      </c>
      <c r="I44" s="38">
        <v>591.56666666666661</v>
      </c>
      <c r="J44" s="38">
        <v>627.86666666666679</v>
      </c>
      <c r="K44" s="38">
        <v>635.48333333333335</v>
      </c>
      <c r="L44" s="38">
        <v>646.01666666666688</v>
      </c>
      <c r="M44" s="28">
        <v>624.95000000000005</v>
      </c>
      <c r="N44" s="28">
        <v>606.79999999999995</v>
      </c>
      <c r="O44" s="39">
        <v>7477800</v>
      </c>
      <c r="P44" s="40">
        <v>8.3001433805958258E-2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44861</v>
      </c>
      <c r="E45" s="37">
        <v>699.55</v>
      </c>
      <c r="F45" s="37">
        <v>696.08333333333337</v>
      </c>
      <c r="G45" s="38">
        <v>686.4666666666667</v>
      </c>
      <c r="H45" s="38">
        <v>673.38333333333333</v>
      </c>
      <c r="I45" s="38">
        <v>663.76666666666665</v>
      </c>
      <c r="J45" s="38">
        <v>709.16666666666674</v>
      </c>
      <c r="K45" s="38">
        <v>718.7833333333333</v>
      </c>
      <c r="L45" s="38">
        <v>731.86666666666679</v>
      </c>
      <c r="M45" s="28">
        <v>705.7</v>
      </c>
      <c r="N45" s="28">
        <v>683</v>
      </c>
      <c r="O45" s="39">
        <v>6806000</v>
      </c>
      <c r="P45" s="40">
        <v>1.9931065487786604E-2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44861</v>
      </c>
      <c r="E46" s="37">
        <v>795.85</v>
      </c>
      <c r="F46" s="37">
        <v>786.16666666666663</v>
      </c>
      <c r="G46" s="38">
        <v>767.48333333333323</v>
      </c>
      <c r="H46" s="38">
        <v>739.11666666666656</v>
      </c>
      <c r="I46" s="38">
        <v>720.43333333333317</v>
      </c>
      <c r="J46" s="38">
        <v>814.5333333333333</v>
      </c>
      <c r="K46" s="38">
        <v>833.2166666666667</v>
      </c>
      <c r="L46" s="38">
        <v>861.58333333333337</v>
      </c>
      <c r="M46" s="28">
        <v>804.85</v>
      </c>
      <c r="N46" s="28">
        <v>757.8</v>
      </c>
      <c r="O46" s="39">
        <v>42160050</v>
      </c>
      <c r="P46" s="40">
        <v>5.0539721617271091E-2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44861</v>
      </c>
      <c r="E47" s="37">
        <v>60.15</v>
      </c>
      <c r="F47" s="37">
        <v>59.716666666666669</v>
      </c>
      <c r="G47" s="38">
        <v>58.783333333333339</v>
      </c>
      <c r="H47" s="38">
        <v>57.416666666666671</v>
      </c>
      <c r="I47" s="38">
        <v>56.483333333333341</v>
      </c>
      <c r="J47" s="38">
        <v>61.083333333333336</v>
      </c>
      <c r="K47" s="38">
        <v>62.016666666666673</v>
      </c>
      <c r="L47" s="38">
        <v>63.383333333333333</v>
      </c>
      <c r="M47" s="28">
        <v>60.65</v>
      </c>
      <c r="N47" s="28">
        <v>58.35</v>
      </c>
      <c r="O47" s="39">
        <v>112056000</v>
      </c>
      <c r="P47" s="40">
        <v>-1.2034808368820588E-2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44861</v>
      </c>
      <c r="E48" s="37">
        <v>291.89999999999998</v>
      </c>
      <c r="F48" s="37">
        <v>291.05</v>
      </c>
      <c r="G48" s="38">
        <v>288</v>
      </c>
      <c r="H48" s="38">
        <v>284.09999999999997</v>
      </c>
      <c r="I48" s="38">
        <v>281.04999999999995</v>
      </c>
      <c r="J48" s="38">
        <v>294.95000000000005</v>
      </c>
      <c r="K48" s="38">
        <v>298.00000000000011</v>
      </c>
      <c r="L48" s="38">
        <v>301.90000000000009</v>
      </c>
      <c r="M48" s="28">
        <v>294.10000000000002</v>
      </c>
      <c r="N48" s="28">
        <v>287.14999999999998</v>
      </c>
      <c r="O48" s="39">
        <v>18448300</v>
      </c>
      <c r="P48" s="40">
        <v>-2.4928331048236323E-4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44861</v>
      </c>
      <c r="E49" s="37">
        <v>15896.9</v>
      </c>
      <c r="F49" s="37">
        <v>15813.4</v>
      </c>
      <c r="G49" s="38">
        <v>15633.8</v>
      </c>
      <c r="H49" s="38">
        <v>15370.699999999999</v>
      </c>
      <c r="I49" s="38">
        <v>15191.099999999999</v>
      </c>
      <c r="J49" s="38">
        <v>16076.5</v>
      </c>
      <c r="K49" s="38">
        <v>16256.100000000002</v>
      </c>
      <c r="L49" s="38">
        <v>16519.2</v>
      </c>
      <c r="M49" s="28">
        <v>15993</v>
      </c>
      <c r="N49" s="28">
        <v>15550.3</v>
      </c>
      <c r="O49" s="39">
        <v>198650</v>
      </c>
      <c r="P49" s="40">
        <v>-4.2606516290726818E-3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44861</v>
      </c>
      <c r="E50" s="37">
        <v>306.3</v>
      </c>
      <c r="F50" s="37">
        <v>306.2166666666667</v>
      </c>
      <c r="G50" s="38">
        <v>302.28333333333342</v>
      </c>
      <c r="H50" s="38">
        <v>298.26666666666671</v>
      </c>
      <c r="I50" s="38">
        <v>294.33333333333343</v>
      </c>
      <c r="J50" s="38">
        <v>310.23333333333341</v>
      </c>
      <c r="K50" s="38">
        <v>314.16666666666669</v>
      </c>
      <c r="L50" s="38">
        <v>318.18333333333339</v>
      </c>
      <c r="M50" s="28">
        <v>310.14999999999998</v>
      </c>
      <c r="N50" s="28">
        <v>302.2</v>
      </c>
      <c r="O50" s="39">
        <v>16686000</v>
      </c>
      <c r="P50" s="40">
        <v>1.4667250437828371E-2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44861</v>
      </c>
      <c r="E51" s="37">
        <v>3850.35</v>
      </c>
      <c r="F51" s="37">
        <v>3863.6333333333332</v>
      </c>
      <c r="G51" s="38">
        <v>3821.7166666666662</v>
      </c>
      <c r="H51" s="38">
        <v>3793.083333333333</v>
      </c>
      <c r="I51" s="38">
        <v>3751.1666666666661</v>
      </c>
      <c r="J51" s="38">
        <v>3892.2666666666664</v>
      </c>
      <c r="K51" s="38">
        <v>3934.1833333333334</v>
      </c>
      <c r="L51" s="38">
        <v>3962.8166666666666</v>
      </c>
      <c r="M51" s="28">
        <v>3905.55</v>
      </c>
      <c r="N51" s="28">
        <v>3835</v>
      </c>
      <c r="O51" s="39">
        <v>1482000</v>
      </c>
      <c r="P51" s="40">
        <v>3.4771679932970256E-2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44861</v>
      </c>
      <c r="E52" s="37">
        <v>283.7</v>
      </c>
      <c r="F52" s="37">
        <v>283.46666666666664</v>
      </c>
      <c r="G52" s="38">
        <v>279.63333333333327</v>
      </c>
      <c r="H52" s="38">
        <v>275.56666666666661</v>
      </c>
      <c r="I52" s="38">
        <v>271.73333333333323</v>
      </c>
      <c r="J52" s="38">
        <v>287.5333333333333</v>
      </c>
      <c r="K52" s="38">
        <v>291.36666666666667</v>
      </c>
      <c r="L52" s="38">
        <v>295.43333333333334</v>
      </c>
      <c r="M52" s="28">
        <v>287.3</v>
      </c>
      <c r="N52" s="28">
        <v>279.39999999999998</v>
      </c>
      <c r="O52" s="39">
        <v>8713900</v>
      </c>
      <c r="P52" s="40">
        <v>4.2295132949774529E-2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44861</v>
      </c>
      <c r="E53" s="37">
        <v>229.6</v>
      </c>
      <c r="F53" s="37">
        <v>225.31666666666669</v>
      </c>
      <c r="G53" s="38">
        <v>219.28333333333339</v>
      </c>
      <c r="H53" s="38">
        <v>208.9666666666667</v>
      </c>
      <c r="I53" s="38">
        <v>202.93333333333339</v>
      </c>
      <c r="J53" s="38">
        <v>235.63333333333338</v>
      </c>
      <c r="K53" s="38">
        <v>241.66666666666669</v>
      </c>
      <c r="L53" s="38">
        <v>251.98333333333338</v>
      </c>
      <c r="M53" s="28">
        <v>231.35</v>
      </c>
      <c r="N53" s="28">
        <v>215</v>
      </c>
      <c r="O53" s="39">
        <v>38207700</v>
      </c>
      <c r="P53" s="40">
        <v>3.5458478122118997E-3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44861</v>
      </c>
      <c r="E54" s="37">
        <v>482.8</v>
      </c>
      <c r="F54" s="37">
        <v>479.95</v>
      </c>
      <c r="G54" s="38">
        <v>472.15</v>
      </c>
      <c r="H54" s="38">
        <v>461.5</v>
      </c>
      <c r="I54" s="38">
        <v>453.7</v>
      </c>
      <c r="J54" s="38">
        <v>490.59999999999997</v>
      </c>
      <c r="K54" s="38">
        <v>498.40000000000003</v>
      </c>
      <c r="L54" s="38">
        <v>509.04999999999995</v>
      </c>
      <c r="M54" s="28">
        <v>487.75</v>
      </c>
      <c r="N54" s="28">
        <v>469.3</v>
      </c>
      <c r="O54" s="39">
        <v>6427200</v>
      </c>
      <c r="P54" s="40">
        <v>7.1521456436931086E-2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44861</v>
      </c>
      <c r="E55" s="37">
        <v>321.25</v>
      </c>
      <c r="F55" s="37">
        <v>317.10000000000002</v>
      </c>
      <c r="G55" s="38">
        <v>311.25000000000006</v>
      </c>
      <c r="H55" s="38">
        <v>301.25000000000006</v>
      </c>
      <c r="I55" s="38">
        <v>295.40000000000009</v>
      </c>
      <c r="J55" s="38">
        <v>327.10000000000002</v>
      </c>
      <c r="K55" s="38">
        <v>332.94999999999993</v>
      </c>
      <c r="L55" s="38">
        <v>342.95</v>
      </c>
      <c r="M55" s="28">
        <v>322.95</v>
      </c>
      <c r="N55" s="28">
        <v>307.10000000000002</v>
      </c>
      <c r="O55" s="39">
        <v>5736000</v>
      </c>
      <c r="P55" s="40">
        <v>9.0390647276874819E-2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44861</v>
      </c>
      <c r="E56" s="37">
        <v>734.65</v>
      </c>
      <c r="F56" s="37">
        <v>733.26666666666677</v>
      </c>
      <c r="G56" s="38">
        <v>725.08333333333348</v>
      </c>
      <c r="H56" s="38">
        <v>715.51666666666677</v>
      </c>
      <c r="I56" s="38">
        <v>707.33333333333348</v>
      </c>
      <c r="J56" s="38">
        <v>742.83333333333348</v>
      </c>
      <c r="K56" s="38">
        <v>751.01666666666665</v>
      </c>
      <c r="L56" s="38">
        <v>760.58333333333348</v>
      </c>
      <c r="M56" s="28">
        <v>741.45</v>
      </c>
      <c r="N56" s="28">
        <v>723.7</v>
      </c>
      <c r="O56" s="39">
        <v>6175000</v>
      </c>
      <c r="P56" s="40">
        <v>3.9124947412705093E-2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44861</v>
      </c>
      <c r="E57" s="37">
        <v>1110.1500000000001</v>
      </c>
      <c r="F57" s="37">
        <v>1110.5166666666667</v>
      </c>
      <c r="G57" s="38">
        <v>1098.5833333333333</v>
      </c>
      <c r="H57" s="38">
        <v>1087.0166666666667</v>
      </c>
      <c r="I57" s="38">
        <v>1075.0833333333333</v>
      </c>
      <c r="J57" s="38">
        <v>1122.0833333333333</v>
      </c>
      <c r="K57" s="38">
        <v>1134.0166666666667</v>
      </c>
      <c r="L57" s="38">
        <v>1145.5833333333333</v>
      </c>
      <c r="M57" s="28">
        <v>1122.45</v>
      </c>
      <c r="N57" s="28">
        <v>1098.95</v>
      </c>
      <c r="O57" s="39">
        <v>8060650</v>
      </c>
      <c r="P57" s="40">
        <v>2.1162714097496708E-2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44861</v>
      </c>
      <c r="E58" s="37">
        <v>213.3</v>
      </c>
      <c r="F58" s="37">
        <v>213.16666666666666</v>
      </c>
      <c r="G58" s="38">
        <v>209.23333333333332</v>
      </c>
      <c r="H58" s="38">
        <v>205.16666666666666</v>
      </c>
      <c r="I58" s="38">
        <v>201.23333333333332</v>
      </c>
      <c r="J58" s="38">
        <v>217.23333333333332</v>
      </c>
      <c r="K58" s="38">
        <v>221.16666666666666</v>
      </c>
      <c r="L58" s="38">
        <v>225.23333333333332</v>
      </c>
      <c r="M58" s="28">
        <v>217.1</v>
      </c>
      <c r="N58" s="28">
        <v>209.1</v>
      </c>
      <c r="O58" s="39">
        <v>35624400</v>
      </c>
      <c r="P58" s="40">
        <v>6.8531116150163773E-2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44861</v>
      </c>
      <c r="E59" s="37">
        <v>3366.45</v>
      </c>
      <c r="F59" s="37">
        <v>3354.8166666666671</v>
      </c>
      <c r="G59" s="38">
        <v>3316.6833333333343</v>
      </c>
      <c r="H59" s="38">
        <v>3266.9166666666674</v>
      </c>
      <c r="I59" s="38">
        <v>3228.7833333333347</v>
      </c>
      <c r="J59" s="38">
        <v>3404.5833333333339</v>
      </c>
      <c r="K59" s="38">
        <v>3442.7166666666662</v>
      </c>
      <c r="L59" s="38">
        <v>3492.4833333333336</v>
      </c>
      <c r="M59" s="28">
        <v>3392.95</v>
      </c>
      <c r="N59" s="28">
        <v>3305.05</v>
      </c>
      <c r="O59" s="39">
        <v>654900</v>
      </c>
      <c r="P59" s="40">
        <v>-8.8535754824063569E-3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44861</v>
      </c>
      <c r="E60" s="37">
        <v>1635.5</v>
      </c>
      <c r="F60" s="37">
        <v>1625.1333333333332</v>
      </c>
      <c r="G60" s="38">
        <v>1609.6666666666665</v>
      </c>
      <c r="H60" s="38">
        <v>1583.8333333333333</v>
      </c>
      <c r="I60" s="38">
        <v>1568.3666666666666</v>
      </c>
      <c r="J60" s="38">
        <v>1650.9666666666665</v>
      </c>
      <c r="K60" s="38">
        <v>1666.4333333333332</v>
      </c>
      <c r="L60" s="38">
        <v>1692.2666666666664</v>
      </c>
      <c r="M60" s="28">
        <v>1640.6</v>
      </c>
      <c r="N60" s="28">
        <v>1599.3</v>
      </c>
      <c r="O60" s="39">
        <v>2156700</v>
      </c>
      <c r="P60" s="40">
        <v>-6.4871878040869281E-4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44861</v>
      </c>
      <c r="E61" s="37">
        <v>715.55</v>
      </c>
      <c r="F61" s="37">
        <v>709.34999999999991</v>
      </c>
      <c r="G61" s="38">
        <v>698.79999999999984</v>
      </c>
      <c r="H61" s="38">
        <v>682.05</v>
      </c>
      <c r="I61" s="38">
        <v>671.49999999999989</v>
      </c>
      <c r="J61" s="38">
        <v>726.0999999999998</v>
      </c>
      <c r="K61" s="38">
        <v>736.65</v>
      </c>
      <c r="L61" s="38">
        <v>753.39999999999975</v>
      </c>
      <c r="M61" s="28">
        <v>719.9</v>
      </c>
      <c r="N61" s="28">
        <v>692.6</v>
      </c>
      <c r="O61" s="39">
        <v>6993000</v>
      </c>
      <c r="P61" s="40">
        <v>3.4438226431338786E-3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44861</v>
      </c>
      <c r="E62" s="37">
        <v>999.55</v>
      </c>
      <c r="F62" s="37">
        <v>994.11666666666667</v>
      </c>
      <c r="G62" s="38">
        <v>985.83333333333337</v>
      </c>
      <c r="H62" s="38">
        <v>972.11666666666667</v>
      </c>
      <c r="I62" s="38">
        <v>963.83333333333337</v>
      </c>
      <c r="J62" s="38">
        <v>1007.8333333333334</v>
      </c>
      <c r="K62" s="38">
        <v>1016.1166666666667</v>
      </c>
      <c r="L62" s="38">
        <v>1029.8333333333335</v>
      </c>
      <c r="M62" s="28">
        <v>1002.4</v>
      </c>
      <c r="N62" s="28">
        <v>980.4</v>
      </c>
      <c r="O62" s="39">
        <v>960400</v>
      </c>
      <c r="P62" s="40">
        <v>4.09711684370258E-2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44861</v>
      </c>
      <c r="E63" s="37">
        <v>406.85</v>
      </c>
      <c r="F63" s="37">
        <v>403.68333333333339</v>
      </c>
      <c r="G63" s="38">
        <v>399.06666666666678</v>
      </c>
      <c r="H63" s="38">
        <v>391.28333333333336</v>
      </c>
      <c r="I63" s="38">
        <v>386.66666666666674</v>
      </c>
      <c r="J63" s="38">
        <v>411.46666666666681</v>
      </c>
      <c r="K63" s="38">
        <v>416.08333333333337</v>
      </c>
      <c r="L63" s="38">
        <v>423.86666666666684</v>
      </c>
      <c r="M63" s="28">
        <v>408.3</v>
      </c>
      <c r="N63" s="28">
        <v>395.9</v>
      </c>
      <c r="O63" s="39">
        <v>3666000</v>
      </c>
      <c r="P63" s="40">
        <v>1.28470783257356E-2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44861</v>
      </c>
      <c r="E64" s="37">
        <v>174.45</v>
      </c>
      <c r="F64" s="37">
        <v>173.01666666666665</v>
      </c>
      <c r="G64" s="38">
        <v>170.3833333333333</v>
      </c>
      <c r="H64" s="38">
        <v>166.31666666666663</v>
      </c>
      <c r="I64" s="38">
        <v>163.68333333333328</v>
      </c>
      <c r="J64" s="38">
        <v>177.08333333333331</v>
      </c>
      <c r="K64" s="38">
        <v>179.71666666666664</v>
      </c>
      <c r="L64" s="38">
        <v>183.78333333333333</v>
      </c>
      <c r="M64" s="28">
        <v>175.65</v>
      </c>
      <c r="N64" s="28">
        <v>168.95</v>
      </c>
      <c r="O64" s="39">
        <v>4840000</v>
      </c>
      <c r="P64" s="40">
        <v>0.12558139534883722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44861</v>
      </c>
      <c r="E65" s="37">
        <v>1202.1500000000001</v>
      </c>
      <c r="F65" s="37">
        <v>1188.05</v>
      </c>
      <c r="G65" s="38">
        <v>1171.0999999999999</v>
      </c>
      <c r="H65" s="38">
        <v>1140.05</v>
      </c>
      <c r="I65" s="38">
        <v>1123.0999999999999</v>
      </c>
      <c r="J65" s="38">
        <v>1219.0999999999999</v>
      </c>
      <c r="K65" s="38">
        <v>1236.0500000000002</v>
      </c>
      <c r="L65" s="38">
        <v>1267.0999999999999</v>
      </c>
      <c r="M65" s="28">
        <v>1205</v>
      </c>
      <c r="N65" s="28">
        <v>1157</v>
      </c>
      <c r="O65" s="39">
        <v>3314400</v>
      </c>
      <c r="P65" s="40">
        <v>2.6384243775548124E-2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44861</v>
      </c>
      <c r="E66" s="37">
        <v>574.54999999999995</v>
      </c>
      <c r="F66" s="37">
        <v>574.88333333333333</v>
      </c>
      <c r="G66" s="38">
        <v>570.66666666666663</v>
      </c>
      <c r="H66" s="38">
        <v>566.7833333333333</v>
      </c>
      <c r="I66" s="38">
        <v>562.56666666666661</v>
      </c>
      <c r="J66" s="38">
        <v>578.76666666666665</v>
      </c>
      <c r="K66" s="38">
        <v>582.98333333333335</v>
      </c>
      <c r="L66" s="38">
        <v>586.86666666666667</v>
      </c>
      <c r="M66" s="28">
        <v>579.1</v>
      </c>
      <c r="N66" s="28">
        <v>571</v>
      </c>
      <c r="O66" s="39">
        <v>11046250</v>
      </c>
      <c r="P66" s="40">
        <v>8.0714198361257192E-2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44861</v>
      </c>
      <c r="E67" s="37">
        <v>1605.85</v>
      </c>
      <c r="F67" s="37">
        <v>1587.8</v>
      </c>
      <c r="G67" s="38">
        <v>1561.6</v>
      </c>
      <c r="H67" s="38">
        <v>1517.35</v>
      </c>
      <c r="I67" s="38">
        <v>1491.1499999999999</v>
      </c>
      <c r="J67" s="38">
        <v>1632.05</v>
      </c>
      <c r="K67" s="38">
        <v>1658.2500000000002</v>
      </c>
      <c r="L67" s="38">
        <v>1702.5</v>
      </c>
      <c r="M67" s="28">
        <v>1614</v>
      </c>
      <c r="N67" s="28">
        <v>1543.55</v>
      </c>
      <c r="O67" s="39">
        <v>1256000</v>
      </c>
      <c r="P67" s="40">
        <v>-2.1806853582554516E-2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44861</v>
      </c>
      <c r="E68" s="37">
        <v>2012.8</v>
      </c>
      <c r="F68" s="37">
        <v>1996.1000000000001</v>
      </c>
      <c r="G68" s="38">
        <v>1963.2000000000003</v>
      </c>
      <c r="H68" s="38">
        <v>1913.6000000000001</v>
      </c>
      <c r="I68" s="38">
        <v>1880.7000000000003</v>
      </c>
      <c r="J68" s="38">
        <v>2045.7000000000003</v>
      </c>
      <c r="K68" s="38">
        <v>2078.6000000000004</v>
      </c>
      <c r="L68" s="38">
        <v>2128.2000000000003</v>
      </c>
      <c r="M68" s="28">
        <v>2029</v>
      </c>
      <c r="N68" s="28">
        <v>1946.5</v>
      </c>
      <c r="O68" s="39">
        <v>2078500</v>
      </c>
      <c r="P68" s="40">
        <v>0.10720468770808363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44861</v>
      </c>
      <c r="E69" s="37">
        <v>199.7</v>
      </c>
      <c r="F69" s="37">
        <v>197.78333333333333</v>
      </c>
      <c r="G69" s="38">
        <v>195.06666666666666</v>
      </c>
      <c r="H69" s="38">
        <v>190.43333333333334</v>
      </c>
      <c r="I69" s="38">
        <v>187.71666666666667</v>
      </c>
      <c r="J69" s="38">
        <v>202.41666666666666</v>
      </c>
      <c r="K69" s="38">
        <v>205.1333333333333</v>
      </c>
      <c r="L69" s="38">
        <v>209.76666666666665</v>
      </c>
      <c r="M69" s="28">
        <v>200.5</v>
      </c>
      <c r="N69" s="28">
        <v>193.15</v>
      </c>
      <c r="O69" s="39">
        <v>14570500</v>
      </c>
      <c r="P69" s="40">
        <v>1.2789768185451638E-2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44861</v>
      </c>
      <c r="E70" s="37">
        <v>3715.35</v>
      </c>
      <c r="F70" s="37">
        <v>3710.9500000000003</v>
      </c>
      <c r="G70" s="38">
        <v>3682.9000000000005</v>
      </c>
      <c r="H70" s="38">
        <v>3650.4500000000003</v>
      </c>
      <c r="I70" s="38">
        <v>3622.4000000000005</v>
      </c>
      <c r="J70" s="38">
        <v>3743.4000000000005</v>
      </c>
      <c r="K70" s="38">
        <v>3771.4500000000007</v>
      </c>
      <c r="L70" s="38">
        <v>3803.9000000000005</v>
      </c>
      <c r="M70" s="28">
        <v>3739</v>
      </c>
      <c r="N70" s="28">
        <v>3678.5</v>
      </c>
      <c r="O70" s="39">
        <v>2353800</v>
      </c>
      <c r="P70" s="40">
        <v>-1.9114367633004141E-4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44861</v>
      </c>
      <c r="E71" s="37">
        <v>4246.1000000000004</v>
      </c>
      <c r="F71" s="37">
        <v>4230.2666666666664</v>
      </c>
      <c r="G71" s="38">
        <v>4185.833333333333</v>
      </c>
      <c r="H71" s="38">
        <v>4125.5666666666666</v>
      </c>
      <c r="I71" s="38">
        <v>4081.1333333333332</v>
      </c>
      <c r="J71" s="38">
        <v>4290.5333333333328</v>
      </c>
      <c r="K71" s="38">
        <v>4334.9666666666672</v>
      </c>
      <c r="L71" s="38">
        <v>4395.2333333333327</v>
      </c>
      <c r="M71" s="28">
        <v>4274.7</v>
      </c>
      <c r="N71" s="28">
        <v>4170</v>
      </c>
      <c r="O71" s="39">
        <v>568000</v>
      </c>
      <c r="P71" s="40">
        <v>3.0385487528344673E-2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44861</v>
      </c>
      <c r="E72" s="37">
        <v>358.9</v>
      </c>
      <c r="F72" s="37">
        <v>356.84999999999997</v>
      </c>
      <c r="G72" s="38">
        <v>350.44999999999993</v>
      </c>
      <c r="H72" s="38">
        <v>341.99999999999994</v>
      </c>
      <c r="I72" s="38">
        <v>335.59999999999991</v>
      </c>
      <c r="J72" s="38">
        <v>365.29999999999995</v>
      </c>
      <c r="K72" s="38">
        <v>371.69999999999993</v>
      </c>
      <c r="L72" s="38">
        <v>380.15</v>
      </c>
      <c r="M72" s="28">
        <v>363.25</v>
      </c>
      <c r="N72" s="28">
        <v>348.4</v>
      </c>
      <c r="O72" s="39">
        <v>43885050</v>
      </c>
      <c r="P72" s="40">
        <v>6.3566536758863368E-3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44861</v>
      </c>
      <c r="E73" s="37">
        <v>4318.3</v>
      </c>
      <c r="F73" s="37">
        <v>4338.7333333333336</v>
      </c>
      <c r="G73" s="38">
        <v>4260.6166666666668</v>
      </c>
      <c r="H73" s="38">
        <v>4202.9333333333334</v>
      </c>
      <c r="I73" s="38">
        <v>4124.8166666666666</v>
      </c>
      <c r="J73" s="38">
        <v>4396.416666666667</v>
      </c>
      <c r="K73" s="38">
        <v>4474.5333333333338</v>
      </c>
      <c r="L73" s="38">
        <v>4532.2166666666672</v>
      </c>
      <c r="M73" s="28">
        <v>4416.8500000000004</v>
      </c>
      <c r="N73" s="28">
        <v>4281.05</v>
      </c>
      <c r="O73" s="39">
        <v>1657875</v>
      </c>
      <c r="P73" s="40">
        <v>6.5900506308767981E-2</v>
      </c>
    </row>
    <row r="74" spans="1:16" ht="12.75" customHeight="1">
      <c r="A74" s="28">
        <v>64</v>
      </c>
      <c r="B74" s="29" t="s">
        <v>49</v>
      </c>
      <c r="C74" s="249" t="s">
        <v>99</v>
      </c>
      <c r="D74" s="31">
        <v>44861</v>
      </c>
      <c r="E74" s="37">
        <v>3648.6</v>
      </c>
      <c r="F74" s="37">
        <v>3628.0833333333335</v>
      </c>
      <c r="G74" s="38">
        <v>3581.166666666667</v>
      </c>
      <c r="H74" s="38">
        <v>3513.7333333333336</v>
      </c>
      <c r="I74" s="38">
        <v>3466.8166666666671</v>
      </c>
      <c r="J74" s="38">
        <v>3695.5166666666669</v>
      </c>
      <c r="K74" s="38">
        <v>3742.4333333333338</v>
      </c>
      <c r="L74" s="38">
        <v>3809.8666666666668</v>
      </c>
      <c r="M74" s="28">
        <v>3675</v>
      </c>
      <c r="N74" s="28">
        <v>3560.65</v>
      </c>
      <c r="O74" s="39">
        <v>3234350</v>
      </c>
      <c r="P74" s="40">
        <v>3.7498596609408331E-2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44861</v>
      </c>
      <c r="E75" s="37">
        <v>2133.5</v>
      </c>
      <c r="F75" s="37">
        <v>2112.5</v>
      </c>
      <c r="G75" s="38">
        <v>2077</v>
      </c>
      <c r="H75" s="38">
        <v>2020.5</v>
      </c>
      <c r="I75" s="38">
        <v>1985</v>
      </c>
      <c r="J75" s="38">
        <v>2169</v>
      </c>
      <c r="K75" s="38">
        <v>2204.5</v>
      </c>
      <c r="L75" s="38">
        <v>2261</v>
      </c>
      <c r="M75" s="28">
        <v>2148</v>
      </c>
      <c r="N75" s="28">
        <v>2056</v>
      </c>
      <c r="O75" s="39">
        <v>1035100</v>
      </c>
      <c r="P75" s="40">
        <v>5.5524397083567024E-2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44861</v>
      </c>
      <c r="E76" s="37">
        <v>157.75</v>
      </c>
      <c r="F76" s="37">
        <v>156.86666666666667</v>
      </c>
      <c r="G76" s="38">
        <v>155.23333333333335</v>
      </c>
      <c r="H76" s="38">
        <v>152.71666666666667</v>
      </c>
      <c r="I76" s="38">
        <v>151.08333333333334</v>
      </c>
      <c r="J76" s="38">
        <v>159.38333333333335</v>
      </c>
      <c r="K76" s="38">
        <v>161.01666666666668</v>
      </c>
      <c r="L76" s="38">
        <v>163.53333333333336</v>
      </c>
      <c r="M76" s="28">
        <v>158.5</v>
      </c>
      <c r="N76" s="28">
        <v>154.35</v>
      </c>
      <c r="O76" s="39">
        <v>25480800</v>
      </c>
      <c r="P76" s="40">
        <v>2.3423944476576055E-2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44861</v>
      </c>
      <c r="E77" s="37">
        <v>119.1</v>
      </c>
      <c r="F77" s="37">
        <v>116.98333333333333</v>
      </c>
      <c r="G77" s="38">
        <v>114.21666666666667</v>
      </c>
      <c r="H77" s="38">
        <v>109.33333333333333</v>
      </c>
      <c r="I77" s="38">
        <v>106.56666666666666</v>
      </c>
      <c r="J77" s="38">
        <v>121.86666666666667</v>
      </c>
      <c r="K77" s="38">
        <v>124.63333333333335</v>
      </c>
      <c r="L77" s="38">
        <v>129.51666666666668</v>
      </c>
      <c r="M77" s="28">
        <v>119.75</v>
      </c>
      <c r="N77" s="28">
        <v>112.1</v>
      </c>
      <c r="O77" s="39">
        <v>94270000</v>
      </c>
      <c r="P77" s="40">
        <v>5.0596233143876075E-2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44861</v>
      </c>
      <c r="E78" s="37">
        <v>103.1</v>
      </c>
      <c r="F78" s="37">
        <v>102.78333333333335</v>
      </c>
      <c r="G78" s="38">
        <v>101.31666666666669</v>
      </c>
      <c r="H78" s="38">
        <v>99.533333333333346</v>
      </c>
      <c r="I78" s="38">
        <v>98.066666666666691</v>
      </c>
      <c r="J78" s="38">
        <v>104.56666666666669</v>
      </c>
      <c r="K78" s="38">
        <v>106.03333333333336</v>
      </c>
      <c r="L78" s="38">
        <v>107.81666666666669</v>
      </c>
      <c r="M78" s="28">
        <v>104.25</v>
      </c>
      <c r="N78" s="28">
        <v>101</v>
      </c>
      <c r="O78" s="39">
        <v>16832400</v>
      </c>
      <c r="P78" s="40">
        <v>3.7832638666239177E-2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44861</v>
      </c>
      <c r="E79" s="37">
        <v>87.25</v>
      </c>
      <c r="F79" s="37">
        <v>86.766666666666652</v>
      </c>
      <c r="G79" s="38">
        <v>85.8333333333333</v>
      </c>
      <c r="H79" s="38">
        <v>84.416666666666643</v>
      </c>
      <c r="I79" s="38">
        <v>83.483333333333292</v>
      </c>
      <c r="J79" s="38">
        <v>88.183333333333309</v>
      </c>
      <c r="K79" s="38">
        <v>89.116666666666646</v>
      </c>
      <c r="L79" s="38">
        <v>90.533333333333317</v>
      </c>
      <c r="M79" s="28">
        <v>87.7</v>
      </c>
      <c r="N79" s="28">
        <v>85.35</v>
      </c>
      <c r="O79" s="39">
        <v>57480300</v>
      </c>
      <c r="P79" s="40">
        <v>3.4074074074074076E-2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44861</v>
      </c>
      <c r="E80" s="37">
        <v>391.1</v>
      </c>
      <c r="F80" s="37">
        <v>391.56666666666666</v>
      </c>
      <c r="G80" s="38">
        <v>385.63333333333333</v>
      </c>
      <c r="H80" s="38">
        <v>380.16666666666669</v>
      </c>
      <c r="I80" s="38">
        <v>374.23333333333335</v>
      </c>
      <c r="J80" s="38">
        <v>397.0333333333333</v>
      </c>
      <c r="K80" s="38">
        <v>402.96666666666658</v>
      </c>
      <c r="L80" s="38">
        <v>408.43333333333328</v>
      </c>
      <c r="M80" s="28">
        <v>397.5</v>
      </c>
      <c r="N80" s="28">
        <v>386.1</v>
      </c>
      <c r="O80" s="39">
        <v>8194900</v>
      </c>
      <c r="P80" s="40">
        <v>5.6173113976582187E-2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44861</v>
      </c>
      <c r="E81" s="37">
        <v>35.85</v>
      </c>
      <c r="F81" s="37">
        <v>35.533333333333339</v>
      </c>
      <c r="G81" s="38">
        <v>35.01666666666668</v>
      </c>
      <c r="H81" s="38">
        <v>34.183333333333344</v>
      </c>
      <c r="I81" s="38">
        <v>33.666666666666686</v>
      </c>
      <c r="J81" s="38">
        <v>36.366666666666674</v>
      </c>
      <c r="K81" s="38">
        <v>36.88333333333334</v>
      </c>
      <c r="L81" s="38">
        <v>37.716666666666669</v>
      </c>
      <c r="M81" s="28">
        <v>36.049999999999997</v>
      </c>
      <c r="N81" s="28">
        <v>34.700000000000003</v>
      </c>
      <c r="O81" s="39">
        <v>132750000</v>
      </c>
      <c r="P81" s="40">
        <v>3.3274956217162872E-2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44861</v>
      </c>
      <c r="E82" s="37">
        <v>645.15</v>
      </c>
      <c r="F82" s="37">
        <v>639.70000000000005</v>
      </c>
      <c r="G82" s="38">
        <v>628.40000000000009</v>
      </c>
      <c r="H82" s="38">
        <v>611.65000000000009</v>
      </c>
      <c r="I82" s="38">
        <v>600.35000000000014</v>
      </c>
      <c r="J82" s="38">
        <v>656.45</v>
      </c>
      <c r="K82" s="38">
        <v>667.75</v>
      </c>
      <c r="L82" s="38">
        <v>684.5</v>
      </c>
      <c r="M82" s="28">
        <v>651</v>
      </c>
      <c r="N82" s="28">
        <v>622.95000000000005</v>
      </c>
      <c r="O82" s="39">
        <v>5268900</v>
      </c>
      <c r="P82" s="40">
        <v>1.4518147684605758E-2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44861</v>
      </c>
      <c r="E83" s="37">
        <v>914.9</v>
      </c>
      <c r="F83" s="37">
        <v>911.80000000000007</v>
      </c>
      <c r="G83" s="38">
        <v>905.60000000000014</v>
      </c>
      <c r="H83" s="38">
        <v>896.30000000000007</v>
      </c>
      <c r="I83" s="38">
        <v>890.10000000000014</v>
      </c>
      <c r="J83" s="38">
        <v>921.10000000000014</v>
      </c>
      <c r="K83" s="38">
        <v>927.30000000000018</v>
      </c>
      <c r="L83" s="38">
        <v>936.60000000000014</v>
      </c>
      <c r="M83" s="28">
        <v>918</v>
      </c>
      <c r="N83" s="28">
        <v>902.5</v>
      </c>
      <c r="O83" s="39">
        <v>6091000</v>
      </c>
      <c r="P83" s="40">
        <v>2.3525457906234247E-2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44861</v>
      </c>
      <c r="E84" s="37">
        <v>1197.75</v>
      </c>
      <c r="F84" s="37">
        <v>1187.8666666666666</v>
      </c>
      <c r="G84" s="38">
        <v>1162.7833333333331</v>
      </c>
      <c r="H84" s="38">
        <v>1127.8166666666666</v>
      </c>
      <c r="I84" s="38">
        <v>1102.7333333333331</v>
      </c>
      <c r="J84" s="38">
        <v>1222.833333333333</v>
      </c>
      <c r="K84" s="38">
        <v>1247.9166666666665</v>
      </c>
      <c r="L84" s="38">
        <v>1282.883333333333</v>
      </c>
      <c r="M84" s="28">
        <v>1212.95</v>
      </c>
      <c r="N84" s="28">
        <v>1152.9000000000001</v>
      </c>
      <c r="O84" s="39">
        <v>4435600</v>
      </c>
      <c r="P84" s="40">
        <v>2.0487513085090475E-2</v>
      </c>
    </row>
    <row r="85" spans="1:16" ht="12.75" customHeight="1">
      <c r="A85" s="28">
        <v>75</v>
      </c>
      <c r="B85" s="29" t="s">
        <v>47</v>
      </c>
      <c r="C85" s="226" t="s">
        <v>109</v>
      </c>
      <c r="D85" s="31">
        <v>44861</v>
      </c>
      <c r="E85" s="37">
        <v>347</v>
      </c>
      <c r="F85" s="37">
        <v>340.08333333333331</v>
      </c>
      <c r="G85" s="38">
        <v>331.86666666666662</v>
      </c>
      <c r="H85" s="38">
        <v>316.73333333333329</v>
      </c>
      <c r="I85" s="38">
        <v>308.51666666666659</v>
      </c>
      <c r="J85" s="38">
        <v>355.21666666666664</v>
      </c>
      <c r="K85" s="38">
        <v>363.43333333333334</v>
      </c>
      <c r="L85" s="38">
        <v>378.56666666666666</v>
      </c>
      <c r="M85" s="28">
        <v>348.3</v>
      </c>
      <c r="N85" s="28">
        <v>324.95</v>
      </c>
      <c r="O85" s="39">
        <v>9626000</v>
      </c>
      <c r="P85" s="40">
        <v>9.735522115823074E-2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44861</v>
      </c>
      <c r="E86" s="37">
        <v>1681.75</v>
      </c>
      <c r="F86" s="37">
        <v>1681.6000000000001</v>
      </c>
      <c r="G86" s="38">
        <v>1658.7000000000003</v>
      </c>
      <c r="H86" s="38">
        <v>1635.65</v>
      </c>
      <c r="I86" s="38">
        <v>1612.7500000000002</v>
      </c>
      <c r="J86" s="38">
        <v>1704.6500000000003</v>
      </c>
      <c r="K86" s="38">
        <v>1727.5500000000004</v>
      </c>
      <c r="L86" s="38">
        <v>1750.6000000000004</v>
      </c>
      <c r="M86" s="28">
        <v>1704.5</v>
      </c>
      <c r="N86" s="28">
        <v>1658.55</v>
      </c>
      <c r="O86" s="39">
        <v>7757700</v>
      </c>
      <c r="P86" s="40">
        <v>1.4409937888198757E-2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44861</v>
      </c>
      <c r="E87" s="37">
        <v>232.4</v>
      </c>
      <c r="F87" s="37">
        <v>231.26666666666665</v>
      </c>
      <c r="G87" s="38">
        <v>228.68333333333331</v>
      </c>
      <c r="H87" s="38">
        <v>224.96666666666667</v>
      </c>
      <c r="I87" s="38">
        <v>222.38333333333333</v>
      </c>
      <c r="J87" s="38">
        <v>234.98333333333329</v>
      </c>
      <c r="K87" s="38">
        <v>237.56666666666666</v>
      </c>
      <c r="L87" s="38">
        <v>241.28333333333327</v>
      </c>
      <c r="M87" s="28">
        <v>233.85</v>
      </c>
      <c r="N87" s="28">
        <v>227.55</v>
      </c>
      <c r="O87" s="39">
        <v>3837500</v>
      </c>
      <c r="P87" s="40">
        <v>4.5811518324607326E-3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44861</v>
      </c>
      <c r="E88" s="37">
        <v>484.75</v>
      </c>
      <c r="F88" s="37">
        <v>490.08333333333331</v>
      </c>
      <c r="G88" s="38">
        <v>471.76666666666665</v>
      </c>
      <c r="H88" s="38">
        <v>458.78333333333336</v>
      </c>
      <c r="I88" s="38">
        <v>440.4666666666667</v>
      </c>
      <c r="J88" s="38">
        <v>503.06666666666661</v>
      </c>
      <c r="K88" s="38">
        <v>521.38333333333333</v>
      </c>
      <c r="L88" s="38">
        <v>534.36666666666656</v>
      </c>
      <c r="M88" s="28">
        <v>508.4</v>
      </c>
      <c r="N88" s="28">
        <v>477.1</v>
      </c>
      <c r="O88" s="39">
        <v>6720000</v>
      </c>
      <c r="P88" s="40">
        <v>8.8038858530661804E-2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44861</v>
      </c>
      <c r="E89" s="37">
        <v>2354.5500000000002</v>
      </c>
      <c r="F89" s="37">
        <v>2340.3333333333335</v>
      </c>
      <c r="G89" s="38">
        <v>2314.666666666667</v>
      </c>
      <c r="H89" s="38">
        <v>2274.7833333333333</v>
      </c>
      <c r="I89" s="38">
        <v>2249.1166666666668</v>
      </c>
      <c r="J89" s="38">
        <v>2380.2166666666672</v>
      </c>
      <c r="K89" s="38">
        <v>2405.8833333333341</v>
      </c>
      <c r="L89" s="38">
        <v>2445.7666666666673</v>
      </c>
      <c r="M89" s="28">
        <v>2366</v>
      </c>
      <c r="N89" s="28">
        <v>2300.4499999999998</v>
      </c>
      <c r="O89" s="39">
        <v>3405750</v>
      </c>
      <c r="P89" s="40">
        <v>-8.7100788054749068E-3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44861</v>
      </c>
      <c r="E90" s="37">
        <v>1346.9</v>
      </c>
      <c r="F90" s="37">
        <v>1334.95</v>
      </c>
      <c r="G90" s="38">
        <v>1320.1000000000001</v>
      </c>
      <c r="H90" s="38">
        <v>1293.3000000000002</v>
      </c>
      <c r="I90" s="38">
        <v>1278.4500000000003</v>
      </c>
      <c r="J90" s="38">
        <v>1361.75</v>
      </c>
      <c r="K90" s="38">
        <v>1376.6</v>
      </c>
      <c r="L90" s="38">
        <v>1403.3999999999999</v>
      </c>
      <c r="M90" s="28">
        <v>1349.8</v>
      </c>
      <c r="N90" s="28">
        <v>1308.1500000000001</v>
      </c>
      <c r="O90" s="39">
        <v>3872000</v>
      </c>
      <c r="P90" s="40">
        <v>3.5709509161428378E-2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44861</v>
      </c>
      <c r="E91" s="37">
        <v>924.25</v>
      </c>
      <c r="F91" s="37">
        <v>918.16666666666663</v>
      </c>
      <c r="G91" s="38">
        <v>908.38333333333321</v>
      </c>
      <c r="H91" s="38">
        <v>892.51666666666654</v>
      </c>
      <c r="I91" s="38">
        <v>882.73333333333312</v>
      </c>
      <c r="J91" s="38">
        <v>934.0333333333333</v>
      </c>
      <c r="K91" s="38">
        <v>943.81666666666683</v>
      </c>
      <c r="L91" s="38">
        <v>959.68333333333339</v>
      </c>
      <c r="M91" s="28">
        <v>927.95</v>
      </c>
      <c r="N91" s="28">
        <v>902.3</v>
      </c>
      <c r="O91" s="39">
        <v>17114300</v>
      </c>
      <c r="P91" s="40">
        <v>9.7885346109367263E-3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44861</v>
      </c>
      <c r="E92" s="37">
        <v>2299.6</v>
      </c>
      <c r="F92" s="37">
        <v>2281.25</v>
      </c>
      <c r="G92" s="38">
        <v>2234.4</v>
      </c>
      <c r="H92" s="38">
        <v>2169.2000000000003</v>
      </c>
      <c r="I92" s="38">
        <v>2122.3500000000004</v>
      </c>
      <c r="J92" s="38">
        <v>2346.4499999999998</v>
      </c>
      <c r="K92" s="38">
        <v>2393.3000000000002</v>
      </c>
      <c r="L92" s="38">
        <v>2458.4999999999995</v>
      </c>
      <c r="M92" s="28">
        <v>2328.1</v>
      </c>
      <c r="N92" s="28">
        <v>2216.0500000000002</v>
      </c>
      <c r="O92" s="39">
        <v>17947800</v>
      </c>
      <c r="P92" s="40">
        <v>4.4776640704131884E-2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44861</v>
      </c>
      <c r="E93" s="37">
        <v>1890.95</v>
      </c>
      <c r="F93" s="37">
        <v>1886</v>
      </c>
      <c r="G93" s="38">
        <v>1862.45</v>
      </c>
      <c r="H93" s="38">
        <v>1833.95</v>
      </c>
      <c r="I93" s="38">
        <v>1810.4</v>
      </c>
      <c r="J93" s="38">
        <v>1914.5</v>
      </c>
      <c r="K93" s="38">
        <v>1938.0500000000002</v>
      </c>
      <c r="L93" s="38">
        <v>1966.55</v>
      </c>
      <c r="M93" s="28">
        <v>1909.55</v>
      </c>
      <c r="N93" s="28">
        <v>1857.5</v>
      </c>
      <c r="O93" s="39">
        <v>2238600</v>
      </c>
      <c r="P93" s="40">
        <v>-2.1890155983746232E-2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44861</v>
      </c>
      <c r="E94" s="37">
        <v>1425.8</v>
      </c>
      <c r="F94" s="37">
        <v>1411.3499999999997</v>
      </c>
      <c r="G94" s="38">
        <v>1386.8499999999995</v>
      </c>
      <c r="H94" s="38">
        <v>1347.8999999999999</v>
      </c>
      <c r="I94" s="38">
        <v>1323.3999999999996</v>
      </c>
      <c r="J94" s="38">
        <v>1450.2999999999993</v>
      </c>
      <c r="K94" s="38">
        <v>1474.7999999999997</v>
      </c>
      <c r="L94" s="38">
        <v>1513.7499999999991</v>
      </c>
      <c r="M94" s="28">
        <v>1435.85</v>
      </c>
      <c r="N94" s="28">
        <v>1372.4</v>
      </c>
      <c r="O94" s="39">
        <v>57672450</v>
      </c>
      <c r="P94" s="40">
        <v>3.6883584332881768E-2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44861</v>
      </c>
      <c r="E95" s="37">
        <v>532</v>
      </c>
      <c r="F95" s="37">
        <v>530.05000000000007</v>
      </c>
      <c r="G95" s="38">
        <v>525.10000000000014</v>
      </c>
      <c r="H95" s="38">
        <v>518.20000000000005</v>
      </c>
      <c r="I95" s="38">
        <v>513.25000000000011</v>
      </c>
      <c r="J95" s="38">
        <v>536.95000000000016</v>
      </c>
      <c r="K95" s="38">
        <v>541.9000000000002</v>
      </c>
      <c r="L95" s="38">
        <v>548.80000000000018</v>
      </c>
      <c r="M95" s="28">
        <v>535</v>
      </c>
      <c r="N95" s="28">
        <v>523.15</v>
      </c>
      <c r="O95" s="39">
        <v>22101200</v>
      </c>
      <c r="P95" s="40">
        <v>2.5730038799264856E-2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44861</v>
      </c>
      <c r="E96" s="37">
        <v>2557.25</v>
      </c>
      <c r="F96" s="37">
        <v>2558.8166666666666</v>
      </c>
      <c r="G96" s="38">
        <v>2521.6333333333332</v>
      </c>
      <c r="H96" s="38">
        <v>2486.0166666666664</v>
      </c>
      <c r="I96" s="38">
        <v>2448.833333333333</v>
      </c>
      <c r="J96" s="38">
        <v>2594.4333333333334</v>
      </c>
      <c r="K96" s="38">
        <v>2631.6166666666668</v>
      </c>
      <c r="L96" s="38">
        <v>2667.2333333333336</v>
      </c>
      <c r="M96" s="28">
        <v>2596</v>
      </c>
      <c r="N96" s="28">
        <v>2523.1999999999998</v>
      </c>
      <c r="O96" s="39">
        <v>2778600</v>
      </c>
      <c r="P96" s="40">
        <v>0.10183202474423031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44861</v>
      </c>
      <c r="E97" s="37">
        <v>392.3</v>
      </c>
      <c r="F97" s="37">
        <v>388.98333333333335</v>
      </c>
      <c r="G97" s="38">
        <v>380.31666666666672</v>
      </c>
      <c r="H97" s="38">
        <v>368.33333333333337</v>
      </c>
      <c r="I97" s="38">
        <v>359.66666666666674</v>
      </c>
      <c r="J97" s="38">
        <v>400.9666666666667</v>
      </c>
      <c r="K97" s="38">
        <v>409.63333333333333</v>
      </c>
      <c r="L97" s="38">
        <v>421.61666666666667</v>
      </c>
      <c r="M97" s="28">
        <v>397.65</v>
      </c>
      <c r="N97" s="28">
        <v>377</v>
      </c>
      <c r="O97" s="39">
        <v>28987375</v>
      </c>
      <c r="P97" s="40">
        <v>-1.5983651425026456E-2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44861</v>
      </c>
      <c r="E98" s="37">
        <v>107.65</v>
      </c>
      <c r="F98" s="37">
        <v>106.53333333333335</v>
      </c>
      <c r="G98" s="38">
        <v>104.91666666666669</v>
      </c>
      <c r="H98" s="38">
        <v>102.18333333333334</v>
      </c>
      <c r="I98" s="38">
        <v>100.56666666666668</v>
      </c>
      <c r="J98" s="38">
        <v>109.26666666666669</v>
      </c>
      <c r="K98" s="38">
        <v>110.88333333333334</v>
      </c>
      <c r="L98" s="38">
        <v>113.6166666666667</v>
      </c>
      <c r="M98" s="28">
        <v>108.15</v>
      </c>
      <c r="N98" s="28">
        <v>103.8</v>
      </c>
      <c r="O98" s="39">
        <v>17728900</v>
      </c>
      <c r="P98" s="40">
        <v>-2.1594684385382059E-2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44861</v>
      </c>
      <c r="E99" s="37">
        <v>217.6</v>
      </c>
      <c r="F99" s="37">
        <v>212.16666666666666</v>
      </c>
      <c r="G99" s="38">
        <v>205.43333333333331</v>
      </c>
      <c r="H99" s="38">
        <v>193.26666666666665</v>
      </c>
      <c r="I99" s="38">
        <v>186.5333333333333</v>
      </c>
      <c r="J99" s="38">
        <v>224.33333333333331</v>
      </c>
      <c r="K99" s="38">
        <v>231.06666666666666</v>
      </c>
      <c r="L99" s="38">
        <v>243.23333333333332</v>
      </c>
      <c r="M99" s="28">
        <v>218.9</v>
      </c>
      <c r="N99" s="28">
        <v>200</v>
      </c>
      <c r="O99" s="39">
        <v>21081600</v>
      </c>
      <c r="P99" s="40">
        <v>2.8451001053740779E-2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44861</v>
      </c>
      <c r="E100" s="37">
        <v>2696.9</v>
      </c>
      <c r="F100" s="37">
        <v>2695.4666666666667</v>
      </c>
      <c r="G100" s="38">
        <v>2674.1333333333332</v>
      </c>
      <c r="H100" s="38">
        <v>2651.3666666666663</v>
      </c>
      <c r="I100" s="38">
        <v>2630.0333333333328</v>
      </c>
      <c r="J100" s="38">
        <v>2718.2333333333336</v>
      </c>
      <c r="K100" s="38">
        <v>2739.5666666666666</v>
      </c>
      <c r="L100" s="38">
        <v>2762.3333333333339</v>
      </c>
      <c r="M100" s="28">
        <v>2716.8</v>
      </c>
      <c r="N100" s="28">
        <v>2672.7</v>
      </c>
      <c r="O100" s="39">
        <v>8021700</v>
      </c>
      <c r="P100" s="40">
        <v>3.3950736630447391E-2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44861</v>
      </c>
      <c r="E101" s="37">
        <v>40265.65</v>
      </c>
      <c r="F101" s="37">
        <v>39888.533333333333</v>
      </c>
      <c r="G101" s="38">
        <v>39077.116666666669</v>
      </c>
      <c r="H101" s="38">
        <v>37888.583333333336</v>
      </c>
      <c r="I101" s="38">
        <v>37077.166666666672</v>
      </c>
      <c r="J101" s="38">
        <v>41077.066666666666</v>
      </c>
      <c r="K101" s="38">
        <v>41888.483333333337</v>
      </c>
      <c r="L101" s="38">
        <v>43077.016666666663</v>
      </c>
      <c r="M101" s="28">
        <v>40699.949999999997</v>
      </c>
      <c r="N101" s="28">
        <v>38700</v>
      </c>
      <c r="O101" s="39">
        <v>19545</v>
      </c>
      <c r="P101" s="40">
        <v>2.7602523659305992E-2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44861</v>
      </c>
      <c r="E102" s="37">
        <v>119.35</v>
      </c>
      <c r="F102" s="37">
        <v>118.09999999999998</v>
      </c>
      <c r="G102" s="38">
        <v>115.84999999999997</v>
      </c>
      <c r="H102" s="38">
        <v>112.34999999999998</v>
      </c>
      <c r="I102" s="38">
        <v>110.09999999999997</v>
      </c>
      <c r="J102" s="38">
        <v>121.59999999999997</v>
      </c>
      <c r="K102" s="38">
        <v>123.85</v>
      </c>
      <c r="L102" s="38">
        <v>127.34999999999997</v>
      </c>
      <c r="M102" s="28">
        <v>120.35</v>
      </c>
      <c r="N102" s="28">
        <v>114.6</v>
      </c>
      <c r="O102" s="39">
        <v>36232000</v>
      </c>
      <c r="P102" s="40">
        <v>-1.5434782608695652E-2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44861</v>
      </c>
      <c r="E103" s="37">
        <v>866.5</v>
      </c>
      <c r="F103" s="37">
        <v>859.13333333333333</v>
      </c>
      <c r="G103" s="38">
        <v>848.56666666666661</v>
      </c>
      <c r="H103" s="38">
        <v>830.63333333333333</v>
      </c>
      <c r="I103" s="38">
        <v>820.06666666666661</v>
      </c>
      <c r="J103" s="38">
        <v>877.06666666666661</v>
      </c>
      <c r="K103" s="38">
        <v>887.63333333333344</v>
      </c>
      <c r="L103" s="38">
        <v>905.56666666666661</v>
      </c>
      <c r="M103" s="28">
        <v>869.7</v>
      </c>
      <c r="N103" s="28">
        <v>841.2</v>
      </c>
      <c r="O103" s="39">
        <v>80914625</v>
      </c>
      <c r="P103" s="40">
        <v>2.2465858150606387E-2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44861</v>
      </c>
      <c r="E104" s="37">
        <v>1154.3</v>
      </c>
      <c r="F104" s="37">
        <v>1158.6333333333334</v>
      </c>
      <c r="G104" s="38">
        <v>1146.7666666666669</v>
      </c>
      <c r="H104" s="38">
        <v>1139.2333333333333</v>
      </c>
      <c r="I104" s="38">
        <v>1127.3666666666668</v>
      </c>
      <c r="J104" s="38">
        <v>1166.166666666667</v>
      </c>
      <c r="K104" s="38">
        <v>1178.0333333333333</v>
      </c>
      <c r="L104" s="38">
        <v>1185.5666666666671</v>
      </c>
      <c r="M104" s="28">
        <v>1170.5</v>
      </c>
      <c r="N104" s="28">
        <v>1151.0999999999999</v>
      </c>
      <c r="O104" s="39">
        <v>4597650</v>
      </c>
      <c r="P104" s="40">
        <v>9.0414272754762631E-2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44861</v>
      </c>
      <c r="E105" s="37">
        <v>528.85</v>
      </c>
      <c r="F105" s="37">
        <v>526.6</v>
      </c>
      <c r="G105" s="38">
        <v>520</v>
      </c>
      <c r="H105" s="38">
        <v>511.15</v>
      </c>
      <c r="I105" s="38">
        <v>504.54999999999995</v>
      </c>
      <c r="J105" s="38">
        <v>535.45000000000005</v>
      </c>
      <c r="K105" s="38">
        <v>542.05000000000018</v>
      </c>
      <c r="L105" s="38">
        <v>550.90000000000009</v>
      </c>
      <c r="M105" s="28">
        <v>533.20000000000005</v>
      </c>
      <c r="N105" s="28">
        <v>517.75</v>
      </c>
      <c r="O105" s="39">
        <v>6904500</v>
      </c>
      <c r="P105" s="40">
        <v>8.2804046106798396E-2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44861</v>
      </c>
      <c r="E106" s="37">
        <v>8.85</v>
      </c>
      <c r="F106" s="37">
        <v>8.8333333333333339</v>
      </c>
      <c r="G106" s="38">
        <v>8.5166666666666675</v>
      </c>
      <c r="H106" s="38">
        <v>8.1833333333333336</v>
      </c>
      <c r="I106" s="38">
        <v>7.8666666666666671</v>
      </c>
      <c r="J106" s="38">
        <v>9.1666666666666679</v>
      </c>
      <c r="K106" s="38">
        <v>9.4833333333333343</v>
      </c>
      <c r="L106" s="38">
        <v>9.8166666666666682</v>
      </c>
      <c r="M106" s="28">
        <v>9.15</v>
      </c>
      <c r="N106" s="28">
        <v>8.5</v>
      </c>
      <c r="O106" s="39">
        <v>422310000</v>
      </c>
      <c r="P106" s="40">
        <v>0.25635152019991669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44861</v>
      </c>
      <c r="E107" s="37">
        <v>66.8</v>
      </c>
      <c r="F107" s="37">
        <v>66.2</v>
      </c>
      <c r="G107" s="38">
        <v>64.900000000000006</v>
      </c>
      <c r="H107" s="38">
        <v>63</v>
      </c>
      <c r="I107" s="38">
        <v>61.7</v>
      </c>
      <c r="J107" s="38">
        <v>68.100000000000009</v>
      </c>
      <c r="K107" s="38">
        <v>69.399999999999991</v>
      </c>
      <c r="L107" s="38">
        <v>71.300000000000011</v>
      </c>
      <c r="M107" s="28">
        <v>67.5</v>
      </c>
      <c r="N107" s="28">
        <v>64.3</v>
      </c>
      <c r="O107" s="39">
        <v>122260000</v>
      </c>
      <c r="P107" s="40">
        <v>2.343880796919471E-2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44861</v>
      </c>
      <c r="E108" s="37">
        <v>50.15</v>
      </c>
      <c r="F108" s="37">
        <v>49.283333333333331</v>
      </c>
      <c r="G108" s="38">
        <v>48.216666666666661</v>
      </c>
      <c r="H108" s="38">
        <v>46.283333333333331</v>
      </c>
      <c r="I108" s="38">
        <v>45.216666666666661</v>
      </c>
      <c r="J108" s="38">
        <v>51.216666666666661</v>
      </c>
      <c r="K108" s="38">
        <v>52.283333333333324</v>
      </c>
      <c r="L108" s="38">
        <v>54.216666666666661</v>
      </c>
      <c r="M108" s="28">
        <v>50.35</v>
      </c>
      <c r="N108" s="28">
        <v>47.35</v>
      </c>
      <c r="O108" s="39">
        <v>164565000</v>
      </c>
      <c r="P108" s="40">
        <v>2.160350125710029E-2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44861</v>
      </c>
      <c r="E109" s="37">
        <v>142.9</v>
      </c>
      <c r="F109" s="37">
        <v>141.69999999999999</v>
      </c>
      <c r="G109" s="38">
        <v>140.14999999999998</v>
      </c>
      <c r="H109" s="38">
        <v>137.39999999999998</v>
      </c>
      <c r="I109" s="38">
        <v>135.84999999999997</v>
      </c>
      <c r="J109" s="38">
        <v>144.44999999999999</v>
      </c>
      <c r="K109" s="38">
        <v>146</v>
      </c>
      <c r="L109" s="38">
        <v>148.75</v>
      </c>
      <c r="M109" s="28">
        <v>143.25</v>
      </c>
      <c r="N109" s="28">
        <v>138.94999999999999</v>
      </c>
      <c r="O109" s="39">
        <v>54063750</v>
      </c>
      <c r="P109" s="40">
        <v>1.966192800056581E-2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44861</v>
      </c>
      <c r="E110" s="37">
        <v>398.6</v>
      </c>
      <c r="F110" s="37">
        <v>404.11666666666662</v>
      </c>
      <c r="G110" s="38">
        <v>385.73333333333323</v>
      </c>
      <c r="H110" s="38">
        <v>372.86666666666662</v>
      </c>
      <c r="I110" s="38">
        <v>354.48333333333323</v>
      </c>
      <c r="J110" s="38">
        <v>416.98333333333323</v>
      </c>
      <c r="K110" s="38">
        <v>435.36666666666656</v>
      </c>
      <c r="L110" s="38">
        <v>448.23333333333323</v>
      </c>
      <c r="M110" s="28">
        <v>422.5</v>
      </c>
      <c r="N110" s="28">
        <v>391.25</v>
      </c>
      <c r="O110" s="39">
        <v>11763125</v>
      </c>
      <c r="P110" s="40">
        <v>5.3182321802289795E-2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44861</v>
      </c>
      <c r="E111" s="37">
        <v>333.75</v>
      </c>
      <c r="F111" s="37">
        <v>330.34999999999997</v>
      </c>
      <c r="G111" s="38">
        <v>325.69999999999993</v>
      </c>
      <c r="H111" s="38">
        <v>317.64999999999998</v>
      </c>
      <c r="I111" s="38">
        <v>312.99999999999994</v>
      </c>
      <c r="J111" s="38">
        <v>338.39999999999992</v>
      </c>
      <c r="K111" s="38">
        <v>343.0499999999999</v>
      </c>
      <c r="L111" s="38">
        <v>351.09999999999991</v>
      </c>
      <c r="M111" s="28">
        <v>335</v>
      </c>
      <c r="N111" s="28">
        <v>322.3</v>
      </c>
      <c r="O111" s="39">
        <v>23102368</v>
      </c>
      <c r="P111" s="40">
        <v>1.591793420587195E-2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44861</v>
      </c>
      <c r="E112" s="37">
        <v>271.85000000000002</v>
      </c>
      <c r="F112" s="37">
        <v>264.05</v>
      </c>
      <c r="G112" s="38">
        <v>253.10000000000002</v>
      </c>
      <c r="H112" s="38">
        <v>234.35000000000002</v>
      </c>
      <c r="I112" s="38">
        <v>223.40000000000003</v>
      </c>
      <c r="J112" s="38">
        <v>282.8</v>
      </c>
      <c r="K112" s="38">
        <v>293.74999999999994</v>
      </c>
      <c r="L112" s="38">
        <v>312.5</v>
      </c>
      <c r="M112" s="28">
        <v>275</v>
      </c>
      <c r="N112" s="28">
        <v>245.3</v>
      </c>
      <c r="O112" s="39">
        <v>15103200</v>
      </c>
      <c r="P112" s="40">
        <v>0.17218095881161377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44861</v>
      </c>
      <c r="E113" s="37">
        <v>4447.5</v>
      </c>
      <c r="F113" s="37">
        <v>4400.166666666667</v>
      </c>
      <c r="G113" s="38">
        <v>4334.3333333333339</v>
      </c>
      <c r="H113" s="38">
        <v>4221.166666666667</v>
      </c>
      <c r="I113" s="38">
        <v>4155.3333333333339</v>
      </c>
      <c r="J113" s="38">
        <v>4513.3333333333339</v>
      </c>
      <c r="K113" s="38">
        <v>4579.1666666666679</v>
      </c>
      <c r="L113" s="38">
        <v>4692.3333333333339</v>
      </c>
      <c r="M113" s="28">
        <v>4466</v>
      </c>
      <c r="N113" s="28">
        <v>4287</v>
      </c>
      <c r="O113" s="39">
        <v>219450</v>
      </c>
      <c r="P113" s="40">
        <v>2.8109627547434995E-2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44861</v>
      </c>
      <c r="E114" s="37">
        <v>1861.3</v>
      </c>
      <c r="F114" s="37">
        <v>1850.6166666666666</v>
      </c>
      <c r="G114" s="38">
        <v>1822.8833333333332</v>
      </c>
      <c r="H114" s="38">
        <v>1784.4666666666667</v>
      </c>
      <c r="I114" s="38">
        <v>1756.7333333333333</v>
      </c>
      <c r="J114" s="38">
        <v>1889.0333333333331</v>
      </c>
      <c r="K114" s="38">
        <v>1916.7666666666662</v>
      </c>
      <c r="L114" s="38">
        <v>1955.1833333333329</v>
      </c>
      <c r="M114" s="28">
        <v>1878.35</v>
      </c>
      <c r="N114" s="28">
        <v>1812.2</v>
      </c>
      <c r="O114" s="39">
        <v>4107000</v>
      </c>
      <c r="P114" s="40">
        <v>7.7291129922708868E-3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44861</v>
      </c>
      <c r="E115" s="37">
        <v>1190.8</v>
      </c>
      <c r="F115" s="37">
        <v>1174.8999999999999</v>
      </c>
      <c r="G115" s="38">
        <v>1150.9499999999998</v>
      </c>
      <c r="H115" s="38">
        <v>1111.0999999999999</v>
      </c>
      <c r="I115" s="38">
        <v>1087.1499999999999</v>
      </c>
      <c r="J115" s="38">
        <v>1214.7499999999998</v>
      </c>
      <c r="K115" s="38">
        <v>1238.7</v>
      </c>
      <c r="L115" s="38">
        <v>1278.5499999999997</v>
      </c>
      <c r="M115" s="28">
        <v>1198.8499999999999</v>
      </c>
      <c r="N115" s="28">
        <v>1135.05</v>
      </c>
      <c r="O115" s="39">
        <v>19656900</v>
      </c>
      <c r="P115" s="40">
        <v>6.6455078124999997E-2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44861</v>
      </c>
      <c r="E116" s="37">
        <v>198</v>
      </c>
      <c r="F116" s="37">
        <v>194.48333333333335</v>
      </c>
      <c r="G116" s="38">
        <v>189.9666666666667</v>
      </c>
      <c r="H116" s="38">
        <v>181.93333333333334</v>
      </c>
      <c r="I116" s="38">
        <v>177.41666666666669</v>
      </c>
      <c r="J116" s="38">
        <v>202.51666666666671</v>
      </c>
      <c r="K116" s="38">
        <v>207.03333333333336</v>
      </c>
      <c r="L116" s="38">
        <v>215.06666666666672</v>
      </c>
      <c r="M116" s="28">
        <v>199</v>
      </c>
      <c r="N116" s="28">
        <v>186.45</v>
      </c>
      <c r="O116" s="39">
        <v>14789600</v>
      </c>
      <c r="P116" s="40">
        <v>-4.7430117222723174E-2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44861</v>
      </c>
      <c r="E117" s="37">
        <v>1401.4</v>
      </c>
      <c r="F117" s="37">
        <v>1392.5</v>
      </c>
      <c r="G117" s="38">
        <v>1376</v>
      </c>
      <c r="H117" s="38">
        <v>1350.6</v>
      </c>
      <c r="I117" s="38">
        <v>1334.1</v>
      </c>
      <c r="J117" s="38">
        <v>1417.9</v>
      </c>
      <c r="K117" s="38">
        <v>1434.4</v>
      </c>
      <c r="L117" s="38">
        <v>1459.8000000000002</v>
      </c>
      <c r="M117" s="28">
        <v>1409</v>
      </c>
      <c r="N117" s="28">
        <v>1367.1</v>
      </c>
      <c r="O117" s="39">
        <v>38922000</v>
      </c>
      <c r="P117" s="40">
        <v>4.9421661409043111E-2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44861</v>
      </c>
      <c r="E118" s="37">
        <v>520.6</v>
      </c>
      <c r="F118" s="37">
        <v>517.25</v>
      </c>
      <c r="G118" s="38">
        <v>511</v>
      </c>
      <c r="H118" s="38">
        <v>501.4</v>
      </c>
      <c r="I118" s="38">
        <v>495.15</v>
      </c>
      <c r="J118" s="38">
        <v>526.85</v>
      </c>
      <c r="K118" s="38">
        <v>533.1</v>
      </c>
      <c r="L118" s="38">
        <v>542.70000000000005</v>
      </c>
      <c r="M118" s="28">
        <v>523.5</v>
      </c>
      <c r="N118" s="28">
        <v>507.65</v>
      </c>
      <c r="O118" s="39">
        <v>1728000</v>
      </c>
      <c r="P118" s="40">
        <v>4.5846572855197457E-2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44861</v>
      </c>
      <c r="E119" s="37">
        <v>67.2</v>
      </c>
      <c r="F119" s="37">
        <v>66.766666666666666</v>
      </c>
      <c r="G119" s="38">
        <v>66.183333333333337</v>
      </c>
      <c r="H119" s="38">
        <v>65.166666666666671</v>
      </c>
      <c r="I119" s="38">
        <v>64.583333333333343</v>
      </c>
      <c r="J119" s="38">
        <v>67.783333333333331</v>
      </c>
      <c r="K119" s="38">
        <v>68.366666666666674</v>
      </c>
      <c r="L119" s="38">
        <v>69.383333333333326</v>
      </c>
      <c r="M119" s="28">
        <v>67.349999999999994</v>
      </c>
      <c r="N119" s="28">
        <v>65.75</v>
      </c>
      <c r="O119" s="39">
        <v>109551000</v>
      </c>
      <c r="P119" s="40">
        <v>-2.193593314763231E-2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44861</v>
      </c>
      <c r="E120" s="37">
        <v>916.4</v>
      </c>
      <c r="F120" s="37">
        <v>911.9666666666667</v>
      </c>
      <c r="G120" s="38">
        <v>904.43333333333339</v>
      </c>
      <c r="H120" s="38">
        <v>892.4666666666667</v>
      </c>
      <c r="I120" s="38">
        <v>884.93333333333339</v>
      </c>
      <c r="J120" s="38">
        <v>923.93333333333339</v>
      </c>
      <c r="K120" s="38">
        <v>931.4666666666667</v>
      </c>
      <c r="L120" s="38">
        <v>943.43333333333339</v>
      </c>
      <c r="M120" s="28">
        <v>919.5</v>
      </c>
      <c r="N120" s="28">
        <v>900</v>
      </c>
      <c r="O120" s="39">
        <v>1195350</v>
      </c>
      <c r="P120" s="40">
        <v>2.2234574763757644E-2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44861</v>
      </c>
      <c r="E121" s="37">
        <v>683.45</v>
      </c>
      <c r="F121" s="37">
        <v>682.30000000000007</v>
      </c>
      <c r="G121" s="38">
        <v>675.30000000000018</v>
      </c>
      <c r="H121" s="38">
        <v>667.15000000000009</v>
      </c>
      <c r="I121" s="38">
        <v>660.1500000000002</v>
      </c>
      <c r="J121" s="38">
        <v>690.45000000000016</v>
      </c>
      <c r="K121" s="38">
        <v>697.44999999999993</v>
      </c>
      <c r="L121" s="38">
        <v>705.60000000000014</v>
      </c>
      <c r="M121" s="28">
        <v>689.3</v>
      </c>
      <c r="N121" s="28">
        <v>674.15</v>
      </c>
      <c r="O121" s="39">
        <v>13915125</v>
      </c>
      <c r="P121" s="40">
        <v>3.3736349453978159E-2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44861</v>
      </c>
      <c r="E122" s="37">
        <v>332.8</v>
      </c>
      <c r="F122" s="37">
        <v>333.38333333333333</v>
      </c>
      <c r="G122" s="38">
        <v>330.31666666666666</v>
      </c>
      <c r="H122" s="38">
        <v>327.83333333333331</v>
      </c>
      <c r="I122" s="38">
        <v>324.76666666666665</v>
      </c>
      <c r="J122" s="38">
        <v>335.86666666666667</v>
      </c>
      <c r="K122" s="38">
        <v>338.93333333333328</v>
      </c>
      <c r="L122" s="38">
        <v>341.41666666666669</v>
      </c>
      <c r="M122" s="28">
        <v>336.45</v>
      </c>
      <c r="N122" s="28">
        <v>330.9</v>
      </c>
      <c r="O122" s="39">
        <v>74937600</v>
      </c>
      <c r="P122" s="40">
        <v>2.8639198805235879E-2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44861</v>
      </c>
      <c r="E123" s="37">
        <v>430.9</v>
      </c>
      <c r="F123" s="37">
        <v>428.31666666666666</v>
      </c>
      <c r="G123" s="38">
        <v>422.63333333333333</v>
      </c>
      <c r="H123" s="38">
        <v>414.36666666666667</v>
      </c>
      <c r="I123" s="38">
        <v>408.68333333333334</v>
      </c>
      <c r="J123" s="38">
        <v>436.58333333333331</v>
      </c>
      <c r="K123" s="38">
        <v>442.26666666666659</v>
      </c>
      <c r="L123" s="38">
        <v>450.5333333333333</v>
      </c>
      <c r="M123" s="28">
        <v>434</v>
      </c>
      <c r="N123" s="28">
        <v>420.05</v>
      </c>
      <c r="O123" s="39">
        <v>28740000</v>
      </c>
      <c r="P123" s="40">
        <v>1.7210104853338053E-2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44861</v>
      </c>
      <c r="E124" s="37">
        <v>2637.7</v>
      </c>
      <c r="F124" s="37">
        <v>2613.2333333333331</v>
      </c>
      <c r="G124" s="38">
        <v>2576.4666666666662</v>
      </c>
      <c r="H124" s="38">
        <v>2515.2333333333331</v>
      </c>
      <c r="I124" s="38">
        <v>2478.4666666666662</v>
      </c>
      <c r="J124" s="38">
        <v>2674.4666666666662</v>
      </c>
      <c r="K124" s="38">
        <v>2711.2333333333336</v>
      </c>
      <c r="L124" s="38">
        <v>2772.4666666666662</v>
      </c>
      <c r="M124" s="28">
        <v>2650</v>
      </c>
      <c r="N124" s="28">
        <v>2552</v>
      </c>
      <c r="O124" s="39">
        <v>373000</v>
      </c>
      <c r="P124" s="40">
        <v>6.2678062678062682E-2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44861</v>
      </c>
      <c r="E125" s="37">
        <v>634.79999999999995</v>
      </c>
      <c r="F125" s="37">
        <v>629.6</v>
      </c>
      <c r="G125" s="38">
        <v>621.40000000000009</v>
      </c>
      <c r="H125" s="38">
        <v>608.00000000000011</v>
      </c>
      <c r="I125" s="38">
        <v>599.80000000000018</v>
      </c>
      <c r="J125" s="38">
        <v>643</v>
      </c>
      <c r="K125" s="38">
        <v>651.20000000000005</v>
      </c>
      <c r="L125" s="38">
        <v>664.59999999999991</v>
      </c>
      <c r="M125" s="28">
        <v>637.79999999999995</v>
      </c>
      <c r="N125" s="28">
        <v>616.20000000000005</v>
      </c>
      <c r="O125" s="39">
        <v>27414450</v>
      </c>
      <c r="P125" s="40">
        <v>-3.4841495730689961E-3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44861</v>
      </c>
      <c r="E126" s="37">
        <v>625.6</v>
      </c>
      <c r="F126" s="37">
        <v>616.08333333333337</v>
      </c>
      <c r="G126" s="38">
        <v>603.16666666666674</v>
      </c>
      <c r="H126" s="38">
        <v>580.73333333333335</v>
      </c>
      <c r="I126" s="38">
        <v>567.81666666666672</v>
      </c>
      <c r="J126" s="38">
        <v>638.51666666666677</v>
      </c>
      <c r="K126" s="38">
        <v>651.43333333333351</v>
      </c>
      <c r="L126" s="38">
        <v>673.86666666666679</v>
      </c>
      <c r="M126" s="28">
        <v>629</v>
      </c>
      <c r="N126" s="28">
        <v>593.65</v>
      </c>
      <c r="O126" s="39">
        <v>9457500</v>
      </c>
      <c r="P126" s="40">
        <v>2.0639417239983811E-2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44861</v>
      </c>
      <c r="E127" s="37">
        <v>1824.8</v>
      </c>
      <c r="F127" s="37">
        <v>1808.0166666666667</v>
      </c>
      <c r="G127" s="38">
        <v>1784.0333333333333</v>
      </c>
      <c r="H127" s="38">
        <v>1743.2666666666667</v>
      </c>
      <c r="I127" s="38">
        <v>1719.2833333333333</v>
      </c>
      <c r="J127" s="38">
        <v>1848.7833333333333</v>
      </c>
      <c r="K127" s="38">
        <v>1872.7666666666664</v>
      </c>
      <c r="L127" s="38">
        <v>1913.5333333333333</v>
      </c>
      <c r="M127" s="28">
        <v>1832</v>
      </c>
      <c r="N127" s="28">
        <v>1767.25</v>
      </c>
      <c r="O127" s="39">
        <v>21510800</v>
      </c>
      <c r="P127" s="40">
        <v>-2.1471332132394418E-2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44861</v>
      </c>
      <c r="E128" s="37">
        <v>75.099999999999994</v>
      </c>
      <c r="F128" s="37">
        <v>74.600000000000009</v>
      </c>
      <c r="G128" s="38">
        <v>73.450000000000017</v>
      </c>
      <c r="H128" s="38">
        <v>71.800000000000011</v>
      </c>
      <c r="I128" s="38">
        <v>70.65000000000002</v>
      </c>
      <c r="J128" s="38">
        <v>76.250000000000014</v>
      </c>
      <c r="K128" s="38">
        <v>77.40000000000002</v>
      </c>
      <c r="L128" s="38">
        <v>79.050000000000011</v>
      </c>
      <c r="M128" s="28">
        <v>75.75</v>
      </c>
      <c r="N128" s="28">
        <v>72.95</v>
      </c>
      <c r="O128" s="39">
        <v>56899424</v>
      </c>
      <c r="P128" s="40">
        <v>8.0632411067193682E-3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44861</v>
      </c>
      <c r="E129" s="37">
        <v>2491.4</v>
      </c>
      <c r="F129" s="37">
        <v>2494.9333333333334</v>
      </c>
      <c r="G129" s="38">
        <v>2453.7666666666669</v>
      </c>
      <c r="H129" s="38">
        <v>2416.1333333333337</v>
      </c>
      <c r="I129" s="38">
        <v>2374.9666666666672</v>
      </c>
      <c r="J129" s="38">
        <v>2532.5666666666666</v>
      </c>
      <c r="K129" s="38">
        <v>2573.7333333333327</v>
      </c>
      <c r="L129" s="38">
        <v>2611.3666666666663</v>
      </c>
      <c r="M129" s="28">
        <v>2536.1</v>
      </c>
      <c r="N129" s="28">
        <v>2457.3000000000002</v>
      </c>
      <c r="O129" s="39">
        <v>1157500</v>
      </c>
      <c r="P129" s="40">
        <v>4.8460144927536232E-2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44861</v>
      </c>
      <c r="E130" s="37">
        <v>516.15</v>
      </c>
      <c r="F130" s="37">
        <v>513.13333333333333</v>
      </c>
      <c r="G130" s="38">
        <v>508.26666666666665</v>
      </c>
      <c r="H130" s="38">
        <v>500.38333333333333</v>
      </c>
      <c r="I130" s="38">
        <v>495.51666666666665</v>
      </c>
      <c r="J130" s="38">
        <v>521.01666666666665</v>
      </c>
      <c r="K130" s="38">
        <v>525.88333333333321</v>
      </c>
      <c r="L130" s="38">
        <v>533.76666666666665</v>
      </c>
      <c r="M130" s="28">
        <v>518</v>
      </c>
      <c r="N130" s="28">
        <v>505.25</v>
      </c>
      <c r="O130" s="39">
        <v>6531300</v>
      </c>
      <c r="P130" s="40">
        <v>1.7812061711079945E-2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44861</v>
      </c>
      <c r="E131" s="37">
        <v>416.2</v>
      </c>
      <c r="F131" s="37">
        <v>409.08333333333331</v>
      </c>
      <c r="G131" s="38">
        <v>399.96666666666664</v>
      </c>
      <c r="H131" s="38">
        <v>383.73333333333335</v>
      </c>
      <c r="I131" s="38">
        <v>374.61666666666667</v>
      </c>
      <c r="J131" s="38">
        <v>425.31666666666661</v>
      </c>
      <c r="K131" s="38">
        <v>434.43333333333328</v>
      </c>
      <c r="L131" s="38">
        <v>450.66666666666657</v>
      </c>
      <c r="M131" s="28">
        <v>418.2</v>
      </c>
      <c r="N131" s="28">
        <v>392.85</v>
      </c>
      <c r="O131" s="39">
        <v>9396000</v>
      </c>
      <c r="P131" s="40">
        <v>4.6791443850267379E-2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44861</v>
      </c>
      <c r="E132" s="37">
        <v>1855.95</v>
      </c>
      <c r="F132" s="37">
        <v>1855.5</v>
      </c>
      <c r="G132" s="38">
        <v>1822.45</v>
      </c>
      <c r="H132" s="38">
        <v>1788.95</v>
      </c>
      <c r="I132" s="38">
        <v>1755.9</v>
      </c>
      <c r="J132" s="38">
        <v>1889</v>
      </c>
      <c r="K132" s="38">
        <v>1922.0500000000002</v>
      </c>
      <c r="L132" s="38">
        <v>1955.55</v>
      </c>
      <c r="M132" s="28">
        <v>1888.55</v>
      </c>
      <c r="N132" s="28">
        <v>1822</v>
      </c>
      <c r="O132" s="39">
        <v>9039000</v>
      </c>
      <c r="P132" s="40">
        <v>3.5751117222413198E-2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44861</v>
      </c>
      <c r="E133" s="37">
        <v>4466.75</v>
      </c>
      <c r="F133" s="37">
        <v>4400.916666666667</v>
      </c>
      <c r="G133" s="38">
        <v>4316.8333333333339</v>
      </c>
      <c r="H133" s="38">
        <v>4166.916666666667</v>
      </c>
      <c r="I133" s="38">
        <v>4082.8333333333339</v>
      </c>
      <c r="J133" s="38">
        <v>4550.8333333333339</v>
      </c>
      <c r="K133" s="38">
        <v>4634.9166666666679</v>
      </c>
      <c r="L133" s="38">
        <v>4784.8333333333339</v>
      </c>
      <c r="M133" s="28">
        <v>4485</v>
      </c>
      <c r="N133" s="28">
        <v>4251</v>
      </c>
      <c r="O133" s="39">
        <v>1241850</v>
      </c>
      <c r="P133" s="40">
        <v>-1.7329376854599406E-2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44861</v>
      </c>
      <c r="E134" s="37">
        <v>3533.25</v>
      </c>
      <c r="F134" s="37">
        <v>3490.5833333333335</v>
      </c>
      <c r="G134" s="38">
        <v>3422.666666666667</v>
      </c>
      <c r="H134" s="38">
        <v>3312.0833333333335</v>
      </c>
      <c r="I134" s="38">
        <v>3244.166666666667</v>
      </c>
      <c r="J134" s="38">
        <v>3601.166666666667</v>
      </c>
      <c r="K134" s="38">
        <v>3669.0833333333339</v>
      </c>
      <c r="L134" s="38">
        <v>3779.666666666667</v>
      </c>
      <c r="M134" s="28">
        <v>3558.5</v>
      </c>
      <c r="N134" s="28">
        <v>3380</v>
      </c>
      <c r="O134" s="39">
        <v>943000</v>
      </c>
      <c r="P134" s="40">
        <v>6.2176165803108807E-2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44861</v>
      </c>
      <c r="E135" s="37">
        <v>682.25</v>
      </c>
      <c r="F135" s="37">
        <v>677.61666666666667</v>
      </c>
      <c r="G135" s="38">
        <v>668.73333333333335</v>
      </c>
      <c r="H135" s="38">
        <v>655.2166666666667</v>
      </c>
      <c r="I135" s="38">
        <v>646.33333333333337</v>
      </c>
      <c r="J135" s="38">
        <v>691.13333333333333</v>
      </c>
      <c r="K135" s="38">
        <v>700.01666666666677</v>
      </c>
      <c r="L135" s="38">
        <v>713.5333333333333</v>
      </c>
      <c r="M135" s="28">
        <v>686.5</v>
      </c>
      <c r="N135" s="28">
        <v>664.1</v>
      </c>
      <c r="O135" s="39">
        <v>8231400</v>
      </c>
      <c r="P135" s="40">
        <v>5.6628477905073651E-2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44861</v>
      </c>
      <c r="E136" s="37">
        <v>1273.7</v>
      </c>
      <c r="F136" s="37">
        <v>1266.3833333333334</v>
      </c>
      <c r="G136" s="38">
        <v>1245.3166666666668</v>
      </c>
      <c r="H136" s="38">
        <v>1216.9333333333334</v>
      </c>
      <c r="I136" s="38">
        <v>1195.8666666666668</v>
      </c>
      <c r="J136" s="38">
        <v>1294.7666666666669</v>
      </c>
      <c r="K136" s="38">
        <v>1315.8333333333335</v>
      </c>
      <c r="L136" s="38">
        <v>1344.2166666666669</v>
      </c>
      <c r="M136" s="28">
        <v>1287.45</v>
      </c>
      <c r="N136" s="28">
        <v>1238</v>
      </c>
      <c r="O136" s="39">
        <v>9663500</v>
      </c>
      <c r="P136" s="40">
        <v>1.0984987184181618E-2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44861</v>
      </c>
      <c r="E137" s="37">
        <v>185.85</v>
      </c>
      <c r="F137" s="37">
        <v>185.03333333333333</v>
      </c>
      <c r="G137" s="38">
        <v>181.66666666666666</v>
      </c>
      <c r="H137" s="38">
        <v>177.48333333333332</v>
      </c>
      <c r="I137" s="38">
        <v>174.11666666666665</v>
      </c>
      <c r="J137" s="38">
        <v>189.21666666666667</v>
      </c>
      <c r="K137" s="38">
        <v>192.58333333333334</v>
      </c>
      <c r="L137" s="38">
        <v>196.76666666666668</v>
      </c>
      <c r="M137" s="28">
        <v>188.4</v>
      </c>
      <c r="N137" s="28">
        <v>180.85</v>
      </c>
      <c r="O137" s="39">
        <v>24924000</v>
      </c>
      <c r="P137" s="40">
        <v>-4.1553460124660376E-3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44861</v>
      </c>
      <c r="E138" s="37">
        <v>98</v>
      </c>
      <c r="F138" s="37">
        <v>96.8</v>
      </c>
      <c r="G138" s="38">
        <v>95.199999999999989</v>
      </c>
      <c r="H138" s="38">
        <v>92.399999999999991</v>
      </c>
      <c r="I138" s="38">
        <v>90.799999999999983</v>
      </c>
      <c r="J138" s="38">
        <v>99.6</v>
      </c>
      <c r="K138" s="38">
        <v>101.19999999999999</v>
      </c>
      <c r="L138" s="38">
        <v>104</v>
      </c>
      <c r="M138" s="28">
        <v>98.4</v>
      </c>
      <c r="N138" s="28">
        <v>94</v>
      </c>
      <c r="O138" s="39">
        <v>28938000</v>
      </c>
      <c r="P138" s="40">
        <v>-1.04636848584325E-2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44861</v>
      </c>
      <c r="E139" s="37">
        <v>541</v>
      </c>
      <c r="F139" s="37">
        <v>539.4</v>
      </c>
      <c r="G139" s="38">
        <v>534</v>
      </c>
      <c r="H139" s="38">
        <v>527</v>
      </c>
      <c r="I139" s="38">
        <v>521.6</v>
      </c>
      <c r="J139" s="38">
        <v>546.4</v>
      </c>
      <c r="K139" s="38">
        <v>551.79999999999984</v>
      </c>
      <c r="L139" s="38">
        <v>558.79999999999995</v>
      </c>
      <c r="M139" s="28">
        <v>544.79999999999995</v>
      </c>
      <c r="N139" s="28">
        <v>532.4</v>
      </c>
      <c r="O139" s="39">
        <v>8899200</v>
      </c>
      <c r="P139" s="40">
        <v>0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44861</v>
      </c>
      <c r="E140" s="37">
        <v>8854.5</v>
      </c>
      <c r="F140" s="37">
        <v>8779.1666666666661</v>
      </c>
      <c r="G140" s="38">
        <v>8660.3333333333321</v>
      </c>
      <c r="H140" s="38">
        <v>8466.1666666666661</v>
      </c>
      <c r="I140" s="38">
        <v>8347.3333333333321</v>
      </c>
      <c r="J140" s="38">
        <v>8973.3333333333321</v>
      </c>
      <c r="K140" s="38">
        <v>9092.1666666666642</v>
      </c>
      <c r="L140" s="38">
        <v>9286.3333333333321</v>
      </c>
      <c r="M140" s="28">
        <v>8898</v>
      </c>
      <c r="N140" s="28">
        <v>8585</v>
      </c>
      <c r="O140" s="39">
        <v>3572300</v>
      </c>
      <c r="P140" s="40">
        <v>1.4944455493365911E-2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44861</v>
      </c>
      <c r="E141" s="37">
        <v>847.2</v>
      </c>
      <c r="F141" s="37">
        <v>844.29999999999984</v>
      </c>
      <c r="G141" s="38">
        <v>832.9499999999997</v>
      </c>
      <c r="H141" s="38">
        <v>818.69999999999982</v>
      </c>
      <c r="I141" s="38">
        <v>807.34999999999968</v>
      </c>
      <c r="J141" s="38">
        <v>858.54999999999973</v>
      </c>
      <c r="K141" s="38">
        <v>869.89999999999986</v>
      </c>
      <c r="L141" s="38">
        <v>884.14999999999975</v>
      </c>
      <c r="M141" s="28">
        <v>855.65</v>
      </c>
      <c r="N141" s="28">
        <v>830.05</v>
      </c>
      <c r="O141" s="39">
        <v>19779375</v>
      </c>
      <c r="P141" s="40">
        <v>6.6417306914678523E-2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44861</v>
      </c>
      <c r="E142" s="37">
        <v>1223.55</v>
      </c>
      <c r="F142" s="37">
        <v>1212.8666666666668</v>
      </c>
      <c r="G142" s="38">
        <v>1198.7333333333336</v>
      </c>
      <c r="H142" s="38">
        <v>1173.9166666666667</v>
      </c>
      <c r="I142" s="38">
        <v>1159.7833333333335</v>
      </c>
      <c r="J142" s="38">
        <v>1237.6833333333336</v>
      </c>
      <c r="K142" s="38">
        <v>1251.8166666666668</v>
      </c>
      <c r="L142" s="38">
        <v>1276.6333333333337</v>
      </c>
      <c r="M142" s="28">
        <v>1227</v>
      </c>
      <c r="N142" s="28">
        <v>1188.05</v>
      </c>
      <c r="O142" s="39">
        <v>2776800</v>
      </c>
      <c r="P142" s="40">
        <v>-3.5431429762401004E-2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44861</v>
      </c>
      <c r="E143" s="37">
        <v>1550.2</v>
      </c>
      <c r="F143" s="37">
        <v>1540.2333333333336</v>
      </c>
      <c r="G143" s="38">
        <v>1526.0666666666671</v>
      </c>
      <c r="H143" s="38">
        <v>1501.9333333333334</v>
      </c>
      <c r="I143" s="38">
        <v>1487.7666666666669</v>
      </c>
      <c r="J143" s="38">
        <v>1564.3666666666672</v>
      </c>
      <c r="K143" s="38">
        <v>1578.5333333333338</v>
      </c>
      <c r="L143" s="38">
        <v>1602.6666666666674</v>
      </c>
      <c r="M143" s="28">
        <v>1554.4</v>
      </c>
      <c r="N143" s="28">
        <v>1516.1</v>
      </c>
      <c r="O143" s="39">
        <v>674700</v>
      </c>
      <c r="P143" s="40">
        <v>-1.7903930131004366E-2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44861</v>
      </c>
      <c r="E144" s="37">
        <v>766.2</v>
      </c>
      <c r="F144" s="37">
        <v>764.43333333333339</v>
      </c>
      <c r="G144" s="38">
        <v>754.36666666666679</v>
      </c>
      <c r="H144" s="38">
        <v>742.53333333333342</v>
      </c>
      <c r="I144" s="38">
        <v>732.46666666666681</v>
      </c>
      <c r="J144" s="38">
        <v>776.26666666666677</v>
      </c>
      <c r="K144" s="38">
        <v>786.33333333333337</v>
      </c>
      <c r="L144" s="38">
        <v>798.16666666666674</v>
      </c>
      <c r="M144" s="28">
        <v>774.5</v>
      </c>
      <c r="N144" s="28">
        <v>752.6</v>
      </c>
      <c r="O144" s="39">
        <v>1500850</v>
      </c>
      <c r="P144" s="40">
        <v>-3.2271584241408212E-2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44861</v>
      </c>
      <c r="E145" s="37">
        <v>836.75</v>
      </c>
      <c r="F145" s="37">
        <v>847.91666666666663</v>
      </c>
      <c r="G145" s="38">
        <v>817.13333333333321</v>
      </c>
      <c r="H145" s="38">
        <v>797.51666666666654</v>
      </c>
      <c r="I145" s="38">
        <v>766.73333333333312</v>
      </c>
      <c r="J145" s="38">
        <v>867.5333333333333</v>
      </c>
      <c r="K145" s="38">
        <v>898.31666666666683</v>
      </c>
      <c r="L145" s="38">
        <v>917.93333333333339</v>
      </c>
      <c r="M145" s="28">
        <v>878.7</v>
      </c>
      <c r="N145" s="28">
        <v>828.3</v>
      </c>
      <c r="O145" s="39">
        <v>2676000</v>
      </c>
      <c r="P145" s="40">
        <v>-5.5618294748729528E-2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44861</v>
      </c>
      <c r="E146" s="37">
        <v>3171.1</v>
      </c>
      <c r="F146" s="37">
        <v>3120.5</v>
      </c>
      <c r="G146" s="38">
        <v>3053.05</v>
      </c>
      <c r="H146" s="38">
        <v>2935</v>
      </c>
      <c r="I146" s="38">
        <v>2867.55</v>
      </c>
      <c r="J146" s="38">
        <v>3238.55</v>
      </c>
      <c r="K146" s="38">
        <v>3306</v>
      </c>
      <c r="L146" s="38">
        <v>3424.05</v>
      </c>
      <c r="M146" s="28">
        <v>3187.95</v>
      </c>
      <c r="N146" s="28">
        <v>3002.45</v>
      </c>
      <c r="O146" s="39">
        <v>2589000</v>
      </c>
      <c r="P146" s="40">
        <v>3.0899100103527914E-2</v>
      </c>
    </row>
    <row r="147" spans="1:16" ht="12.75" customHeight="1">
      <c r="A147" s="28">
        <v>137</v>
      </c>
      <c r="B147" s="29" t="s">
        <v>49</v>
      </c>
      <c r="C147" s="30" t="s">
        <v>828</v>
      </c>
      <c r="D147" s="31">
        <v>44861</v>
      </c>
      <c r="E147" s="37">
        <v>109.35</v>
      </c>
      <c r="F147" s="37">
        <v>108.64999999999999</v>
      </c>
      <c r="G147" s="38">
        <v>105.69999999999999</v>
      </c>
      <c r="H147" s="38">
        <v>102.05</v>
      </c>
      <c r="I147" s="38">
        <v>99.1</v>
      </c>
      <c r="J147" s="38">
        <v>112.29999999999998</v>
      </c>
      <c r="K147" s="38">
        <v>115.25</v>
      </c>
      <c r="L147" s="38">
        <v>118.89999999999998</v>
      </c>
      <c r="M147" s="28">
        <v>111.6</v>
      </c>
      <c r="N147" s="28">
        <v>105</v>
      </c>
      <c r="O147" s="39">
        <v>44892000</v>
      </c>
      <c r="P147" s="40">
        <v>-2.7206240858117993E-2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44861</v>
      </c>
      <c r="E148" s="37">
        <v>2093.3000000000002</v>
      </c>
      <c r="F148" s="37">
        <v>2088.1333333333332</v>
      </c>
      <c r="G148" s="38">
        <v>2059.5666666666666</v>
      </c>
      <c r="H148" s="38">
        <v>2025.8333333333335</v>
      </c>
      <c r="I148" s="38">
        <v>1997.2666666666669</v>
      </c>
      <c r="J148" s="38">
        <v>2121.8666666666663</v>
      </c>
      <c r="K148" s="38">
        <v>2150.4333333333329</v>
      </c>
      <c r="L148" s="38">
        <v>2184.1666666666661</v>
      </c>
      <c r="M148" s="28">
        <v>2116.6999999999998</v>
      </c>
      <c r="N148" s="28">
        <v>2054.4</v>
      </c>
      <c r="O148" s="39">
        <v>1912050</v>
      </c>
      <c r="P148" s="40">
        <v>2.7652370203160272E-2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44861</v>
      </c>
      <c r="E149" s="37">
        <v>81460.45</v>
      </c>
      <c r="F149" s="37">
        <v>80702.766666666677</v>
      </c>
      <c r="G149" s="38">
        <v>79605.533333333355</v>
      </c>
      <c r="H149" s="38">
        <v>77750.616666666683</v>
      </c>
      <c r="I149" s="38">
        <v>76653.38333333336</v>
      </c>
      <c r="J149" s="38">
        <v>82557.683333333349</v>
      </c>
      <c r="K149" s="38">
        <v>83654.916666666657</v>
      </c>
      <c r="L149" s="38">
        <v>85509.833333333343</v>
      </c>
      <c r="M149" s="28">
        <v>81800</v>
      </c>
      <c r="N149" s="28">
        <v>78847.850000000006</v>
      </c>
      <c r="O149" s="39">
        <v>55080</v>
      </c>
      <c r="P149" s="40">
        <v>9.7158570119156729E-3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44861</v>
      </c>
      <c r="E150" s="37">
        <v>1033.3499999999999</v>
      </c>
      <c r="F150" s="37">
        <v>1025.95</v>
      </c>
      <c r="G150" s="38">
        <v>1012.4000000000001</v>
      </c>
      <c r="H150" s="38">
        <v>991.45</v>
      </c>
      <c r="I150" s="38">
        <v>977.90000000000009</v>
      </c>
      <c r="J150" s="38">
        <v>1046.9000000000001</v>
      </c>
      <c r="K150" s="38">
        <v>1060.4499999999998</v>
      </c>
      <c r="L150" s="38">
        <v>1081.4000000000001</v>
      </c>
      <c r="M150" s="28">
        <v>1039.5</v>
      </c>
      <c r="N150" s="28">
        <v>1005</v>
      </c>
      <c r="O150" s="39">
        <v>6550875</v>
      </c>
      <c r="P150" s="40">
        <v>8.0206244629046116E-4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44861</v>
      </c>
      <c r="E151" s="37">
        <v>71.599999999999994</v>
      </c>
      <c r="F151" s="37">
        <v>70.7</v>
      </c>
      <c r="G151" s="38">
        <v>69.45</v>
      </c>
      <c r="H151" s="38">
        <v>67.3</v>
      </c>
      <c r="I151" s="38">
        <v>66.05</v>
      </c>
      <c r="J151" s="38">
        <v>72.850000000000009</v>
      </c>
      <c r="K151" s="38">
        <v>74.100000000000009</v>
      </c>
      <c r="L151" s="38">
        <v>76.250000000000014</v>
      </c>
      <c r="M151" s="28">
        <v>71.95</v>
      </c>
      <c r="N151" s="28">
        <v>68.55</v>
      </c>
      <c r="O151" s="39">
        <v>64043250</v>
      </c>
      <c r="P151" s="40">
        <v>-9.139926354550236E-3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44861</v>
      </c>
      <c r="E152" s="37">
        <v>3872.6</v>
      </c>
      <c r="F152" s="37">
        <v>3869.8999999999996</v>
      </c>
      <c r="G152" s="38">
        <v>3841.8499999999995</v>
      </c>
      <c r="H152" s="38">
        <v>3811.1</v>
      </c>
      <c r="I152" s="38">
        <v>3783.0499999999997</v>
      </c>
      <c r="J152" s="38">
        <v>3900.6499999999992</v>
      </c>
      <c r="K152" s="38">
        <v>3928.6999999999994</v>
      </c>
      <c r="L152" s="38">
        <v>3959.4499999999989</v>
      </c>
      <c r="M152" s="28">
        <v>3897.95</v>
      </c>
      <c r="N152" s="28">
        <v>3839.15</v>
      </c>
      <c r="O152" s="39">
        <v>1712000</v>
      </c>
      <c r="P152" s="40">
        <v>5.4024934585193168E-2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44861</v>
      </c>
      <c r="E153" s="37">
        <v>4511.75</v>
      </c>
      <c r="F153" s="37">
        <v>4476</v>
      </c>
      <c r="G153" s="38">
        <v>4412</v>
      </c>
      <c r="H153" s="38">
        <v>4312.25</v>
      </c>
      <c r="I153" s="38">
        <v>4248.25</v>
      </c>
      <c r="J153" s="38">
        <v>4575.75</v>
      </c>
      <c r="K153" s="38">
        <v>4639.75</v>
      </c>
      <c r="L153" s="38">
        <v>4739.5</v>
      </c>
      <c r="M153" s="28">
        <v>4540</v>
      </c>
      <c r="N153" s="28">
        <v>4376.25</v>
      </c>
      <c r="O153" s="39">
        <v>467325</v>
      </c>
      <c r="P153" s="40">
        <v>-3.3589251439539347E-3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44861</v>
      </c>
      <c r="E154" s="37">
        <v>19163.45</v>
      </c>
      <c r="F154" s="37">
        <v>19097.183333333334</v>
      </c>
      <c r="G154" s="38">
        <v>19014.316666666669</v>
      </c>
      <c r="H154" s="38">
        <v>18865.183333333334</v>
      </c>
      <c r="I154" s="38">
        <v>18782.316666666669</v>
      </c>
      <c r="J154" s="38">
        <v>19246.316666666669</v>
      </c>
      <c r="K154" s="38">
        <v>19329.183333333338</v>
      </c>
      <c r="L154" s="38">
        <v>19478.316666666669</v>
      </c>
      <c r="M154" s="28">
        <v>19180.05</v>
      </c>
      <c r="N154" s="28">
        <v>18948.05</v>
      </c>
      <c r="O154" s="39">
        <v>244040</v>
      </c>
      <c r="P154" s="40">
        <v>2.9530880863989199E-2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44861</v>
      </c>
      <c r="E155" s="37">
        <v>128.19999999999999</v>
      </c>
      <c r="F155" s="37">
        <v>127.73333333333333</v>
      </c>
      <c r="G155" s="38">
        <v>125.71666666666667</v>
      </c>
      <c r="H155" s="38">
        <v>123.23333333333333</v>
      </c>
      <c r="I155" s="38">
        <v>121.21666666666667</v>
      </c>
      <c r="J155" s="38">
        <v>130.21666666666667</v>
      </c>
      <c r="K155" s="38">
        <v>132.23333333333335</v>
      </c>
      <c r="L155" s="38">
        <v>134.71666666666667</v>
      </c>
      <c r="M155" s="28">
        <v>129.75</v>
      </c>
      <c r="N155" s="28">
        <v>125.25</v>
      </c>
      <c r="O155" s="39">
        <v>51747450</v>
      </c>
      <c r="P155" s="40">
        <v>-2.4071266110689916E-2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44861</v>
      </c>
      <c r="E156" s="37">
        <v>160.6</v>
      </c>
      <c r="F156" s="37">
        <v>160.41666666666666</v>
      </c>
      <c r="G156" s="38">
        <v>158.58333333333331</v>
      </c>
      <c r="H156" s="38">
        <v>156.56666666666666</v>
      </c>
      <c r="I156" s="38">
        <v>154.73333333333332</v>
      </c>
      <c r="J156" s="38">
        <v>162.43333333333331</v>
      </c>
      <c r="K156" s="38">
        <v>164.26666666666662</v>
      </c>
      <c r="L156" s="38">
        <v>166.2833333333333</v>
      </c>
      <c r="M156" s="28">
        <v>162.25</v>
      </c>
      <c r="N156" s="28">
        <v>158.4</v>
      </c>
      <c r="O156" s="39">
        <v>59376900</v>
      </c>
      <c r="P156" s="40">
        <v>3.9932115403813515E-2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44861</v>
      </c>
      <c r="E157" s="37">
        <v>924</v>
      </c>
      <c r="F157" s="37">
        <v>919.35</v>
      </c>
      <c r="G157" s="38">
        <v>901</v>
      </c>
      <c r="H157" s="38">
        <v>878</v>
      </c>
      <c r="I157" s="38">
        <v>859.65</v>
      </c>
      <c r="J157" s="38">
        <v>942.35</v>
      </c>
      <c r="K157" s="38">
        <v>960.70000000000016</v>
      </c>
      <c r="L157" s="38">
        <v>983.7</v>
      </c>
      <c r="M157" s="28">
        <v>937.7</v>
      </c>
      <c r="N157" s="28">
        <v>896.35</v>
      </c>
      <c r="O157" s="39">
        <v>5595800</v>
      </c>
      <c r="P157" s="40">
        <v>2.6978417266187049E-2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44861</v>
      </c>
      <c r="E158" s="37">
        <v>2996.95</v>
      </c>
      <c r="F158" s="37">
        <v>2980.8833333333332</v>
      </c>
      <c r="G158" s="38">
        <v>2955.0666666666666</v>
      </c>
      <c r="H158" s="38">
        <v>2913.1833333333334</v>
      </c>
      <c r="I158" s="38">
        <v>2887.3666666666668</v>
      </c>
      <c r="J158" s="38">
        <v>3022.7666666666664</v>
      </c>
      <c r="K158" s="38">
        <v>3048.583333333333</v>
      </c>
      <c r="L158" s="38">
        <v>3090.4666666666662</v>
      </c>
      <c r="M158" s="28">
        <v>3006.7</v>
      </c>
      <c r="N158" s="28">
        <v>2939</v>
      </c>
      <c r="O158" s="39">
        <v>497000</v>
      </c>
      <c r="P158" s="40">
        <v>5.6657223796033997E-3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44861</v>
      </c>
      <c r="E159" s="37">
        <v>127.45</v>
      </c>
      <c r="F159" s="37">
        <v>128.71666666666667</v>
      </c>
      <c r="G159" s="38">
        <v>124.73333333333335</v>
      </c>
      <c r="H159" s="38">
        <v>122.01666666666668</v>
      </c>
      <c r="I159" s="38">
        <v>118.03333333333336</v>
      </c>
      <c r="J159" s="38">
        <v>131.43333333333334</v>
      </c>
      <c r="K159" s="38">
        <v>135.41666666666663</v>
      </c>
      <c r="L159" s="38">
        <v>138.13333333333333</v>
      </c>
      <c r="M159" s="28">
        <v>132.69999999999999</v>
      </c>
      <c r="N159" s="28">
        <v>126</v>
      </c>
      <c r="O159" s="39">
        <v>36267000</v>
      </c>
      <c r="P159" s="40">
        <v>1.4884116521369339E-3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44861</v>
      </c>
      <c r="E160" s="37">
        <v>50879.8</v>
      </c>
      <c r="F160" s="37">
        <v>50372.933333333327</v>
      </c>
      <c r="G160" s="38">
        <v>49606.866666666654</v>
      </c>
      <c r="H160" s="38">
        <v>48333.933333333327</v>
      </c>
      <c r="I160" s="38">
        <v>47567.866666666654</v>
      </c>
      <c r="J160" s="38">
        <v>51645.866666666654</v>
      </c>
      <c r="K160" s="38">
        <v>52411.93333333332</v>
      </c>
      <c r="L160" s="38">
        <v>53684.866666666654</v>
      </c>
      <c r="M160" s="28">
        <v>51139</v>
      </c>
      <c r="N160" s="28">
        <v>49100</v>
      </c>
      <c r="O160" s="39">
        <v>85455</v>
      </c>
      <c r="P160" s="40">
        <v>1.968856273492035E-2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44861</v>
      </c>
      <c r="E161" s="37">
        <v>869.6</v>
      </c>
      <c r="F161" s="37">
        <v>865.5</v>
      </c>
      <c r="G161" s="38">
        <v>852.5</v>
      </c>
      <c r="H161" s="38">
        <v>835.4</v>
      </c>
      <c r="I161" s="38">
        <v>822.4</v>
      </c>
      <c r="J161" s="38">
        <v>882.6</v>
      </c>
      <c r="K161" s="38">
        <v>895.6</v>
      </c>
      <c r="L161" s="38">
        <v>912.7</v>
      </c>
      <c r="M161" s="28">
        <v>878.5</v>
      </c>
      <c r="N161" s="28">
        <v>848.4</v>
      </c>
      <c r="O161" s="39">
        <v>4807275</v>
      </c>
      <c r="P161" s="40">
        <v>-2.6245221658013351E-3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44861</v>
      </c>
      <c r="E162" s="37">
        <v>3255.15</v>
      </c>
      <c r="F162" s="37">
        <v>3230.7000000000003</v>
      </c>
      <c r="G162" s="38">
        <v>3184.4500000000007</v>
      </c>
      <c r="H162" s="38">
        <v>3113.7500000000005</v>
      </c>
      <c r="I162" s="38">
        <v>3067.5000000000009</v>
      </c>
      <c r="J162" s="38">
        <v>3301.4000000000005</v>
      </c>
      <c r="K162" s="38">
        <v>3347.6499999999996</v>
      </c>
      <c r="L162" s="38">
        <v>3418.3500000000004</v>
      </c>
      <c r="M162" s="28">
        <v>3276.95</v>
      </c>
      <c r="N162" s="28">
        <v>3160</v>
      </c>
      <c r="O162" s="39">
        <v>554400</v>
      </c>
      <c r="P162" s="40">
        <v>-6.8078668683812404E-2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44861</v>
      </c>
      <c r="E163" s="37">
        <v>201.05</v>
      </c>
      <c r="F163" s="37">
        <v>200.51666666666665</v>
      </c>
      <c r="G163" s="38">
        <v>199.2833333333333</v>
      </c>
      <c r="H163" s="38">
        <v>197.51666666666665</v>
      </c>
      <c r="I163" s="38">
        <v>196.2833333333333</v>
      </c>
      <c r="J163" s="38">
        <v>202.2833333333333</v>
      </c>
      <c r="K163" s="38">
        <v>203.51666666666665</v>
      </c>
      <c r="L163" s="38">
        <v>205.2833333333333</v>
      </c>
      <c r="M163" s="28">
        <v>201.75</v>
      </c>
      <c r="N163" s="28">
        <v>198.75</v>
      </c>
      <c r="O163" s="39">
        <v>14337000</v>
      </c>
      <c r="P163" s="40">
        <v>2.7741935483870966E-2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44861</v>
      </c>
      <c r="E164" s="37">
        <v>105.25</v>
      </c>
      <c r="F164" s="37">
        <v>105.10000000000001</v>
      </c>
      <c r="G164" s="38">
        <v>104.30000000000001</v>
      </c>
      <c r="H164" s="38">
        <v>103.35000000000001</v>
      </c>
      <c r="I164" s="38">
        <v>102.55000000000001</v>
      </c>
      <c r="J164" s="38">
        <v>106.05000000000001</v>
      </c>
      <c r="K164" s="38">
        <v>106.85</v>
      </c>
      <c r="L164" s="38">
        <v>107.80000000000001</v>
      </c>
      <c r="M164" s="28">
        <v>105.9</v>
      </c>
      <c r="N164" s="28">
        <v>104.15</v>
      </c>
      <c r="O164" s="39">
        <v>58106400</v>
      </c>
      <c r="P164" s="40">
        <v>7.5510672481064953E-2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44861</v>
      </c>
      <c r="E165" s="37">
        <v>2693.5</v>
      </c>
      <c r="F165" s="37">
        <v>2699.4500000000003</v>
      </c>
      <c r="G165" s="38">
        <v>2674.5500000000006</v>
      </c>
      <c r="H165" s="38">
        <v>2655.6000000000004</v>
      </c>
      <c r="I165" s="38">
        <v>2630.7000000000007</v>
      </c>
      <c r="J165" s="38">
        <v>2718.4000000000005</v>
      </c>
      <c r="K165" s="38">
        <v>2743.3</v>
      </c>
      <c r="L165" s="38">
        <v>2762.2500000000005</v>
      </c>
      <c r="M165" s="28">
        <v>2724.35</v>
      </c>
      <c r="N165" s="28">
        <v>2680.5</v>
      </c>
      <c r="O165" s="39">
        <v>2351250</v>
      </c>
      <c r="P165" s="40">
        <v>1.8628831365753277E-2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44861</v>
      </c>
      <c r="E166" s="37">
        <v>3015.4</v>
      </c>
      <c r="F166" s="37">
        <v>3002.75</v>
      </c>
      <c r="G166" s="38">
        <v>2979.4</v>
      </c>
      <c r="H166" s="38">
        <v>2943.4</v>
      </c>
      <c r="I166" s="38">
        <v>2920.05</v>
      </c>
      <c r="J166" s="38">
        <v>3038.75</v>
      </c>
      <c r="K166" s="38">
        <v>3062.1000000000004</v>
      </c>
      <c r="L166" s="38">
        <v>3098.1</v>
      </c>
      <c r="M166" s="28">
        <v>3026.1</v>
      </c>
      <c r="N166" s="28">
        <v>2966.75</v>
      </c>
      <c r="O166" s="39">
        <v>1754750</v>
      </c>
      <c r="P166" s="40">
        <v>1.1529038766392852E-2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44861</v>
      </c>
      <c r="E167" s="37">
        <v>36.700000000000003</v>
      </c>
      <c r="F167" s="37">
        <v>36.283333333333331</v>
      </c>
      <c r="G167" s="38">
        <v>35.566666666666663</v>
      </c>
      <c r="H167" s="38">
        <v>34.43333333333333</v>
      </c>
      <c r="I167" s="38">
        <v>33.716666666666661</v>
      </c>
      <c r="J167" s="38">
        <v>37.416666666666664</v>
      </c>
      <c r="K167" s="38">
        <v>38.133333333333333</v>
      </c>
      <c r="L167" s="38">
        <v>39.266666666666666</v>
      </c>
      <c r="M167" s="28">
        <v>37</v>
      </c>
      <c r="N167" s="28">
        <v>35.15</v>
      </c>
      <c r="O167" s="39">
        <v>245856000</v>
      </c>
      <c r="P167" s="40">
        <v>-5.8536585365853656E-4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44861</v>
      </c>
      <c r="E168" s="37">
        <v>2522.5</v>
      </c>
      <c r="F168" s="37">
        <v>2506.7833333333333</v>
      </c>
      <c r="G168" s="38">
        <v>2474.7166666666667</v>
      </c>
      <c r="H168" s="38">
        <v>2426.9333333333334</v>
      </c>
      <c r="I168" s="38">
        <v>2394.8666666666668</v>
      </c>
      <c r="J168" s="38">
        <v>2554.5666666666666</v>
      </c>
      <c r="K168" s="38">
        <v>2586.6333333333332</v>
      </c>
      <c r="L168" s="38">
        <v>2634.4166666666665</v>
      </c>
      <c r="M168" s="28">
        <v>2538.85</v>
      </c>
      <c r="N168" s="28">
        <v>2459</v>
      </c>
      <c r="O168" s="39">
        <v>909300</v>
      </c>
      <c r="P168" s="40">
        <v>4.0150995195607414E-2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44861</v>
      </c>
      <c r="E169" s="37">
        <v>212.9</v>
      </c>
      <c r="F169" s="37">
        <v>213.26666666666665</v>
      </c>
      <c r="G169" s="38">
        <v>207.68333333333331</v>
      </c>
      <c r="H169" s="38">
        <v>202.46666666666667</v>
      </c>
      <c r="I169" s="38">
        <v>196.88333333333333</v>
      </c>
      <c r="J169" s="38">
        <v>218.48333333333329</v>
      </c>
      <c r="K169" s="38">
        <v>224.06666666666666</v>
      </c>
      <c r="L169" s="38">
        <v>229.28333333333327</v>
      </c>
      <c r="M169" s="28">
        <v>218.85</v>
      </c>
      <c r="N169" s="28">
        <v>208.05</v>
      </c>
      <c r="O169" s="39">
        <v>48292200</v>
      </c>
      <c r="P169" s="40">
        <v>3.9152077856703394E-4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44861</v>
      </c>
      <c r="E170" s="37">
        <v>1792.65</v>
      </c>
      <c r="F170" s="37">
        <v>1775.3666666666668</v>
      </c>
      <c r="G170" s="38">
        <v>1752.5833333333335</v>
      </c>
      <c r="H170" s="38">
        <v>1712.5166666666667</v>
      </c>
      <c r="I170" s="38">
        <v>1689.7333333333333</v>
      </c>
      <c r="J170" s="38">
        <v>1815.4333333333336</v>
      </c>
      <c r="K170" s="38">
        <v>1838.2166666666669</v>
      </c>
      <c r="L170" s="38">
        <v>1878.2833333333338</v>
      </c>
      <c r="M170" s="28">
        <v>1798.15</v>
      </c>
      <c r="N170" s="28">
        <v>1735.3</v>
      </c>
      <c r="O170" s="39">
        <v>3402520</v>
      </c>
      <c r="P170" s="40">
        <v>-1.7510870842637208E-2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44861</v>
      </c>
      <c r="E171" s="37">
        <v>164.55</v>
      </c>
      <c r="F171" s="37">
        <v>161.66666666666666</v>
      </c>
      <c r="G171" s="38">
        <v>158.0333333333333</v>
      </c>
      <c r="H171" s="38">
        <v>151.51666666666665</v>
      </c>
      <c r="I171" s="38">
        <v>147.8833333333333</v>
      </c>
      <c r="J171" s="38">
        <v>168.18333333333331</v>
      </c>
      <c r="K171" s="38">
        <v>171.81666666666669</v>
      </c>
      <c r="L171" s="38">
        <v>178.33333333333331</v>
      </c>
      <c r="M171" s="28">
        <v>165.3</v>
      </c>
      <c r="N171" s="28">
        <v>155.15</v>
      </c>
      <c r="O171" s="39">
        <v>10633000</v>
      </c>
      <c r="P171" s="40">
        <v>1.300433477825942E-2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44861</v>
      </c>
      <c r="E172" s="37">
        <v>748.9</v>
      </c>
      <c r="F172" s="37">
        <v>747.5333333333333</v>
      </c>
      <c r="G172" s="38">
        <v>735.46666666666658</v>
      </c>
      <c r="H172" s="38">
        <v>722.0333333333333</v>
      </c>
      <c r="I172" s="38">
        <v>709.96666666666658</v>
      </c>
      <c r="J172" s="38">
        <v>760.96666666666658</v>
      </c>
      <c r="K172" s="38">
        <v>773.03333333333319</v>
      </c>
      <c r="L172" s="38">
        <v>786.46666666666658</v>
      </c>
      <c r="M172" s="28">
        <v>759.6</v>
      </c>
      <c r="N172" s="28">
        <v>734.1</v>
      </c>
      <c r="O172" s="39">
        <v>2975000</v>
      </c>
      <c r="P172" s="40">
        <v>-1.7405951712521055E-2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44861</v>
      </c>
      <c r="E173" s="37">
        <v>114.4</v>
      </c>
      <c r="F173" s="37">
        <v>113.21666666666665</v>
      </c>
      <c r="G173" s="38">
        <v>111.08333333333331</v>
      </c>
      <c r="H173" s="38">
        <v>107.76666666666667</v>
      </c>
      <c r="I173" s="38">
        <v>105.63333333333333</v>
      </c>
      <c r="J173" s="38">
        <v>116.5333333333333</v>
      </c>
      <c r="K173" s="38">
        <v>118.66666666666666</v>
      </c>
      <c r="L173" s="38">
        <v>121.98333333333329</v>
      </c>
      <c r="M173" s="28">
        <v>115.35</v>
      </c>
      <c r="N173" s="28">
        <v>109.9</v>
      </c>
      <c r="O173" s="39">
        <v>45990000</v>
      </c>
      <c r="P173" s="40">
        <v>1.2326656394453005E-2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44861</v>
      </c>
      <c r="E174" s="37">
        <v>94.55</v>
      </c>
      <c r="F174" s="37">
        <v>94.366666666666674</v>
      </c>
      <c r="G174" s="38">
        <v>93.583333333333343</v>
      </c>
      <c r="H174" s="38">
        <v>92.616666666666674</v>
      </c>
      <c r="I174" s="38">
        <v>91.833333333333343</v>
      </c>
      <c r="J174" s="38">
        <v>95.333333333333343</v>
      </c>
      <c r="K174" s="38">
        <v>96.116666666666674</v>
      </c>
      <c r="L174" s="38">
        <v>97.083333333333343</v>
      </c>
      <c r="M174" s="28">
        <v>95.15</v>
      </c>
      <c r="N174" s="28">
        <v>93.4</v>
      </c>
      <c r="O174" s="39">
        <v>39736000</v>
      </c>
      <c r="P174" s="40">
        <v>0.13246694026447789</v>
      </c>
    </row>
    <row r="175" spans="1:16" ht="12.75" customHeight="1">
      <c r="A175" s="28">
        <v>165</v>
      </c>
      <c r="B175" s="225" t="s">
        <v>79</v>
      </c>
      <c r="C175" s="30" t="s">
        <v>185</v>
      </c>
      <c r="D175" s="31">
        <v>44861</v>
      </c>
      <c r="E175" s="37">
        <v>2385</v>
      </c>
      <c r="F175" s="37">
        <v>2373.2166666666667</v>
      </c>
      <c r="G175" s="38">
        <v>2337.4333333333334</v>
      </c>
      <c r="H175" s="38">
        <v>2289.8666666666668</v>
      </c>
      <c r="I175" s="38">
        <v>2254.0833333333335</v>
      </c>
      <c r="J175" s="38">
        <v>2420.7833333333333</v>
      </c>
      <c r="K175" s="38">
        <v>2456.5666666666671</v>
      </c>
      <c r="L175" s="38">
        <v>2504.1333333333332</v>
      </c>
      <c r="M175" s="28">
        <v>2409</v>
      </c>
      <c r="N175" s="28">
        <v>2325.65</v>
      </c>
      <c r="O175" s="39">
        <v>36378000</v>
      </c>
      <c r="P175" s="40">
        <v>-1.3992695338704541E-2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44861</v>
      </c>
      <c r="E176" s="37">
        <v>77.05</v>
      </c>
      <c r="F176" s="37">
        <v>76.166666666666671</v>
      </c>
      <c r="G176" s="38">
        <v>74.833333333333343</v>
      </c>
      <c r="H176" s="38">
        <v>72.616666666666674</v>
      </c>
      <c r="I176" s="38">
        <v>71.283333333333346</v>
      </c>
      <c r="J176" s="38">
        <v>78.38333333333334</v>
      </c>
      <c r="K176" s="38">
        <v>79.716666666666683</v>
      </c>
      <c r="L176" s="38">
        <v>81.933333333333337</v>
      </c>
      <c r="M176" s="28">
        <v>77.5</v>
      </c>
      <c r="N176" s="28">
        <v>73.95</v>
      </c>
      <c r="O176" s="39">
        <v>91596000</v>
      </c>
      <c r="P176" s="40">
        <v>-4.8239895697522817E-3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44861</v>
      </c>
      <c r="E177" s="37">
        <v>918.15</v>
      </c>
      <c r="F177" s="37">
        <v>913.06666666666661</v>
      </c>
      <c r="G177" s="38">
        <v>903.48333333333323</v>
      </c>
      <c r="H177" s="38">
        <v>888.81666666666661</v>
      </c>
      <c r="I177" s="38">
        <v>879.23333333333323</v>
      </c>
      <c r="J177" s="38">
        <v>927.73333333333323</v>
      </c>
      <c r="K177" s="38">
        <v>937.31666666666672</v>
      </c>
      <c r="L177" s="38">
        <v>951.98333333333323</v>
      </c>
      <c r="M177" s="28">
        <v>922.65</v>
      </c>
      <c r="N177" s="28">
        <v>898.4</v>
      </c>
      <c r="O177" s="39">
        <v>4669600</v>
      </c>
      <c r="P177" s="40">
        <v>1.0560941828254847E-2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44861</v>
      </c>
      <c r="E178" s="37">
        <v>1254.45</v>
      </c>
      <c r="F178" s="37">
        <v>1250.55</v>
      </c>
      <c r="G178" s="38">
        <v>1240.3499999999999</v>
      </c>
      <c r="H178" s="38">
        <v>1226.25</v>
      </c>
      <c r="I178" s="38">
        <v>1216.05</v>
      </c>
      <c r="J178" s="38">
        <v>1264.6499999999999</v>
      </c>
      <c r="K178" s="38">
        <v>1274.8500000000001</v>
      </c>
      <c r="L178" s="38">
        <v>1288.9499999999998</v>
      </c>
      <c r="M178" s="28">
        <v>1260.75</v>
      </c>
      <c r="N178" s="28">
        <v>1236.45</v>
      </c>
      <c r="O178" s="39">
        <v>5594250</v>
      </c>
      <c r="P178" s="40">
        <v>2.5574040973463497E-2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44861</v>
      </c>
      <c r="E179" s="37">
        <v>533.6</v>
      </c>
      <c r="F179" s="37">
        <v>530.71666666666658</v>
      </c>
      <c r="G179" s="38">
        <v>521.43333333333317</v>
      </c>
      <c r="H179" s="38">
        <v>509.26666666666654</v>
      </c>
      <c r="I179" s="38">
        <v>499.98333333333312</v>
      </c>
      <c r="J179" s="38">
        <v>542.88333333333321</v>
      </c>
      <c r="K179" s="38">
        <v>552.16666666666674</v>
      </c>
      <c r="L179" s="38">
        <v>564.33333333333326</v>
      </c>
      <c r="M179" s="28">
        <v>540</v>
      </c>
      <c r="N179" s="28">
        <v>518.54999999999995</v>
      </c>
      <c r="O179" s="39">
        <v>49174500</v>
      </c>
      <c r="P179" s="40">
        <v>4.5509631330526851E-2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44861</v>
      </c>
      <c r="E180" s="37">
        <v>21121.95</v>
      </c>
      <c r="F180" s="37">
        <v>21350.666666666668</v>
      </c>
      <c r="G180" s="38">
        <v>20681.333333333336</v>
      </c>
      <c r="H180" s="38">
        <v>20240.716666666667</v>
      </c>
      <c r="I180" s="38">
        <v>19571.383333333335</v>
      </c>
      <c r="J180" s="38">
        <v>21791.283333333336</v>
      </c>
      <c r="K180" s="38">
        <v>22460.616666666672</v>
      </c>
      <c r="L180" s="38">
        <v>22901.233333333337</v>
      </c>
      <c r="M180" s="28">
        <v>22020</v>
      </c>
      <c r="N180" s="28">
        <v>20910.05</v>
      </c>
      <c r="O180" s="39">
        <v>339700</v>
      </c>
      <c r="P180" s="40">
        <v>1.8743439796071376E-2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44861</v>
      </c>
      <c r="E181" s="37">
        <v>2781.55</v>
      </c>
      <c r="F181" s="37">
        <v>2761.5833333333335</v>
      </c>
      <c r="G181" s="38">
        <v>2730.5666666666671</v>
      </c>
      <c r="H181" s="38">
        <v>2679.5833333333335</v>
      </c>
      <c r="I181" s="38">
        <v>2648.5666666666671</v>
      </c>
      <c r="J181" s="38">
        <v>2812.5666666666671</v>
      </c>
      <c r="K181" s="38">
        <v>2843.5833333333335</v>
      </c>
      <c r="L181" s="38">
        <v>2894.5666666666671</v>
      </c>
      <c r="M181" s="28">
        <v>2792.6</v>
      </c>
      <c r="N181" s="28">
        <v>2710.6</v>
      </c>
      <c r="O181" s="39">
        <v>1611225</v>
      </c>
      <c r="P181" s="40">
        <v>-1.2805391743892166E-2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44861</v>
      </c>
      <c r="E182" s="37">
        <v>2510.0500000000002</v>
      </c>
      <c r="F182" s="37">
        <v>2495.2166666666667</v>
      </c>
      <c r="G182" s="38">
        <v>2432.7833333333333</v>
      </c>
      <c r="H182" s="38">
        <v>2355.5166666666664</v>
      </c>
      <c r="I182" s="38">
        <v>2293.083333333333</v>
      </c>
      <c r="J182" s="38">
        <v>2572.4833333333336</v>
      </c>
      <c r="K182" s="38">
        <v>2634.916666666667</v>
      </c>
      <c r="L182" s="38">
        <v>2712.1833333333338</v>
      </c>
      <c r="M182" s="28">
        <v>2557.65</v>
      </c>
      <c r="N182" s="28">
        <v>2417.9499999999998</v>
      </c>
      <c r="O182" s="39">
        <v>3722625</v>
      </c>
      <c r="P182" s="40">
        <v>6.0808756460930371E-3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44861</v>
      </c>
      <c r="E183" s="37">
        <v>1174.6500000000001</v>
      </c>
      <c r="F183" s="37">
        <v>1178.55</v>
      </c>
      <c r="G183" s="38">
        <v>1162.05</v>
      </c>
      <c r="H183" s="38">
        <v>1149.45</v>
      </c>
      <c r="I183" s="38">
        <v>1132.95</v>
      </c>
      <c r="J183" s="38">
        <v>1191.1499999999999</v>
      </c>
      <c r="K183" s="38">
        <v>1207.6499999999999</v>
      </c>
      <c r="L183" s="38">
        <v>1220.2499999999998</v>
      </c>
      <c r="M183" s="28">
        <v>1195.05</v>
      </c>
      <c r="N183" s="28">
        <v>1165.95</v>
      </c>
      <c r="O183" s="39">
        <v>4230000</v>
      </c>
      <c r="P183" s="40">
        <v>4.3208049718851733E-2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44861</v>
      </c>
      <c r="E184" s="37">
        <v>951.1</v>
      </c>
      <c r="F184" s="37">
        <v>945.78333333333342</v>
      </c>
      <c r="G184" s="38">
        <v>937.86666666666679</v>
      </c>
      <c r="H184" s="38">
        <v>924.63333333333333</v>
      </c>
      <c r="I184" s="38">
        <v>916.7166666666667</v>
      </c>
      <c r="J184" s="38">
        <v>959.01666666666688</v>
      </c>
      <c r="K184" s="38">
        <v>966.93333333333362</v>
      </c>
      <c r="L184" s="38">
        <v>980.16666666666697</v>
      </c>
      <c r="M184" s="28">
        <v>953.7</v>
      </c>
      <c r="N184" s="28">
        <v>932.55</v>
      </c>
      <c r="O184" s="39">
        <v>23284100</v>
      </c>
      <c r="P184" s="40">
        <v>3.0759024154880733E-3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44861</v>
      </c>
      <c r="E185" s="37">
        <v>511.85</v>
      </c>
      <c r="F185" s="37">
        <v>510.95</v>
      </c>
      <c r="G185" s="38">
        <v>502.9</v>
      </c>
      <c r="H185" s="38">
        <v>493.95</v>
      </c>
      <c r="I185" s="38">
        <v>485.9</v>
      </c>
      <c r="J185" s="38">
        <v>519.9</v>
      </c>
      <c r="K185" s="38">
        <v>527.95000000000005</v>
      </c>
      <c r="L185" s="38">
        <v>536.9</v>
      </c>
      <c r="M185" s="28">
        <v>519</v>
      </c>
      <c r="N185" s="28">
        <v>502</v>
      </c>
      <c r="O185" s="39">
        <v>10536000</v>
      </c>
      <c r="P185" s="40">
        <v>-1.7759753880576143E-2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44861</v>
      </c>
      <c r="E186" s="37">
        <v>563</v>
      </c>
      <c r="F186" s="37">
        <v>560.68333333333328</v>
      </c>
      <c r="G186" s="38">
        <v>556.61666666666656</v>
      </c>
      <c r="H186" s="38">
        <v>550.23333333333323</v>
      </c>
      <c r="I186" s="38">
        <v>546.16666666666652</v>
      </c>
      <c r="J186" s="38">
        <v>567.06666666666661</v>
      </c>
      <c r="K186" s="38">
        <v>571.13333333333344</v>
      </c>
      <c r="L186" s="38">
        <v>577.51666666666665</v>
      </c>
      <c r="M186" s="28">
        <v>564.75</v>
      </c>
      <c r="N186" s="28">
        <v>554.29999999999995</v>
      </c>
      <c r="O186" s="39">
        <v>2080000</v>
      </c>
      <c r="P186" s="40">
        <v>6.7763794772507258E-3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44861</v>
      </c>
      <c r="E187" s="37">
        <v>1107.95</v>
      </c>
      <c r="F187" s="37">
        <v>1091.3</v>
      </c>
      <c r="G187" s="38">
        <v>1069.5999999999999</v>
      </c>
      <c r="H187" s="38">
        <v>1031.25</v>
      </c>
      <c r="I187" s="38">
        <v>1009.55</v>
      </c>
      <c r="J187" s="38">
        <v>1129.6499999999999</v>
      </c>
      <c r="K187" s="38">
        <v>1151.3500000000001</v>
      </c>
      <c r="L187" s="38">
        <v>1189.6999999999998</v>
      </c>
      <c r="M187" s="28">
        <v>1113</v>
      </c>
      <c r="N187" s="28">
        <v>1052.95</v>
      </c>
      <c r="O187" s="39">
        <v>7316000</v>
      </c>
      <c r="P187" s="40">
        <v>9.3818984547461362E-3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44861</v>
      </c>
      <c r="E188" s="37">
        <v>1157.8499999999999</v>
      </c>
      <c r="F188" s="37">
        <v>1149.95</v>
      </c>
      <c r="G188" s="38">
        <v>1124.9000000000001</v>
      </c>
      <c r="H188" s="38">
        <v>1091.95</v>
      </c>
      <c r="I188" s="38">
        <v>1066.9000000000001</v>
      </c>
      <c r="J188" s="38">
        <v>1182.9000000000001</v>
      </c>
      <c r="K188" s="38">
        <v>1207.9499999999998</v>
      </c>
      <c r="L188" s="38">
        <v>1240.9000000000001</v>
      </c>
      <c r="M188" s="28">
        <v>1175</v>
      </c>
      <c r="N188" s="28">
        <v>1117</v>
      </c>
      <c r="O188" s="39">
        <v>2599000</v>
      </c>
      <c r="P188" s="40">
        <v>1.3255360623781676E-2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44861</v>
      </c>
      <c r="E189" s="37">
        <v>805.9</v>
      </c>
      <c r="F189" s="37">
        <v>801.93333333333339</v>
      </c>
      <c r="G189" s="38">
        <v>794.96666666666681</v>
      </c>
      <c r="H189" s="38">
        <v>784.03333333333342</v>
      </c>
      <c r="I189" s="38">
        <v>777.06666666666683</v>
      </c>
      <c r="J189" s="38">
        <v>812.86666666666679</v>
      </c>
      <c r="K189" s="38">
        <v>819.83333333333348</v>
      </c>
      <c r="L189" s="38">
        <v>830.76666666666677</v>
      </c>
      <c r="M189" s="28">
        <v>808.9</v>
      </c>
      <c r="N189" s="28">
        <v>791</v>
      </c>
      <c r="O189" s="39">
        <v>7846200</v>
      </c>
      <c r="P189" s="40">
        <v>5.0108407612623466E-2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44861</v>
      </c>
      <c r="E190" s="37">
        <v>403.65</v>
      </c>
      <c r="F190" s="37">
        <v>400.98333333333335</v>
      </c>
      <c r="G190" s="38">
        <v>393.16666666666669</v>
      </c>
      <c r="H190" s="38">
        <v>382.68333333333334</v>
      </c>
      <c r="I190" s="38">
        <v>374.86666666666667</v>
      </c>
      <c r="J190" s="38">
        <v>411.4666666666667</v>
      </c>
      <c r="K190" s="38">
        <v>419.2833333333333</v>
      </c>
      <c r="L190" s="38">
        <v>429.76666666666671</v>
      </c>
      <c r="M190" s="28">
        <v>408.8</v>
      </c>
      <c r="N190" s="28">
        <v>390.5</v>
      </c>
      <c r="O190" s="39">
        <v>68438475</v>
      </c>
      <c r="P190" s="40">
        <v>2.6283736136931853E-2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44861</v>
      </c>
      <c r="E191" s="37">
        <v>217.75</v>
      </c>
      <c r="F191" s="37">
        <v>215.68333333333331</v>
      </c>
      <c r="G191" s="38">
        <v>213.06666666666661</v>
      </c>
      <c r="H191" s="38">
        <v>208.3833333333333</v>
      </c>
      <c r="I191" s="38">
        <v>205.76666666666659</v>
      </c>
      <c r="J191" s="38">
        <v>220.36666666666662</v>
      </c>
      <c r="K191" s="38">
        <v>222.98333333333335</v>
      </c>
      <c r="L191" s="38">
        <v>227.66666666666663</v>
      </c>
      <c r="M191" s="28">
        <v>218.3</v>
      </c>
      <c r="N191" s="28">
        <v>211</v>
      </c>
      <c r="O191" s="39">
        <v>104665500</v>
      </c>
      <c r="P191" s="40">
        <v>4.8391779849662873E-4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44861</v>
      </c>
      <c r="E192" s="37">
        <v>99.65</v>
      </c>
      <c r="F192" s="37">
        <v>98.866666666666674</v>
      </c>
      <c r="G192" s="38">
        <v>96.783333333333346</v>
      </c>
      <c r="H192" s="38">
        <v>93.916666666666671</v>
      </c>
      <c r="I192" s="38">
        <v>91.833333333333343</v>
      </c>
      <c r="J192" s="38">
        <v>101.73333333333335</v>
      </c>
      <c r="K192" s="38">
        <v>103.81666666666666</v>
      </c>
      <c r="L192" s="38">
        <v>106.68333333333335</v>
      </c>
      <c r="M192" s="28">
        <v>100.95</v>
      </c>
      <c r="N192" s="28">
        <v>96</v>
      </c>
      <c r="O192" s="39">
        <v>221561000</v>
      </c>
      <c r="P192" s="40">
        <v>-2.3580753310483041E-2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44861</v>
      </c>
      <c r="E193" s="37">
        <v>3008.85</v>
      </c>
      <c r="F193" s="37">
        <v>2997.8999999999996</v>
      </c>
      <c r="G193" s="38">
        <v>2967.3499999999995</v>
      </c>
      <c r="H193" s="38">
        <v>2925.85</v>
      </c>
      <c r="I193" s="38">
        <v>2895.2999999999997</v>
      </c>
      <c r="J193" s="38">
        <v>3039.3999999999992</v>
      </c>
      <c r="K193" s="38">
        <v>3069.9499999999994</v>
      </c>
      <c r="L193" s="38">
        <v>3111.4499999999989</v>
      </c>
      <c r="M193" s="28">
        <v>3028.45</v>
      </c>
      <c r="N193" s="28">
        <v>2956.4</v>
      </c>
      <c r="O193" s="39">
        <v>12879450</v>
      </c>
      <c r="P193" s="40">
        <v>5.3831142531021024E-2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44861</v>
      </c>
      <c r="E194" s="37">
        <v>1011.5</v>
      </c>
      <c r="F194" s="37">
        <v>1007.7333333333332</v>
      </c>
      <c r="G194" s="38">
        <v>992.86666666666645</v>
      </c>
      <c r="H194" s="38">
        <v>974.23333333333323</v>
      </c>
      <c r="I194" s="38">
        <v>959.36666666666645</v>
      </c>
      <c r="J194" s="38">
        <v>1026.3666666666663</v>
      </c>
      <c r="K194" s="38">
        <v>1041.2333333333331</v>
      </c>
      <c r="L194" s="38">
        <v>1059.8666666666663</v>
      </c>
      <c r="M194" s="28">
        <v>1022.6</v>
      </c>
      <c r="N194" s="28">
        <v>989.1</v>
      </c>
      <c r="O194" s="39">
        <v>13998000</v>
      </c>
      <c r="P194" s="40">
        <v>4.0588760035682424E-2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44861</v>
      </c>
      <c r="E195" s="37">
        <v>2611.5500000000002</v>
      </c>
      <c r="F195" s="37">
        <v>2594.4333333333334</v>
      </c>
      <c r="G195" s="38">
        <v>2545.416666666667</v>
      </c>
      <c r="H195" s="38">
        <v>2479.2833333333338</v>
      </c>
      <c r="I195" s="38">
        <v>2430.2666666666673</v>
      </c>
      <c r="J195" s="38">
        <v>2660.5666666666666</v>
      </c>
      <c r="K195" s="38">
        <v>2709.583333333333</v>
      </c>
      <c r="L195" s="38">
        <v>2775.7166666666662</v>
      </c>
      <c r="M195" s="28">
        <v>2643.45</v>
      </c>
      <c r="N195" s="28">
        <v>2528.3000000000002</v>
      </c>
      <c r="O195" s="39">
        <v>4929375</v>
      </c>
      <c r="P195" s="40">
        <v>2.9043369343979959E-2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44861</v>
      </c>
      <c r="E196" s="37">
        <v>1565.65</v>
      </c>
      <c r="F196" s="37">
        <v>1558.1666666666667</v>
      </c>
      <c r="G196" s="38">
        <v>1544.1833333333334</v>
      </c>
      <c r="H196" s="38">
        <v>1522.7166666666667</v>
      </c>
      <c r="I196" s="38">
        <v>1508.7333333333333</v>
      </c>
      <c r="J196" s="38">
        <v>1579.6333333333334</v>
      </c>
      <c r="K196" s="38">
        <v>1593.6166666666666</v>
      </c>
      <c r="L196" s="38">
        <v>1615.0833333333335</v>
      </c>
      <c r="M196" s="28">
        <v>1572.15</v>
      </c>
      <c r="N196" s="28">
        <v>1536.7</v>
      </c>
      <c r="O196" s="39">
        <v>1657000</v>
      </c>
      <c r="P196" s="40">
        <v>4.476670870113493E-2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44861</v>
      </c>
      <c r="E197" s="37">
        <v>489.9</v>
      </c>
      <c r="F197" s="37">
        <v>486.83333333333331</v>
      </c>
      <c r="G197" s="38">
        <v>480.66666666666663</v>
      </c>
      <c r="H197" s="38">
        <v>471.43333333333334</v>
      </c>
      <c r="I197" s="38">
        <v>465.26666666666665</v>
      </c>
      <c r="J197" s="38">
        <v>496.06666666666661</v>
      </c>
      <c r="K197" s="38">
        <v>502.23333333333323</v>
      </c>
      <c r="L197" s="38">
        <v>511.46666666666658</v>
      </c>
      <c r="M197" s="28">
        <v>493</v>
      </c>
      <c r="N197" s="28">
        <v>477.6</v>
      </c>
      <c r="O197" s="39">
        <v>3667500</v>
      </c>
      <c r="P197" s="40">
        <v>2.4600246002460025E-3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44861</v>
      </c>
      <c r="E198" s="37">
        <v>1428.5</v>
      </c>
      <c r="F198" s="37">
        <v>1413.5166666666667</v>
      </c>
      <c r="G198" s="38">
        <v>1391.0333333333333</v>
      </c>
      <c r="H198" s="38">
        <v>1353.5666666666666</v>
      </c>
      <c r="I198" s="38">
        <v>1331.0833333333333</v>
      </c>
      <c r="J198" s="38">
        <v>1450.9833333333333</v>
      </c>
      <c r="K198" s="38">
        <v>1473.4666666666665</v>
      </c>
      <c r="L198" s="38">
        <v>1510.9333333333334</v>
      </c>
      <c r="M198" s="28">
        <v>1436</v>
      </c>
      <c r="N198" s="28">
        <v>1376.05</v>
      </c>
      <c r="O198" s="39">
        <v>4173825</v>
      </c>
      <c r="P198" s="40">
        <v>3.3758304902136826E-2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44861</v>
      </c>
      <c r="E199" s="37">
        <v>1034.25</v>
      </c>
      <c r="F199" s="37">
        <v>1019.9499999999999</v>
      </c>
      <c r="G199" s="38">
        <v>1002.55</v>
      </c>
      <c r="H199" s="38">
        <v>970.85</v>
      </c>
      <c r="I199" s="38">
        <v>953.45</v>
      </c>
      <c r="J199" s="38">
        <v>1051.6499999999999</v>
      </c>
      <c r="K199" s="38">
        <v>1069.0499999999997</v>
      </c>
      <c r="L199" s="38">
        <v>1100.7499999999998</v>
      </c>
      <c r="M199" s="28">
        <v>1037.3499999999999</v>
      </c>
      <c r="N199" s="28">
        <v>988.25</v>
      </c>
      <c r="O199" s="39">
        <v>6245400</v>
      </c>
      <c r="P199" s="40">
        <v>0.10777253538614354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44861</v>
      </c>
      <c r="E200" s="37">
        <v>1706.8</v>
      </c>
      <c r="F200" s="37">
        <v>1701.8333333333333</v>
      </c>
      <c r="G200" s="38">
        <v>1689.6666666666665</v>
      </c>
      <c r="H200" s="38">
        <v>1672.5333333333333</v>
      </c>
      <c r="I200" s="38">
        <v>1660.3666666666666</v>
      </c>
      <c r="J200" s="38">
        <v>1718.9666666666665</v>
      </c>
      <c r="K200" s="38">
        <v>1731.133333333333</v>
      </c>
      <c r="L200" s="38">
        <v>1748.2666666666664</v>
      </c>
      <c r="M200" s="28">
        <v>1714</v>
      </c>
      <c r="N200" s="28">
        <v>1684.7</v>
      </c>
      <c r="O200" s="39">
        <v>958400</v>
      </c>
      <c r="P200" s="40">
        <v>3.3649698015530631E-2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44861</v>
      </c>
      <c r="E201" s="37">
        <v>6288.3</v>
      </c>
      <c r="F201" s="37">
        <v>6284.3833333333341</v>
      </c>
      <c r="G201" s="38">
        <v>6204.6666666666679</v>
      </c>
      <c r="H201" s="38">
        <v>6121.0333333333338</v>
      </c>
      <c r="I201" s="38">
        <v>6041.3166666666675</v>
      </c>
      <c r="J201" s="38">
        <v>6368.0166666666682</v>
      </c>
      <c r="K201" s="38">
        <v>6447.7333333333336</v>
      </c>
      <c r="L201" s="38">
        <v>6531.3666666666686</v>
      </c>
      <c r="M201" s="28">
        <v>6364.1</v>
      </c>
      <c r="N201" s="28">
        <v>6200.75</v>
      </c>
      <c r="O201" s="39">
        <v>1939100</v>
      </c>
      <c r="P201" s="40">
        <v>-3.3920953898339927E-3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44861</v>
      </c>
      <c r="E202" s="37">
        <v>674.1</v>
      </c>
      <c r="F202" s="37">
        <v>669.76666666666665</v>
      </c>
      <c r="G202" s="38">
        <v>662.63333333333333</v>
      </c>
      <c r="H202" s="38">
        <v>651.16666666666663</v>
      </c>
      <c r="I202" s="38">
        <v>644.0333333333333</v>
      </c>
      <c r="J202" s="38">
        <v>681.23333333333335</v>
      </c>
      <c r="K202" s="38">
        <v>688.36666666666656</v>
      </c>
      <c r="L202" s="38">
        <v>699.83333333333337</v>
      </c>
      <c r="M202" s="28">
        <v>676.9</v>
      </c>
      <c r="N202" s="28">
        <v>658.3</v>
      </c>
      <c r="O202" s="39">
        <v>24869000</v>
      </c>
      <c r="P202" s="40">
        <v>8.5938735698845355E-3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44861</v>
      </c>
      <c r="E203" s="37">
        <v>271.55</v>
      </c>
      <c r="F203" s="37">
        <v>268.61666666666667</v>
      </c>
      <c r="G203" s="38">
        <v>263.93333333333334</v>
      </c>
      <c r="H203" s="38">
        <v>256.31666666666666</v>
      </c>
      <c r="I203" s="38">
        <v>251.63333333333333</v>
      </c>
      <c r="J203" s="38">
        <v>276.23333333333335</v>
      </c>
      <c r="K203" s="38">
        <v>280.91666666666674</v>
      </c>
      <c r="L203" s="38">
        <v>288.53333333333336</v>
      </c>
      <c r="M203" s="28">
        <v>273.3</v>
      </c>
      <c r="N203" s="28">
        <v>261</v>
      </c>
      <c r="O203" s="39">
        <v>32122200</v>
      </c>
      <c r="P203" s="40">
        <v>-5.279831045406547E-3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44861</v>
      </c>
      <c r="E204" s="37">
        <v>908.85</v>
      </c>
      <c r="F204" s="37">
        <v>902.18333333333339</v>
      </c>
      <c r="G204" s="38">
        <v>891.66666666666674</v>
      </c>
      <c r="H204" s="38">
        <v>874.48333333333335</v>
      </c>
      <c r="I204" s="38">
        <v>863.9666666666667</v>
      </c>
      <c r="J204" s="38">
        <v>919.36666666666679</v>
      </c>
      <c r="K204" s="38">
        <v>929.88333333333344</v>
      </c>
      <c r="L204" s="38">
        <v>947.06666666666683</v>
      </c>
      <c r="M204" s="28">
        <v>912.7</v>
      </c>
      <c r="N204" s="28">
        <v>885</v>
      </c>
      <c r="O204" s="39">
        <v>4034000</v>
      </c>
      <c r="P204" s="40">
        <v>-1.9803183088324627E-2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44861</v>
      </c>
      <c r="E205" s="37">
        <v>1643.85</v>
      </c>
      <c r="F205" s="37">
        <v>1642.0333333333335</v>
      </c>
      <c r="G205" s="38">
        <v>1626.8166666666671</v>
      </c>
      <c r="H205" s="38">
        <v>1609.7833333333335</v>
      </c>
      <c r="I205" s="38">
        <v>1594.5666666666671</v>
      </c>
      <c r="J205" s="38">
        <v>1659.0666666666671</v>
      </c>
      <c r="K205" s="38">
        <v>1674.2833333333338</v>
      </c>
      <c r="L205" s="38">
        <v>1691.3166666666671</v>
      </c>
      <c r="M205" s="28">
        <v>1657.25</v>
      </c>
      <c r="N205" s="28">
        <v>1625</v>
      </c>
      <c r="O205" s="39">
        <v>583450</v>
      </c>
      <c r="P205" s="40">
        <v>9.0799031476997572E-3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44861</v>
      </c>
      <c r="E206" s="37">
        <v>395.95</v>
      </c>
      <c r="F206" s="37">
        <v>394.61666666666662</v>
      </c>
      <c r="G206" s="38">
        <v>390.58333333333326</v>
      </c>
      <c r="H206" s="38">
        <v>385.21666666666664</v>
      </c>
      <c r="I206" s="38">
        <v>381.18333333333328</v>
      </c>
      <c r="J206" s="38">
        <v>399.98333333333323</v>
      </c>
      <c r="K206" s="38">
        <v>404.01666666666665</v>
      </c>
      <c r="L206" s="38">
        <v>409.38333333333321</v>
      </c>
      <c r="M206" s="28">
        <v>398.65</v>
      </c>
      <c r="N206" s="28">
        <v>389.25</v>
      </c>
      <c r="O206" s="39">
        <v>37861000</v>
      </c>
      <c r="P206" s="40">
        <v>1.0515920676862306E-2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44861</v>
      </c>
      <c r="E207" s="37">
        <v>259.85000000000002</v>
      </c>
      <c r="F207" s="37">
        <v>258.3</v>
      </c>
      <c r="G207" s="38">
        <v>254.20000000000005</v>
      </c>
      <c r="H207" s="38">
        <v>248.55000000000004</v>
      </c>
      <c r="I207" s="38">
        <v>244.45000000000007</v>
      </c>
      <c r="J207" s="38">
        <v>263.95000000000005</v>
      </c>
      <c r="K207" s="38">
        <v>268.05000000000007</v>
      </c>
      <c r="L207" s="38">
        <v>273.7</v>
      </c>
      <c r="M207" s="28">
        <v>262.39999999999998</v>
      </c>
      <c r="N207" s="28">
        <v>252.65</v>
      </c>
      <c r="O207" s="39">
        <v>95295000</v>
      </c>
      <c r="P207" s="40">
        <v>2.1875502654013189E-2</v>
      </c>
    </row>
    <row r="208" spans="1:16" ht="12.75" customHeight="1">
      <c r="A208" s="28">
        <v>198</v>
      </c>
      <c r="B208" s="29" t="s">
        <v>47</v>
      </c>
      <c r="C208" s="30" t="s">
        <v>824</v>
      </c>
      <c r="D208" s="31">
        <v>44861</v>
      </c>
      <c r="E208" s="37">
        <v>389.05</v>
      </c>
      <c r="F208" s="37">
        <v>387.41666666666669</v>
      </c>
      <c r="G208" s="38">
        <v>384.53333333333336</v>
      </c>
      <c r="H208" s="38">
        <v>380.01666666666665</v>
      </c>
      <c r="I208" s="38">
        <v>377.13333333333333</v>
      </c>
      <c r="J208" s="38">
        <v>391.93333333333339</v>
      </c>
      <c r="K208" s="38">
        <v>394.81666666666672</v>
      </c>
      <c r="L208" s="38">
        <v>399.33333333333343</v>
      </c>
      <c r="M208" s="28">
        <v>390.3</v>
      </c>
      <c r="N208" s="28">
        <v>382.9</v>
      </c>
      <c r="O208" s="39">
        <v>13699800</v>
      </c>
      <c r="P208" s="40">
        <v>1.7921626320716866E-2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0"/>
      <c r="C211" s="249"/>
      <c r="D211" s="271"/>
      <c r="E211" s="250"/>
      <c r="F211" s="250"/>
      <c r="G211" s="272"/>
      <c r="H211" s="272"/>
      <c r="I211" s="272"/>
      <c r="J211" s="272"/>
      <c r="K211" s="272"/>
      <c r="L211" s="272"/>
      <c r="M211" s="249"/>
      <c r="N211" s="249"/>
      <c r="O211" s="273"/>
      <c r="P211" s="274"/>
    </row>
    <row r="212" spans="1:16" ht="12.75" customHeight="1">
      <c r="A212" s="28"/>
      <c r="B212" s="270"/>
      <c r="C212" s="249"/>
      <c r="D212" s="271"/>
      <c r="E212" s="250"/>
      <c r="F212" s="250"/>
      <c r="G212" s="272"/>
      <c r="H212" s="272"/>
      <c r="I212" s="272"/>
      <c r="J212" s="272"/>
      <c r="K212" s="272"/>
      <c r="L212" s="272"/>
      <c r="M212" s="249"/>
      <c r="N212" s="249"/>
      <c r="O212" s="273"/>
      <c r="P212" s="274"/>
    </row>
    <row r="213" spans="1:16" ht="12.75" customHeight="1">
      <c r="A213" s="249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9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5" sqref="C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44837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6" t="s">
        <v>16</v>
      </c>
      <c r="B8" s="478"/>
      <c r="C8" s="482" t="s">
        <v>20</v>
      </c>
      <c r="D8" s="482" t="s">
        <v>21</v>
      </c>
      <c r="E8" s="473" t="s">
        <v>22</v>
      </c>
      <c r="F8" s="474"/>
      <c r="G8" s="475"/>
      <c r="H8" s="473" t="s">
        <v>23</v>
      </c>
      <c r="I8" s="474"/>
      <c r="J8" s="475"/>
      <c r="K8" s="23"/>
      <c r="L8" s="50"/>
      <c r="M8" s="50"/>
      <c r="N8" s="1"/>
      <c r="O8" s="1"/>
    </row>
    <row r="9" spans="1:15" ht="36" customHeight="1">
      <c r="A9" s="480"/>
      <c r="B9" s="481"/>
      <c r="C9" s="481"/>
      <c r="D9" s="48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36">
        <v>1</v>
      </c>
      <c r="B10" s="399" t="s">
        <v>230</v>
      </c>
      <c r="C10" s="399">
        <v>17094.349999999999</v>
      </c>
      <c r="D10" s="399">
        <v>17009.716666666664</v>
      </c>
      <c r="E10" s="399">
        <v>16832.333333333328</v>
      </c>
      <c r="F10" s="399">
        <v>16570.316666666666</v>
      </c>
      <c r="G10" s="399">
        <v>16392.933333333331</v>
      </c>
      <c r="H10" s="399">
        <v>17271.733333333326</v>
      </c>
      <c r="I10" s="399">
        <v>17449.116666666665</v>
      </c>
      <c r="J10" s="399">
        <v>17711.133333333324</v>
      </c>
      <c r="K10" s="399">
        <v>17187.099999999999</v>
      </c>
      <c r="L10" s="399">
        <v>16747.7</v>
      </c>
      <c r="M10" s="400"/>
      <c r="N10" s="1"/>
      <c r="O10" s="1"/>
    </row>
    <row r="11" spans="1:15" ht="12.75" customHeight="1">
      <c r="A11" s="236">
        <v>2</v>
      </c>
      <c r="B11" s="469" t="s">
        <v>231</v>
      </c>
      <c r="C11" s="399">
        <v>38631.949999999997</v>
      </c>
      <c r="D11" s="399">
        <v>38276.433333333327</v>
      </c>
      <c r="E11" s="399">
        <v>37741.866666666654</v>
      </c>
      <c r="F11" s="399">
        <v>36851.783333333326</v>
      </c>
      <c r="G11" s="399">
        <v>36317.216666666653</v>
      </c>
      <c r="H11" s="399">
        <v>39166.516666666656</v>
      </c>
      <c r="I11" s="399">
        <v>39701.083333333321</v>
      </c>
      <c r="J11" s="399">
        <v>40591.166666666657</v>
      </c>
      <c r="K11" s="399">
        <v>38811</v>
      </c>
      <c r="L11" s="399">
        <v>37386.35</v>
      </c>
      <c r="M11" s="400"/>
      <c r="N11" s="1"/>
      <c r="O11" s="1"/>
    </row>
    <row r="12" spans="1:15" ht="12.75" customHeight="1">
      <c r="A12" s="236">
        <v>3</v>
      </c>
      <c r="B12" s="268" t="s">
        <v>232</v>
      </c>
      <c r="C12" s="269">
        <v>2563.15</v>
      </c>
      <c r="D12" s="269">
        <v>2563.1</v>
      </c>
      <c r="E12" s="269">
        <v>2540.6</v>
      </c>
      <c r="F12" s="269">
        <v>2518.0500000000002</v>
      </c>
      <c r="G12" s="269">
        <v>2495.5500000000002</v>
      </c>
      <c r="H12" s="269">
        <v>2585.6499999999996</v>
      </c>
      <c r="I12" s="269">
        <v>2608.1499999999996</v>
      </c>
      <c r="J12" s="269">
        <v>2630.6999999999994</v>
      </c>
      <c r="K12" s="269">
        <v>2585.6</v>
      </c>
      <c r="L12" s="269">
        <v>2540.5500000000002</v>
      </c>
      <c r="M12" s="400"/>
      <c r="N12" s="1"/>
      <c r="O12" s="1"/>
    </row>
    <row r="13" spans="1:15" ht="12.75" customHeight="1">
      <c r="A13" s="236">
        <v>4</v>
      </c>
      <c r="B13" s="268" t="s">
        <v>233</v>
      </c>
      <c r="C13" s="269">
        <v>4957.8500000000004</v>
      </c>
      <c r="D13" s="269">
        <v>4937.4333333333334</v>
      </c>
      <c r="E13" s="269">
        <v>4882.9666666666672</v>
      </c>
      <c r="F13" s="269">
        <v>4808.0833333333339</v>
      </c>
      <c r="G13" s="269">
        <v>4753.6166666666677</v>
      </c>
      <c r="H13" s="269">
        <v>5012.3166666666666</v>
      </c>
      <c r="I13" s="269">
        <v>5066.7833333333319</v>
      </c>
      <c r="J13" s="269">
        <v>5141.6666666666661</v>
      </c>
      <c r="K13" s="269">
        <v>4991.8999999999996</v>
      </c>
      <c r="L13" s="269">
        <v>4862.55</v>
      </c>
      <c r="M13" s="400"/>
      <c r="N13" s="1"/>
      <c r="O13" s="1"/>
    </row>
    <row r="14" spans="1:15" ht="12.75" customHeight="1">
      <c r="A14" s="236">
        <v>5</v>
      </c>
      <c r="B14" s="268" t="s">
        <v>234</v>
      </c>
      <c r="C14" s="269">
        <v>26981.15</v>
      </c>
      <c r="D14" s="269">
        <v>26841.716666666664</v>
      </c>
      <c r="E14" s="269">
        <v>26592.433333333327</v>
      </c>
      <c r="F14" s="269">
        <v>26203.716666666664</v>
      </c>
      <c r="G14" s="269">
        <v>25954.433333333327</v>
      </c>
      <c r="H14" s="269">
        <v>27230.433333333327</v>
      </c>
      <c r="I14" s="269">
        <v>27479.71666666666</v>
      </c>
      <c r="J14" s="269">
        <v>27868.433333333327</v>
      </c>
      <c r="K14" s="269">
        <v>27091</v>
      </c>
      <c r="L14" s="269">
        <v>26453</v>
      </c>
      <c r="M14" s="400"/>
      <c r="N14" s="1"/>
      <c r="O14" s="1"/>
    </row>
    <row r="15" spans="1:15" ht="12.75" customHeight="1">
      <c r="A15" s="236">
        <v>6</v>
      </c>
      <c r="B15" s="268" t="s">
        <v>235</v>
      </c>
      <c r="C15" s="269">
        <v>3990.6</v>
      </c>
      <c r="D15" s="269">
        <v>3982.1833333333329</v>
      </c>
      <c r="E15" s="269">
        <v>3952.1666666666661</v>
      </c>
      <c r="F15" s="269">
        <v>3913.7333333333331</v>
      </c>
      <c r="G15" s="269">
        <v>3883.7166666666662</v>
      </c>
      <c r="H15" s="269">
        <v>4020.6166666666659</v>
      </c>
      <c r="I15" s="269">
        <v>4050.6333333333332</v>
      </c>
      <c r="J15" s="269">
        <v>4089.0666666666657</v>
      </c>
      <c r="K15" s="269">
        <v>4012.2</v>
      </c>
      <c r="L15" s="269">
        <v>3943.75</v>
      </c>
      <c r="M15" s="400"/>
      <c r="N15" s="1"/>
      <c r="O15" s="1"/>
    </row>
    <row r="16" spans="1:15" ht="12.75" customHeight="1">
      <c r="A16" s="236">
        <v>7</v>
      </c>
      <c r="B16" s="268" t="s">
        <v>236</v>
      </c>
      <c r="C16" s="269">
        <v>8332.7000000000007</v>
      </c>
      <c r="D16" s="269">
        <v>8261.4333333333343</v>
      </c>
      <c r="E16" s="269">
        <v>8173.0166666666682</v>
      </c>
      <c r="F16" s="269">
        <v>8013.3333333333339</v>
      </c>
      <c r="G16" s="269">
        <v>7924.9166666666679</v>
      </c>
      <c r="H16" s="269">
        <v>8421.1166666666686</v>
      </c>
      <c r="I16" s="269">
        <v>8509.5333333333328</v>
      </c>
      <c r="J16" s="269">
        <v>8669.216666666669</v>
      </c>
      <c r="K16" s="269">
        <v>8349.85</v>
      </c>
      <c r="L16" s="269">
        <v>8101.75</v>
      </c>
      <c r="M16" s="400"/>
      <c r="N16" s="1"/>
      <c r="O16" s="1"/>
    </row>
    <row r="17" spans="1:15" ht="12.75" customHeight="1">
      <c r="A17" s="236">
        <v>8</v>
      </c>
      <c r="B17" s="278" t="s">
        <v>288</v>
      </c>
      <c r="C17" s="268">
        <v>3088.4</v>
      </c>
      <c r="D17" s="269">
        <v>3078.4666666666667</v>
      </c>
      <c r="E17" s="269">
        <v>3001.9333333333334</v>
      </c>
      <c r="F17" s="269">
        <v>2915.4666666666667</v>
      </c>
      <c r="G17" s="269">
        <v>2838.9333333333334</v>
      </c>
      <c r="H17" s="269">
        <v>3164.9333333333334</v>
      </c>
      <c r="I17" s="269">
        <v>3241.4666666666672</v>
      </c>
      <c r="J17" s="269">
        <v>3327.9333333333334</v>
      </c>
      <c r="K17" s="268">
        <v>3155</v>
      </c>
      <c r="L17" s="268">
        <v>2992</v>
      </c>
      <c r="M17" s="268">
        <v>3.1074199999999998</v>
      </c>
      <c r="N17" s="1"/>
      <c r="O17" s="1"/>
    </row>
    <row r="18" spans="1:15" ht="12.75" customHeight="1">
      <c r="A18" s="236">
        <v>9</v>
      </c>
      <c r="B18" s="278" t="s">
        <v>43</v>
      </c>
      <c r="C18" s="268">
        <v>2415.65</v>
      </c>
      <c r="D18" s="269">
        <v>2401.35</v>
      </c>
      <c r="E18" s="269">
        <v>2374.6999999999998</v>
      </c>
      <c r="F18" s="269">
        <v>2333.75</v>
      </c>
      <c r="G18" s="269">
        <v>2307.1</v>
      </c>
      <c r="H18" s="269">
        <v>2442.2999999999997</v>
      </c>
      <c r="I18" s="269">
        <v>2468.9500000000003</v>
      </c>
      <c r="J18" s="269">
        <v>2509.8999999999996</v>
      </c>
      <c r="K18" s="268">
        <v>2428</v>
      </c>
      <c r="L18" s="268">
        <v>2360.4</v>
      </c>
      <c r="M18" s="268">
        <v>8.9691700000000001</v>
      </c>
      <c r="N18" s="1"/>
      <c r="O18" s="1"/>
    </row>
    <row r="19" spans="1:15" ht="12.75" customHeight="1">
      <c r="A19" s="236">
        <v>10</v>
      </c>
      <c r="B19" s="278" t="s">
        <v>59</v>
      </c>
      <c r="C19" s="268">
        <v>619.20000000000005</v>
      </c>
      <c r="D19" s="269">
        <v>610.69999999999993</v>
      </c>
      <c r="E19" s="269">
        <v>596.49999999999989</v>
      </c>
      <c r="F19" s="269">
        <v>573.79999999999995</v>
      </c>
      <c r="G19" s="269">
        <v>559.59999999999991</v>
      </c>
      <c r="H19" s="269">
        <v>633.39999999999986</v>
      </c>
      <c r="I19" s="269">
        <v>647.59999999999991</v>
      </c>
      <c r="J19" s="269">
        <v>670.29999999999984</v>
      </c>
      <c r="K19" s="268">
        <v>624.9</v>
      </c>
      <c r="L19" s="268">
        <v>588</v>
      </c>
      <c r="M19" s="268">
        <v>23.59873</v>
      </c>
      <c r="N19" s="1"/>
      <c r="O19" s="1"/>
    </row>
    <row r="20" spans="1:15" ht="12.75" customHeight="1">
      <c r="A20" s="236">
        <v>11</v>
      </c>
      <c r="B20" s="278" t="s">
        <v>237</v>
      </c>
      <c r="C20" s="268">
        <v>19139.150000000001</v>
      </c>
      <c r="D20" s="269">
        <v>19085.383333333335</v>
      </c>
      <c r="E20" s="269">
        <v>18871.76666666667</v>
      </c>
      <c r="F20" s="269">
        <v>18604.383333333335</v>
      </c>
      <c r="G20" s="269">
        <v>18390.76666666667</v>
      </c>
      <c r="H20" s="269">
        <v>19352.76666666667</v>
      </c>
      <c r="I20" s="269">
        <v>19566.383333333331</v>
      </c>
      <c r="J20" s="269">
        <v>19833.76666666667</v>
      </c>
      <c r="K20" s="268">
        <v>19299</v>
      </c>
      <c r="L20" s="268">
        <v>18818</v>
      </c>
      <c r="M20" s="268">
        <v>0.46496999999999999</v>
      </c>
      <c r="N20" s="1"/>
      <c r="O20" s="1"/>
    </row>
    <row r="21" spans="1:15" ht="12.75" customHeight="1">
      <c r="A21" s="236">
        <v>12</v>
      </c>
      <c r="B21" s="278" t="s">
        <v>45</v>
      </c>
      <c r="C21" s="268">
        <v>3455.75</v>
      </c>
      <c r="D21" s="269">
        <v>3450.2166666666667</v>
      </c>
      <c r="E21" s="269">
        <v>3376.6333333333332</v>
      </c>
      <c r="F21" s="269">
        <v>3297.5166666666664</v>
      </c>
      <c r="G21" s="269">
        <v>3223.9333333333329</v>
      </c>
      <c r="H21" s="269">
        <v>3529.3333333333335</v>
      </c>
      <c r="I21" s="269">
        <v>3602.9166666666665</v>
      </c>
      <c r="J21" s="269">
        <v>3682.0333333333338</v>
      </c>
      <c r="K21" s="268">
        <v>3523.8</v>
      </c>
      <c r="L21" s="268">
        <v>3371.1</v>
      </c>
      <c r="M21" s="268">
        <v>43.077069999999999</v>
      </c>
      <c r="N21" s="1"/>
      <c r="O21" s="1"/>
    </row>
    <row r="22" spans="1:15" ht="12.75" customHeight="1">
      <c r="A22" s="236">
        <v>13</v>
      </c>
      <c r="B22" s="278" t="s">
        <v>238</v>
      </c>
      <c r="C22" s="268">
        <v>2260.8000000000002</v>
      </c>
      <c r="D22" s="269">
        <v>2220.2833333333333</v>
      </c>
      <c r="E22" s="269">
        <v>2035.7166666666667</v>
      </c>
      <c r="F22" s="269">
        <v>1810.6333333333334</v>
      </c>
      <c r="G22" s="269">
        <v>1626.0666666666668</v>
      </c>
      <c r="H22" s="269">
        <v>2445.3666666666668</v>
      </c>
      <c r="I22" s="269">
        <v>2629.9333333333334</v>
      </c>
      <c r="J22" s="269">
        <v>2855.0166666666664</v>
      </c>
      <c r="K22" s="268">
        <v>2404.85</v>
      </c>
      <c r="L22" s="268">
        <v>1995.2</v>
      </c>
      <c r="M22" s="268">
        <v>59.110379999999999</v>
      </c>
      <c r="N22" s="1"/>
      <c r="O22" s="1"/>
    </row>
    <row r="23" spans="1:15" ht="12.75" customHeight="1">
      <c r="A23" s="236">
        <v>14</v>
      </c>
      <c r="B23" s="278" t="s">
        <v>46</v>
      </c>
      <c r="C23" s="268">
        <v>820.65</v>
      </c>
      <c r="D23" s="269">
        <v>817.36666666666667</v>
      </c>
      <c r="E23" s="269">
        <v>804.2833333333333</v>
      </c>
      <c r="F23" s="269">
        <v>787.91666666666663</v>
      </c>
      <c r="G23" s="269">
        <v>774.83333333333326</v>
      </c>
      <c r="H23" s="269">
        <v>833.73333333333335</v>
      </c>
      <c r="I23" s="269">
        <v>846.81666666666661</v>
      </c>
      <c r="J23" s="269">
        <v>863.18333333333339</v>
      </c>
      <c r="K23" s="268">
        <v>830.45</v>
      </c>
      <c r="L23" s="268">
        <v>801</v>
      </c>
      <c r="M23" s="268">
        <v>104.06215</v>
      </c>
      <c r="N23" s="1"/>
      <c r="O23" s="1"/>
    </row>
    <row r="24" spans="1:15" ht="12.75" customHeight="1">
      <c r="A24" s="236">
        <v>15</v>
      </c>
      <c r="B24" s="278" t="s">
        <v>239</v>
      </c>
      <c r="C24" s="268">
        <v>3339.85</v>
      </c>
      <c r="D24" s="269">
        <v>3335.7999999999997</v>
      </c>
      <c r="E24" s="269">
        <v>3255.1499999999996</v>
      </c>
      <c r="F24" s="269">
        <v>3170.45</v>
      </c>
      <c r="G24" s="269">
        <v>3089.7999999999997</v>
      </c>
      <c r="H24" s="269">
        <v>3420.4999999999995</v>
      </c>
      <c r="I24" s="269">
        <v>3501.15</v>
      </c>
      <c r="J24" s="269">
        <v>3585.8499999999995</v>
      </c>
      <c r="K24" s="268">
        <v>3416.45</v>
      </c>
      <c r="L24" s="268">
        <v>3251.1</v>
      </c>
      <c r="M24" s="268">
        <v>5.2756600000000002</v>
      </c>
      <c r="N24" s="1"/>
      <c r="O24" s="1"/>
    </row>
    <row r="25" spans="1:15" ht="12.75" customHeight="1">
      <c r="A25" s="236">
        <v>16</v>
      </c>
      <c r="B25" s="278" t="s">
        <v>240</v>
      </c>
      <c r="C25" s="268">
        <v>3289.8</v>
      </c>
      <c r="D25" s="269">
        <v>3313.0833333333335</v>
      </c>
      <c r="E25" s="269">
        <v>3208.7166666666672</v>
      </c>
      <c r="F25" s="269">
        <v>3127.6333333333337</v>
      </c>
      <c r="G25" s="269">
        <v>3023.2666666666673</v>
      </c>
      <c r="H25" s="269">
        <v>3394.166666666667</v>
      </c>
      <c r="I25" s="269">
        <v>3498.5333333333328</v>
      </c>
      <c r="J25" s="269">
        <v>3579.6166666666668</v>
      </c>
      <c r="K25" s="268">
        <v>3417.45</v>
      </c>
      <c r="L25" s="268">
        <v>3232</v>
      </c>
      <c r="M25" s="268">
        <v>11.284190000000001</v>
      </c>
      <c r="N25" s="1"/>
      <c r="O25" s="1"/>
    </row>
    <row r="26" spans="1:15" ht="12.75" customHeight="1">
      <c r="A26" s="236">
        <v>17</v>
      </c>
      <c r="B26" s="278" t="s">
        <v>241</v>
      </c>
      <c r="C26" s="268">
        <v>111.8</v>
      </c>
      <c r="D26" s="269">
        <v>110.88333333333333</v>
      </c>
      <c r="E26" s="269">
        <v>109.31666666666665</v>
      </c>
      <c r="F26" s="269">
        <v>106.83333333333333</v>
      </c>
      <c r="G26" s="269">
        <v>105.26666666666665</v>
      </c>
      <c r="H26" s="269">
        <v>113.36666666666665</v>
      </c>
      <c r="I26" s="269">
        <v>114.93333333333331</v>
      </c>
      <c r="J26" s="269">
        <v>117.41666666666664</v>
      </c>
      <c r="K26" s="268">
        <v>112.45</v>
      </c>
      <c r="L26" s="268">
        <v>108.4</v>
      </c>
      <c r="M26" s="268">
        <v>20.705819999999999</v>
      </c>
      <c r="N26" s="1"/>
      <c r="O26" s="1"/>
    </row>
    <row r="27" spans="1:15" ht="12.75" customHeight="1">
      <c r="A27" s="236">
        <v>18</v>
      </c>
      <c r="B27" s="278" t="s">
        <v>41</v>
      </c>
      <c r="C27" s="268">
        <v>349.1</v>
      </c>
      <c r="D27" s="269">
        <v>344.95</v>
      </c>
      <c r="E27" s="269">
        <v>338.15</v>
      </c>
      <c r="F27" s="269">
        <v>327.2</v>
      </c>
      <c r="G27" s="269">
        <v>320.39999999999998</v>
      </c>
      <c r="H27" s="269">
        <v>355.9</v>
      </c>
      <c r="I27" s="269">
        <v>362.70000000000005</v>
      </c>
      <c r="J27" s="269">
        <v>373.65</v>
      </c>
      <c r="K27" s="268">
        <v>351.75</v>
      </c>
      <c r="L27" s="268">
        <v>334</v>
      </c>
      <c r="M27" s="268">
        <v>23.380579999999998</v>
      </c>
      <c r="N27" s="1"/>
      <c r="O27" s="1"/>
    </row>
    <row r="28" spans="1:15" ht="12.75" customHeight="1">
      <c r="A28" s="236">
        <v>19</v>
      </c>
      <c r="B28" s="278" t="s">
        <v>52</v>
      </c>
      <c r="C28" s="268">
        <v>604.65</v>
      </c>
      <c r="D28" s="269">
        <v>601.38333333333333</v>
      </c>
      <c r="E28" s="269">
        <v>596.26666666666665</v>
      </c>
      <c r="F28" s="269">
        <v>587.88333333333333</v>
      </c>
      <c r="G28" s="269">
        <v>582.76666666666665</v>
      </c>
      <c r="H28" s="269">
        <v>609.76666666666665</v>
      </c>
      <c r="I28" s="269">
        <v>614.88333333333321</v>
      </c>
      <c r="J28" s="269">
        <v>623.26666666666665</v>
      </c>
      <c r="K28" s="268">
        <v>606.5</v>
      </c>
      <c r="L28" s="268">
        <v>593</v>
      </c>
      <c r="M28" s="268">
        <v>1.0789800000000001</v>
      </c>
      <c r="N28" s="1"/>
      <c r="O28" s="1"/>
    </row>
    <row r="29" spans="1:15" ht="12.75" customHeight="1">
      <c r="A29" s="236">
        <v>20</v>
      </c>
      <c r="B29" s="278" t="s">
        <v>48</v>
      </c>
      <c r="C29" s="268">
        <v>3277.2</v>
      </c>
      <c r="D29" s="269">
        <v>3287.4</v>
      </c>
      <c r="E29" s="269">
        <v>3239.8</v>
      </c>
      <c r="F29" s="269">
        <v>3202.4</v>
      </c>
      <c r="G29" s="269">
        <v>3154.8</v>
      </c>
      <c r="H29" s="269">
        <v>3324.8</v>
      </c>
      <c r="I29" s="269">
        <v>3372.3999999999996</v>
      </c>
      <c r="J29" s="269">
        <v>3409.8</v>
      </c>
      <c r="K29" s="268">
        <v>3335</v>
      </c>
      <c r="L29" s="268">
        <v>3250</v>
      </c>
      <c r="M29" s="268">
        <v>0.99409999999999998</v>
      </c>
      <c r="N29" s="1"/>
      <c r="O29" s="1"/>
    </row>
    <row r="30" spans="1:15" ht="12.75" customHeight="1">
      <c r="A30" s="236">
        <v>21</v>
      </c>
      <c r="B30" s="278" t="s">
        <v>51</v>
      </c>
      <c r="C30" s="268">
        <v>515.6</v>
      </c>
      <c r="D30" s="269">
        <v>513.25</v>
      </c>
      <c r="E30" s="269">
        <v>503.35</v>
      </c>
      <c r="F30" s="269">
        <v>491.1</v>
      </c>
      <c r="G30" s="269">
        <v>481.20000000000005</v>
      </c>
      <c r="H30" s="269">
        <v>525.5</v>
      </c>
      <c r="I30" s="269">
        <v>535.40000000000009</v>
      </c>
      <c r="J30" s="269">
        <v>547.65</v>
      </c>
      <c r="K30" s="268">
        <v>523.15</v>
      </c>
      <c r="L30" s="268">
        <v>501</v>
      </c>
      <c r="M30" s="268">
        <v>110.27478000000001</v>
      </c>
      <c r="N30" s="1"/>
      <c r="O30" s="1"/>
    </row>
    <row r="31" spans="1:15" ht="12.75" customHeight="1">
      <c r="A31" s="236">
        <v>22</v>
      </c>
      <c r="B31" s="278" t="s">
        <v>53</v>
      </c>
      <c r="C31" s="268">
        <v>4383.3999999999996</v>
      </c>
      <c r="D31" s="269">
        <v>4406.833333333333</v>
      </c>
      <c r="E31" s="269">
        <v>4328.7666666666664</v>
      </c>
      <c r="F31" s="269">
        <v>4274.1333333333332</v>
      </c>
      <c r="G31" s="269">
        <v>4196.0666666666666</v>
      </c>
      <c r="H31" s="269">
        <v>4461.4666666666662</v>
      </c>
      <c r="I31" s="269">
        <v>4539.5333333333338</v>
      </c>
      <c r="J31" s="269">
        <v>4594.1666666666661</v>
      </c>
      <c r="K31" s="268">
        <v>4484.8999999999996</v>
      </c>
      <c r="L31" s="268">
        <v>4352.2</v>
      </c>
      <c r="M31" s="268">
        <v>7.6106400000000001</v>
      </c>
      <c r="N31" s="1"/>
      <c r="O31" s="1"/>
    </row>
    <row r="32" spans="1:15" ht="12.75" customHeight="1">
      <c r="A32" s="236">
        <v>23</v>
      </c>
      <c r="B32" s="278" t="s">
        <v>54</v>
      </c>
      <c r="C32" s="268">
        <v>278.7</v>
      </c>
      <c r="D32" s="269">
        <v>275.59999999999997</v>
      </c>
      <c r="E32" s="269">
        <v>271.24999999999994</v>
      </c>
      <c r="F32" s="269">
        <v>263.79999999999995</v>
      </c>
      <c r="G32" s="269">
        <v>259.44999999999993</v>
      </c>
      <c r="H32" s="269">
        <v>283.04999999999995</v>
      </c>
      <c r="I32" s="269">
        <v>287.39999999999998</v>
      </c>
      <c r="J32" s="269">
        <v>294.84999999999997</v>
      </c>
      <c r="K32" s="268">
        <v>279.95</v>
      </c>
      <c r="L32" s="268">
        <v>268.14999999999998</v>
      </c>
      <c r="M32" s="268">
        <v>27.23667</v>
      </c>
      <c r="N32" s="1"/>
      <c r="O32" s="1"/>
    </row>
    <row r="33" spans="1:15" ht="12.75" customHeight="1">
      <c r="A33" s="236">
        <v>24</v>
      </c>
      <c r="B33" s="278" t="s">
        <v>55</v>
      </c>
      <c r="C33" s="268">
        <v>152.65</v>
      </c>
      <c r="D33" s="269">
        <v>150.75000000000003</v>
      </c>
      <c r="E33" s="269">
        <v>148.20000000000005</v>
      </c>
      <c r="F33" s="269">
        <v>143.75000000000003</v>
      </c>
      <c r="G33" s="269">
        <v>141.20000000000005</v>
      </c>
      <c r="H33" s="269">
        <v>155.20000000000005</v>
      </c>
      <c r="I33" s="269">
        <v>157.75000000000006</v>
      </c>
      <c r="J33" s="269">
        <v>162.20000000000005</v>
      </c>
      <c r="K33" s="268">
        <v>153.30000000000001</v>
      </c>
      <c r="L33" s="268">
        <v>146.30000000000001</v>
      </c>
      <c r="M33" s="268">
        <v>146.08317</v>
      </c>
      <c r="N33" s="1"/>
      <c r="O33" s="1"/>
    </row>
    <row r="34" spans="1:15" ht="12.75" customHeight="1">
      <c r="A34" s="236">
        <v>25</v>
      </c>
      <c r="B34" s="278" t="s">
        <v>57</v>
      </c>
      <c r="C34" s="268">
        <v>3342.45</v>
      </c>
      <c r="D34" s="269">
        <v>3346.5333333333333</v>
      </c>
      <c r="E34" s="269">
        <v>3281.1666666666665</v>
      </c>
      <c r="F34" s="269">
        <v>3219.8833333333332</v>
      </c>
      <c r="G34" s="269">
        <v>3154.5166666666664</v>
      </c>
      <c r="H34" s="269">
        <v>3407.8166666666666</v>
      </c>
      <c r="I34" s="269">
        <v>3473.1833333333334</v>
      </c>
      <c r="J34" s="269">
        <v>3534.4666666666667</v>
      </c>
      <c r="K34" s="268">
        <v>3411.9</v>
      </c>
      <c r="L34" s="268">
        <v>3285.25</v>
      </c>
      <c r="M34" s="268">
        <v>21.597200000000001</v>
      </c>
      <c r="N34" s="1"/>
      <c r="O34" s="1"/>
    </row>
    <row r="35" spans="1:15" ht="12.75" customHeight="1">
      <c r="A35" s="236">
        <v>26</v>
      </c>
      <c r="B35" s="278" t="s">
        <v>302</v>
      </c>
      <c r="C35" s="268">
        <v>2232.4499999999998</v>
      </c>
      <c r="D35" s="269">
        <v>2201.1</v>
      </c>
      <c r="E35" s="269">
        <v>2160.35</v>
      </c>
      <c r="F35" s="269">
        <v>2088.25</v>
      </c>
      <c r="G35" s="269">
        <v>2047.5</v>
      </c>
      <c r="H35" s="269">
        <v>2273.1999999999998</v>
      </c>
      <c r="I35" s="269">
        <v>2313.9499999999998</v>
      </c>
      <c r="J35" s="269">
        <v>2386.0499999999997</v>
      </c>
      <c r="K35" s="268">
        <v>2241.85</v>
      </c>
      <c r="L35" s="268">
        <v>2129</v>
      </c>
      <c r="M35" s="268">
        <v>4.89778</v>
      </c>
      <c r="N35" s="1"/>
      <c r="O35" s="1"/>
    </row>
    <row r="36" spans="1:15" ht="12.75" customHeight="1">
      <c r="A36" s="236">
        <v>27</v>
      </c>
      <c r="B36" s="278" t="s">
        <v>60</v>
      </c>
      <c r="C36" s="268">
        <v>510.6</v>
      </c>
      <c r="D36" s="269">
        <v>511.23333333333335</v>
      </c>
      <c r="E36" s="269">
        <v>504.66666666666674</v>
      </c>
      <c r="F36" s="269">
        <v>498.73333333333341</v>
      </c>
      <c r="G36" s="269">
        <v>492.1666666666668</v>
      </c>
      <c r="H36" s="269">
        <v>517.16666666666674</v>
      </c>
      <c r="I36" s="269">
        <v>523.73333333333335</v>
      </c>
      <c r="J36" s="269">
        <v>529.66666666666663</v>
      </c>
      <c r="K36" s="268">
        <v>517.79999999999995</v>
      </c>
      <c r="L36" s="268">
        <v>505.3</v>
      </c>
      <c r="M36" s="268">
        <v>20.676929999999999</v>
      </c>
      <c r="N36" s="1"/>
      <c r="O36" s="1"/>
    </row>
    <row r="37" spans="1:15" ht="12.75" customHeight="1">
      <c r="A37" s="236">
        <v>28</v>
      </c>
      <c r="B37" s="278" t="s">
        <v>243</v>
      </c>
      <c r="C37" s="268">
        <v>4386.55</v>
      </c>
      <c r="D37" s="269">
        <v>4345.916666666667</v>
      </c>
      <c r="E37" s="269">
        <v>4291.8333333333339</v>
      </c>
      <c r="F37" s="269">
        <v>4197.1166666666668</v>
      </c>
      <c r="G37" s="269">
        <v>4143.0333333333338</v>
      </c>
      <c r="H37" s="269">
        <v>4440.6333333333341</v>
      </c>
      <c r="I37" s="269">
        <v>4494.7166666666681</v>
      </c>
      <c r="J37" s="269">
        <v>4589.4333333333343</v>
      </c>
      <c r="K37" s="268">
        <v>4400</v>
      </c>
      <c r="L37" s="268">
        <v>4251.2</v>
      </c>
      <c r="M37" s="268">
        <v>3.52698</v>
      </c>
      <c r="N37" s="1"/>
      <c r="O37" s="1"/>
    </row>
    <row r="38" spans="1:15" ht="12.75" customHeight="1">
      <c r="A38" s="236">
        <v>29</v>
      </c>
      <c r="B38" s="278" t="s">
        <v>61</v>
      </c>
      <c r="C38" s="268">
        <v>733.2</v>
      </c>
      <c r="D38" s="269">
        <v>728.44999999999993</v>
      </c>
      <c r="E38" s="269">
        <v>719.14999999999986</v>
      </c>
      <c r="F38" s="269">
        <v>705.09999999999991</v>
      </c>
      <c r="G38" s="269">
        <v>695.79999999999984</v>
      </c>
      <c r="H38" s="269">
        <v>742.49999999999989</v>
      </c>
      <c r="I38" s="269">
        <v>751.79999999999984</v>
      </c>
      <c r="J38" s="269">
        <v>765.84999999999991</v>
      </c>
      <c r="K38" s="268">
        <v>737.75</v>
      </c>
      <c r="L38" s="268">
        <v>714.4</v>
      </c>
      <c r="M38" s="268">
        <v>95.360169999999997</v>
      </c>
      <c r="N38" s="1"/>
      <c r="O38" s="1"/>
    </row>
    <row r="39" spans="1:15" ht="12.75" customHeight="1">
      <c r="A39" s="236">
        <v>30</v>
      </c>
      <c r="B39" s="278" t="s">
        <v>62</v>
      </c>
      <c r="C39" s="268">
        <v>3527.75</v>
      </c>
      <c r="D39" s="269">
        <v>3514.3166666666671</v>
      </c>
      <c r="E39" s="269">
        <v>3474.6833333333343</v>
      </c>
      <c r="F39" s="269">
        <v>3421.6166666666672</v>
      </c>
      <c r="G39" s="269">
        <v>3381.9833333333345</v>
      </c>
      <c r="H39" s="269">
        <v>3567.3833333333341</v>
      </c>
      <c r="I39" s="269">
        <v>3607.0166666666664</v>
      </c>
      <c r="J39" s="269">
        <v>3660.0833333333339</v>
      </c>
      <c r="K39" s="268">
        <v>3553.95</v>
      </c>
      <c r="L39" s="268">
        <v>3461.25</v>
      </c>
      <c r="M39" s="268">
        <v>2.7699600000000002</v>
      </c>
      <c r="N39" s="1"/>
      <c r="O39" s="1"/>
    </row>
    <row r="40" spans="1:15" ht="12.75" customHeight="1">
      <c r="A40" s="236">
        <v>31</v>
      </c>
      <c r="B40" s="278" t="s">
        <v>65</v>
      </c>
      <c r="C40" s="268">
        <v>7335.75</v>
      </c>
      <c r="D40" s="269">
        <v>7241.5166666666664</v>
      </c>
      <c r="E40" s="269">
        <v>7121.0333333333328</v>
      </c>
      <c r="F40" s="269">
        <v>6906.3166666666666</v>
      </c>
      <c r="G40" s="269">
        <v>6785.833333333333</v>
      </c>
      <c r="H40" s="269">
        <v>7456.2333333333327</v>
      </c>
      <c r="I40" s="269">
        <v>7576.7166666666662</v>
      </c>
      <c r="J40" s="269">
        <v>7791.4333333333325</v>
      </c>
      <c r="K40" s="268">
        <v>7362</v>
      </c>
      <c r="L40" s="268">
        <v>7026.8</v>
      </c>
      <c r="M40" s="268">
        <v>16.18665</v>
      </c>
      <c r="N40" s="1"/>
      <c r="O40" s="1"/>
    </row>
    <row r="41" spans="1:15" ht="12.75" customHeight="1">
      <c r="A41" s="236">
        <v>32</v>
      </c>
      <c r="B41" s="278" t="s">
        <v>64</v>
      </c>
      <c r="C41" s="268">
        <v>1678.35</v>
      </c>
      <c r="D41" s="269">
        <v>1666.1166666666668</v>
      </c>
      <c r="E41" s="269">
        <v>1633.2333333333336</v>
      </c>
      <c r="F41" s="269">
        <v>1588.1166666666668</v>
      </c>
      <c r="G41" s="269">
        <v>1555.2333333333336</v>
      </c>
      <c r="H41" s="269">
        <v>1711.2333333333336</v>
      </c>
      <c r="I41" s="269">
        <v>1744.1166666666668</v>
      </c>
      <c r="J41" s="269">
        <v>1789.2333333333336</v>
      </c>
      <c r="K41" s="268">
        <v>1699</v>
      </c>
      <c r="L41" s="268">
        <v>1621</v>
      </c>
      <c r="M41" s="268">
        <v>27.883870000000002</v>
      </c>
      <c r="N41" s="1"/>
      <c r="O41" s="1"/>
    </row>
    <row r="42" spans="1:15" ht="12.75" customHeight="1">
      <c r="A42" s="236">
        <v>33</v>
      </c>
      <c r="B42" s="278" t="s">
        <v>244</v>
      </c>
      <c r="C42" s="268">
        <v>6390.75</v>
      </c>
      <c r="D42" s="269">
        <v>6389.3</v>
      </c>
      <c r="E42" s="269">
        <v>6182.6</v>
      </c>
      <c r="F42" s="269">
        <v>5974.45</v>
      </c>
      <c r="G42" s="269">
        <v>5767.75</v>
      </c>
      <c r="H42" s="269">
        <v>6597.4500000000007</v>
      </c>
      <c r="I42" s="269">
        <v>6804.15</v>
      </c>
      <c r="J42" s="269">
        <v>7012.3000000000011</v>
      </c>
      <c r="K42" s="268">
        <v>6596</v>
      </c>
      <c r="L42" s="268">
        <v>6181.15</v>
      </c>
      <c r="M42" s="268">
        <v>1.4965900000000001</v>
      </c>
      <c r="N42" s="1"/>
      <c r="O42" s="1"/>
    </row>
    <row r="43" spans="1:15" ht="12.75" customHeight="1">
      <c r="A43" s="236">
        <v>34</v>
      </c>
      <c r="B43" s="278" t="s">
        <v>66</v>
      </c>
      <c r="C43" s="268">
        <v>1883.65</v>
      </c>
      <c r="D43" s="269">
        <v>1866.2166666666665</v>
      </c>
      <c r="E43" s="269">
        <v>1842.4333333333329</v>
      </c>
      <c r="F43" s="269">
        <v>1801.2166666666665</v>
      </c>
      <c r="G43" s="269">
        <v>1777.4333333333329</v>
      </c>
      <c r="H43" s="269">
        <v>1907.4333333333329</v>
      </c>
      <c r="I43" s="269">
        <v>1931.2166666666662</v>
      </c>
      <c r="J43" s="269">
        <v>1972.4333333333329</v>
      </c>
      <c r="K43" s="268">
        <v>1890</v>
      </c>
      <c r="L43" s="268">
        <v>1825</v>
      </c>
      <c r="M43" s="268">
        <v>2.4946000000000002</v>
      </c>
      <c r="N43" s="1"/>
      <c r="O43" s="1"/>
    </row>
    <row r="44" spans="1:15" ht="12.75" customHeight="1">
      <c r="A44" s="236">
        <v>35</v>
      </c>
      <c r="B44" s="278" t="s">
        <v>67</v>
      </c>
      <c r="C44" s="268">
        <v>266.60000000000002</v>
      </c>
      <c r="D44" s="269">
        <v>264.2166666666667</v>
      </c>
      <c r="E44" s="269">
        <v>259.13333333333338</v>
      </c>
      <c r="F44" s="269">
        <v>251.66666666666669</v>
      </c>
      <c r="G44" s="269">
        <v>246.58333333333337</v>
      </c>
      <c r="H44" s="269">
        <v>271.68333333333339</v>
      </c>
      <c r="I44" s="269">
        <v>276.76666666666665</v>
      </c>
      <c r="J44" s="269">
        <v>284.23333333333341</v>
      </c>
      <c r="K44" s="268">
        <v>269.3</v>
      </c>
      <c r="L44" s="268">
        <v>256.75</v>
      </c>
      <c r="M44" s="268">
        <v>66.104569999999995</v>
      </c>
      <c r="N44" s="1"/>
      <c r="O44" s="1"/>
    </row>
    <row r="45" spans="1:15" ht="12.75" customHeight="1">
      <c r="A45" s="236">
        <v>36</v>
      </c>
      <c r="B45" s="278" t="s">
        <v>68</v>
      </c>
      <c r="C45" s="268">
        <v>132.4</v>
      </c>
      <c r="D45" s="269">
        <v>130.79999999999998</v>
      </c>
      <c r="E45" s="269">
        <v>127.94999999999996</v>
      </c>
      <c r="F45" s="269">
        <v>123.49999999999997</v>
      </c>
      <c r="G45" s="269">
        <v>120.64999999999995</v>
      </c>
      <c r="H45" s="269">
        <v>135.24999999999997</v>
      </c>
      <c r="I45" s="269">
        <v>138.1</v>
      </c>
      <c r="J45" s="269">
        <v>142.54999999999998</v>
      </c>
      <c r="K45" s="268">
        <v>133.65</v>
      </c>
      <c r="L45" s="268">
        <v>126.35</v>
      </c>
      <c r="M45" s="268">
        <v>321.19560999999999</v>
      </c>
      <c r="N45" s="1"/>
      <c r="O45" s="1"/>
    </row>
    <row r="46" spans="1:15" ht="12.75" customHeight="1">
      <c r="A46" s="236">
        <v>37</v>
      </c>
      <c r="B46" s="278" t="s">
        <v>245</v>
      </c>
      <c r="C46" s="268">
        <v>48.2</v>
      </c>
      <c r="D46" s="269">
        <v>48.266666666666673</v>
      </c>
      <c r="E46" s="269">
        <v>47.133333333333347</v>
      </c>
      <c r="F46" s="269">
        <v>46.066666666666677</v>
      </c>
      <c r="G46" s="269">
        <v>44.933333333333351</v>
      </c>
      <c r="H46" s="269">
        <v>49.333333333333343</v>
      </c>
      <c r="I46" s="269">
        <v>50.466666666666669</v>
      </c>
      <c r="J46" s="269">
        <v>51.533333333333339</v>
      </c>
      <c r="K46" s="268">
        <v>49.4</v>
      </c>
      <c r="L46" s="268">
        <v>47.2</v>
      </c>
      <c r="M46" s="268">
        <v>42.142029999999998</v>
      </c>
      <c r="N46" s="1"/>
      <c r="O46" s="1"/>
    </row>
    <row r="47" spans="1:15" ht="12.75" customHeight="1">
      <c r="A47" s="236">
        <v>38</v>
      </c>
      <c r="B47" s="278" t="s">
        <v>69</v>
      </c>
      <c r="C47" s="268">
        <v>1821.5</v>
      </c>
      <c r="D47" s="269">
        <v>1807.3166666666666</v>
      </c>
      <c r="E47" s="269">
        <v>1786.6833333333332</v>
      </c>
      <c r="F47" s="269">
        <v>1751.8666666666666</v>
      </c>
      <c r="G47" s="269">
        <v>1731.2333333333331</v>
      </c>
      <c r="H47" s="269">
        <v>1842.1333333333332</v>
      </c>
      <c r="I47" s="269">
        <v>1862.7666666666664</v>
      </c>
      <c r="J47" s="269">
        <v>1897.5833333333333</v>
      </c>
      <c r="K47" s="268">
        <v>1827.95</v>
      </c>
      <c r="L47" s="268">
        <v>1772.5</v>
      </c>
      <c r="M47" s="268">
        <v>1.6076600000000001</v>
      </c>
      <c r="N47" s="1"/>
      <c r="O47" s="1"/>
    </row>
    <row r="48" spans="1:15" ht="12.75" customHeight="1">
      <c r="A48" s="236">
        <v>39</v>
      </c>
      <c r="B48" s="278" t="s">
        <v>72</v>
      </c>
      <c r="C48" s="268">
        <v>617</v>
      </c>
      <c r="D48" s="269">
        <v>615.08333333333337</v>
      </c>
      <c r="E48" s="269">
        <v>608.26666666666677</v>
      </c>
      <c r="F48" s="269">
        <v>599.53333333333342</v>
      </c>
      <c r="G48" s="269">
        <v>592.71666666666681</v>
      </c>
      <c r="H48" s="269">
        <v>623.81666666666672</v>
      </c>
      <c r="I48" s="269">
        <v>630.63333333333333</v>
      </c>
      <c r="J48" s="269">
        <v>639.36666666666667</v>
      </c>
      <c r="K48" s="268">
        <v>621.9</v>
      </c>
      <c r="L48" s="268">
        <v>606.35</v>
      </c>
      <c r="M48" s="268">
        <v>11.58573</v>
      </c>
      <c r="N48" s="1"/>
      <c r="O48" s="1"/>
    </row>
    <row r="49" spans="1:15" ht="12.75" customHeight="1">
      <c r="A49" s="236">
        <v>40</v>
      </c>
      <c r="B49" s="278" t="s">
        <v>71</v>
      </c>
      <c r="C49" s="268">
        <v>100.95</v>
      </c>
      <c r="D49" s="269">
        <v>99.516666666666666</v>
      </c>
      <c r="E49" s="269">
        <v>97.683333333333337</v>
      </c>
      <c r="F49" s="269">
        <v>94.416666666666671</v>
      </c>
      <c r="G49" s="269">
        <v>92.583333333333343</v>
      </c>
      <c r="H49" s="269">
        <v>102.78333333333333</v>
      </c>
      <c r="I49" s="269">
        <v>104.61666666666667</v>
      </c>
      <c r="J49" s="269">
        <v>107.88333333333333</v>
      </c>
      <c r="K49" s="268">
        <v>101.35</v>
      </c>
      <c r="L49" s="268">
        <v>96.25</v>
      </c>
      <c r="M49" s="268">
        <v>285.0292</v>
      </c>
      <c r="N49" s="1"/>
      <c r="O49" s="1"/>
    </row>
    <row r="50" spans="1:15" ht="12.75" customHeight="1">
      <c r="A50" s="236">
        <v>41</v>
      </c>
      <c r="B50" s="278" t="s">
        <v>73</v>
      </c>
      <c r="C50" s="268">
        <v>695.5</v>
      </c>
      <c r="D50" s="269">
        <v>692.93333333333339</v>
      </c>
      <c r="E50" s="269">
        <v>682.96666666666681</v>
      </c>
      <c r="F50" s="269">
        <v>670.43333333333339</v>
      </c>
      <c r="G50" s="269">
        <v>660.46666666666681</v>
      </c>
      <c r="H50" s="269">
        <v>705.46666666666681</v>
      </c>
      <c r="I50" s="269">
        <v>715.43333333333351</v>
      </c>
      <c r="J50" s="269">
        <v>727.96666666666681</v>
      </c>
      <c r="K50" s="268">
        <v>702.9</v>
      </c>
      <c r="L50" s="268">
        <v>680.4</v>
      </c>
      <c r="M50" s="268">
        <v>13.216659999999999</v>
      </c>
      <c r="N50" s="1"/>
      <c r="O50" s="1"/>
    </row>
    <row r="51" spans="1:15" ht="12.75" customHeight="1">
      <c r="A51" s="236">
        <v>42</v>
      </c>
      <c r="B51" s="278" t="s">
        <v>76</v>
      </c>
      <c r="C51" s="268">
        <v>59.9</v>
      </c>
      <c r="D51" s="269">
        <v>59.466666666666669</v>
      </c>
      <c r="E51" s="269">
        <v>58.583333333333336</v>
      </c>
      <c r="F51" s="269">
        <v>57.266666666666666</v>
      </c>
      <c r="G51" s="269">
        <v>56.383333333333333</v>
      </c>
      <c r="H51" s="269">
        <v>60.783333333333339</v>
      </c>
      <c r="I51" s="269">
        <v>61.666666666666664</v>
      </c>
      <c r="J51" s="269">
        <v>62.983333333333341</v>
      </c>
      <c r="K51" s="268">
        <v>60.35</v>
      </c>
      <c r="L51" s="268">
        <v>58.15</v>
      </c>
      <c r="M51" s="268">
        <v>198.09915000000001</v>
      </c>
      <c r="N51" s="1"/>
      <c r="O51" s="1"/>
    </row>
    <row r="52" spans="1:15" ht="12.75" customHeight="1">
      <c r="A52" s="236">
        <v>43</v>
      </c>
      <c r="B52" s="278" t="s">
        <v>80</v>
      </c>
      <c r="C52" s="268">
        <v>304.8</v>
      </c>
      <c r="D52" s="269">
        <v>304.85000000000002</v>
      </c>
      <c r="E52" s="269">
        <v>300.80000000000007</v>
      </c>
      <c r="F52" s="269">
        <v>296.80000000000007</v>
      </c>
      <c r="G52" s="269">
        <v>292.75000000000011</v>
      </c>
      <c r="H52" s="269">
        <v>308.85000000000002</v>
      </c>
      <c r="I52" s="269">
        <v>312.89999999999998</v>
      </c>
      <c r="J52" s="269">
        <v>316.89999999999998</v>
      </c>
      <c r="K52" s="268">
        <v>308.89999999999998</v>
      </c>
      <c r="L52" s="268">
        <v>300.85000000000002</v>
      </c>
      <c r="M52" s="268">
        <v>55.912730000000003</v>
      </c>
      <c r="N52" s="1"/>
      <c r="O52" s="1"/>
    </row>
    <row r="53" spans="1:15" ht="12.75" customHeight="1">
      <c r="A53" s="236">
        <v>44</v>
      </c>
      <c r="B53" s="278" t="s">
        <v>75</v>
      </c>
      <c r="C53" s="268">
        <v>799.9</v>
      </c>
      <c r="D53" s="269">
        <v>790.11666666666679</v>
      </c>
      <c r="E53" s="269">
        <v>771.23333333333358</v>
      </c>
      <c r="F53" s="269">
        <v>742.56666666666683</v>
      </c>
      <c r="G53" s="269">
        <v>723.68333333333362</v>
      </c>
      <c r="H53" s="269">
        <v>818.78333333333353</v>
      </c>
      <c r="I53" s="269">
        <v>837.66666666666674</v>
      </c>
      <c r="J53" s="269">
        <v>866.33333333333348</v>
      </c>
      <c r="K53" s="268">
        <v>809</v>
      </c>
      <c r="L53" s="268">
        <v>761.45</v>
      </c>
      <c r="M53" s="268">
        <v>74.691640000000007</v>
      </c>
      <c r="N53" s="1"/>
      <c r="O53" s="1"/>
    </row>
    <row r="54" spans="1:15" ht="12.75" customHeight="1">
      <c r="A54" s="236">
        <v>45</v>
      </c>
      <c r="B54" s="278" t="s">
        <v>77</v>
      </c>
      <c r="C54" s="268">
        <v>290.95</v>
      </c>
      <c r="D54" s="269">
        <v>289.71666666666664</v>
      </c>
      <c r="E54" s="269">
        <v>287.08333333333326</v>
      </c>
      <c r="F54" s="269">
        <v>283.21666666666664</v>
      </c>
      <c r="G54" s="269">
        <v>280.58333333333326</v>
      </c>
      <c r="H54" s="269">
        <v>293.58333333333326</v>
      </c>
      <c r="I54" s="269">
        <v>296.21666666666658</v>
      </c>
      <c r="J54" s="269">
        <v>300.08333333333326</v>
      </c>
      <c r="K54" s="268">
        <v>292.35000000000002</v>
      </c>
      <c r="L54" s="268">
        <v>285.85000000000002</v>
      </c>
      <c r="M54" s="268">
        <v>18.585599999999999</v>
      </c>
      <c r="N54" s="1"/>
      <c r="O54" s="1"/>
    </row>
    <row r="55" spans="1:15" ht="12.75" customHeight="1">
      <c r="A55" s="236">
        <v>46</v>
      </c>
      <c r="B55" s="278" t="s">
        <v>78</v>
      </c>
      <c r="C55" s="268">
        <v>15814.85</v>
      </c>
      <c r="D55" s="269">
        <v>15746.916666666666</v>
      </c>
      <c r="E55" s="269">
        <v>15568.933333333332</v>
      </c>
      <c r="F55" s="269">
        <v>15323.016666666666</v>
      </c>
      <c r="G55" s="269">
        <v>15145.033333333333</v>
      </c>
      <c r="H55" s="269">
        <v>15992.833333333332</v>
      </c>
      <c r="I55" s="269">
        <v>16170.816666666666</v>
      </c>
      <c r="J55" s="269">
        <v>16416.73333333333</v>
      </c>
      <c r="K55" s="268">
        <v>15924.9</v>
      </c>
      <c r="L55" s="268">
        <v>15501</v>
      </c>
      <c r="M55" s="268">
        <v>0.18068999999999999</v>
      </c>
      <c r="N55" s="1"/>
      <c r="O55" s="1"/>
    </row>
    <row r="56" spans="1:15" ht="12.75" customHeight="1">
      <c r="A56" s="236">
        <v>47</v>
      </c>
      <c r="B56" s="278" t="s">
        <v>81</v>
      </c>
      <c r="C56" s="268">
        <v>3843.05</v>
      </c>
      <c r="D56" s="269">
        <v>3850.25</v>
      </c>
      <c r="E56" s="269">
        <v>3812.85</v>
      </c>
      <c r="F56" s="269">
        <v>3782.65</v>
      </c>
      <c r="G56" s="269">
        <v>3745.25</v>
      </c>
      <c r="H56" s="269">
        <v>3880.45</v>
      </c>
      <c r="I56" s="269">
        <v>3917.8499999999995</v>
      </c>
      <c r="J56" s="269">
        <v>3948.0499999999997</v>
      </c>
      <c r="K56" s="268">
        <v>3887.65</v>
      </c>
      <c r="L56" s="268">
        <v>3820.05</v>
      </c>
      <c r="M56" s="268">
        <v>3.0989599999999999</v>
      </c>
      <c r="N56" s="1"/>
      <c r="O56" s="1"/>
    </row>
    <row r="57" spans="1:15" ht="12.75" customHeight="1">
      <c r="A57" s="236">
        <v>48</v>
      </c>
      <c r="B57" s="278" t="s">
        <v>82</v>
      </c>
      <c r="C57" s="268">
        <v>228.75</v>
      </c>
      <c r="D57" s="269">
        <v>224.43333333333331</v>
      </c>
      <c r="E57" s="269">
        <v>218.71666666666661</v>
      </c>
      <c r="F57" s="269">
        <v>208.68333333333331</v>
      </c>
      <c r="G57" s="269">
        <v>202.96666666666661</v>
      </c>
      <c r="H57" s="269">
        <v>234.46666666666661</v>
      </c>
      <c r="I57" s="269">
        <v>240.18333333333331</v>
      </c>
      <c r="J57" s="269">
        <v>250.21666666666661</v>
      </c>
      <c r="K57" s="268">
        <v>230.15</v>
      </c>
      <c r="L57" s="268">
        <v>214.4</v>
      </c>
      <c r="M57" s="268">
        <v>207.04585</v>
      </c>
      <c r="N57" s="1"/>
      <c r="O57" s="1"/>
    </row>
    <row r="58" spans="1:15" ht="12.75" customHeight="1">
      <c r="A58" s="236">
        <v>49</v>
      </c>
      <c r="B58" s="278" t="s">
        <v>83</v>
      </c>
      <c r="C58" s="268">
        <v>732.2</v>
      </c>
      <c r="D58" s="269">
        <v>730.35</v>
      </c>
      <c r="E58" s="269">
        <v>723.05000000000007</v>
      </c>
      <c r="F58" s="269">
        <v>713.90000000000009</v>
      </c>
      <c r="G58" s="269">
        <v>706.60000000000014</v>
      </c>
      <c r="H58" s="269">
        <v>739.5</v>
      </c>
      <c r="I58" s="269">
        <v>746.8</v>
      </c>
      <c r="J58" s="269">
        <v>755.94999999999993</v>
      </c>
      <c r="K58" s="268">
        <v>737.65</v>
      </c>
      <c r="L58" s="268">
        <v>721.2</v>
      </c>
      <c r="M58" s="268">
        <v>11.572699999999999</v>
      </c>
      <c r="N58" s="1"/>
      <c r="O58" s="1"/>
    </row>
    <row r="59" spans="1:15" ht="12.75" customHeight="1">
      <c r="A59" s="236">
        <v>50</v>
      </c>
      <c r="B59" s="278" t="s">
        <v>84</v>
      </c>
      <c r="C59" s="268">
        <v>1114.95</v>
      </c>
      <c r="D59" s="269">
        <v>1116</v>
      </c>
      <c r="E59" s="269">
        <v>1104</v>
      </c>
      <c r="F59" s="269">
        <v>1093.05</v>
      </c>
      <c r="G59" s="269">
        <v>1081.05</v>
      </c>
      <c r="H59" s="269">
        <v>1126.95</v>
      </c>
      <c r="I59" s="269">
        <v>1138.95</v>
      </c>
      <c r="J59" s="269">
        <v>1149.9000000000001</v>
      </c>
      <c r="K59" s="268">
        <v>1128</v>
      </c>
      <c r="L59" s="268">
        <v>1105.05</v>
      </c>
      <c r="M59" s="268">
        <v>18.345649999999999</v>
      </c>
      <c r="N59" s="1"/>
      <c r="O59" s="1"/>
    </row>
    <row r="60" spans="1:15" ht="12.75" customHeight="1">
      <c r="A60" s="236">
        <v>51</v>
      </c>
      <c r="B60" s="278" t="s">
        <v>829</v>
      </c>
      <c r="C60" s="268">
        <v>1759.15</v>
      </c>
      <c r="D60" s="269">
        <v>1742.7666666666667</v>
      </c>
      <c r="E60" s="269">
        <v>1718.5333333333333</v>
      </c>
      <c r="F60" s="269">
        <v>1677.9166666666667</v>
      </c>
      <c r="G60" s="269">
        <v>1653.6833333333334</v>
      </c>
      <c r="H60" s="269">
        <v>1783.3833333333332</v>
      </c>
      <c r="I60" s="269">
        <v>1807.6166666666663</v>
      </c>
      <c r="J60" s="269">
        <v>1848.2333333333331</v>
      </c>
      <c r="K60" s="268">
        <v>1767</v>
      </c>
      <c r="L60" s="268">
        <v>1702.15</v>
      </c>
      <c r="M60" s="268">
        <v>0.54259999999999997</v>
      </c>
      <c r="N60" s="1"/>
      <c r="O60" s="1"/>
    </row>
    <row r="61" spans="1:15" ht="12.75" customHeight="1">
      <c r="A61" s="236">
        <v>52</v>
      </c>
      <c r="B61" s="278" t="s">
        <v>85</v>
      </c>
      <c r="C61" s="268">
        <v>212.25</v>
      </c>
      <c r="D61" s="269">
        <v>212.03333333333333</v>
      </c>
      <c r="E61" s="269">
        <v>208.06666666666666</v>
      </c>
      <c r="F61" s="269">
        <v>203.88333333333333</v>
      </c>
      <c r="G61" s="269">
        <v>199.91666666666666</v>
      </c>
      <c r="H61" s="269">
        <v>216.21666666666667</v>
      </c>
      <c r="I61" s="269">
        <v>220.18333333333331</v>
      </c>
      <c r="J61" s="269">
        <v>224.36666666666667</v>
      </c>
      <c r="K61" s="268">
        <v>216</v>
      </c>
      <c r="L61" s="268">
        <v>207.85</v>
      </c>
      <c r="M61" s="268">
        <v>128.75386</v>
      </c>
      <c r="N61" s="1"/>
      <c r="O61" s="1"/>
    </row>
    <row r="62" spans="1:15" ht="12.75" customHeight="1">
      <c r="A62" s="236">
        <v>53</v>
      </c>
      <c r="B62" s="278" t="s">
        <v>87</v>
      </c>
      <c r="C62" s="268">
        <v>3361.95</v>
      </c>
      <c r="D62" s="269">
        <v>3361.2833333333328</v>
      </c>
      <c r="E62" s="269">
        <v>3328.7166666666658</v>
      </c>
      <c r="F62" s="269">
        <v>3295.4833333333331</v>
      </c>
      <c r="G62" s="269">
        <v>3262.9166666666661</v>
      </c>
      <c r="H62" s="269">
        <v>3394.5166666666655</v>
      </c>
      <c r="I62" s="269">
        <v>3427.083333333333</v>
      </c>
      <c r="J62" s="269">
        <v>3460.3166666666652</v>
      </c>
      <c r="K62" s="268">
        <v>3393.85</v>
      </c>
      <c r="L62" s="268">
        <v>3328.05</v>
      </c>
      <c r="M62" s="268">
        <v>2.3851499999999999</v>
      </c>
      <c r="N62" s="1"/>
      <c r="O62" s="1"/>
    </row>
    <row r="63" spans="1:15" ht="12.75" customHeight="1">
      <c r="A63" s="236">
        <v>54</v>
      </c>
      <c r="B63" s="278" t="s">
        <v>88</v>
      </c>
      <c r="C63" s="268">
        <v>1629.4</v>
      </c>
      <c r="D63" s="269">
        <v>1619.6833333333334</v>
      </c>
      <c r="E63" s="269">
        <v>1603.3666666666668</v>
      </c>
      <c r="F63" s="269">
        <v>1577.3333333333335</v>
      </c>
      <c r="G63" s="269">
        <v>1561.0166666666669</v>
      </c>
      <c r="H63" s="269">
        <v>1645.7166666666667</v>
      </c>
      <c r="I63" s="269">
        <v>1662.0333333333333</v>
      </c>
      <c r="J63" s="269">
        <v>1688.0666666666666</v>
      </c>
      <c r="K63" s="268">
        <v>1636</v>
      </c>
      <c r="L63" s="268">
        <v>1593.65</v>
      </c>
      <c r="M63" s="268">
        <v>3.3741599999999998</v>
      </c>
      <c r="N63" s="1"/>
      <c r="O63" s="1"/>
    </row>
    <row r="64" spans="1:15" ht="12.75" customHeight="1">
      <c r="A64" s="236">
        <v>55</v>
      </c>
      <c r="B64" s="278" t="s">
        <v>89</v>
      </c>
      <c r="C64" s="268">
        <v>711.65</v>
      </c>
      <c r="D64" s="269">
        <v>706.68333333333339</v>
      </c>
      <c r="E64" s="269">
        <v>695.61666666666679</v>
      </c>
      <c r="F64" s="269">
        <v>679.58333333333337</v>
      </c>
      <c r="G64" s="269">
        <v>668.51666666666677</v>
      </c>
      <c r="H64" s="269">
        <v>722.71666666666681</v>
      </c>
      <c r="I64" s="269">
        <v>733.78333333333342</v>
      </c>
      <c r="J64" s="269">
        <v>749.81666666666683</v>
      </c>
      <c r="K64" s="268">
        <v>717.75</v>
      </c>
      <c r="L64" s="268">
        <v>690.65</v>
      </c>
      <c r="M64" s="268">
        <v>16.074000000000002</v>
      </c>
      <c r="N64" s="1"/>
      <c r="O64" s="1"/>
    </row>
    <row r="65" spans="1:15" ht="12.75" customHeight="1">
      <c r="A65" s="236">
        <v>56</v>
      </c>
      <c r="B65" s="278" t="s">
        <v>90</v>
      </c>
      <c r="C65" s="268">
        <v>994.2</v>
      </c>
      <c r="D65" s="269">
        <v>989.31666666666661</v>
      </c>
      <c r="E65" s="269">
        <v>982.63333333333321</v>
      </c>
      <c r="F65" s="269">
        <v>971.06666666666661</v>
      </c>
      <c r="G65" s="269">
        <v>964.38333333333321</v>
      </c>
      <c r="H65" s="269">
        <v>1000.8833333333332</v>
      </c>
      <c r="I65" s="269">
        <v>1007.5666666666666</v>
      </c>
      <c r="J65" s="269">
        <v>1019.1333333333332</v>
      </c>
      <c r="K65" s="268">
        <v>996</v>
      </c>
      <c r="L65" s="268">
        <v>977.75</v>
      </c>
      <c r="M65" s="268">
        <v>3.6123699999999999</v>
      </c>
      <c r="N65" s="1"/>
      <c r="O65" s="1"/>
    </row>
    <row r="66" spans="1:15" ht="12.75" customHeight="1">
      <c r="A66" s="236">
        <v>57</v>
      </c>
      <c r="B66" s="278" t="s">
        <v>249</v>
      </c>
      <c r="C66" s="268">
        <v>411.9</v>
      </c>
      <c r="D66" s="269">
        <v>410.55</v>
      </c>
      <c r="E66" s="269">
        <v>404.35</v>
      </c>
      <c r="F66" s="269">
        <v>396.8</v>
      </c>
      <c r="G66" s="269">
        <v>390.6</v>
      </c>
      <c r="H66" s="269">
        <v>418.1</v>
      </c>
      <c r="I66" s="269">
        <v>424.29999999999995</v>
      </c>
      <c r="J66" s="269">
        <v>431.85</v>
      </c>
      <c r="K66" s="268">
        <v>416.75</v>
      </c>
      <c r="L66" s="268">
        <v>403</v>
      </c>
      <c r="M66" s="268">
        <v>14.950189999999999</v>
      </c>
      <c r="N66" s="1"/>
      <c r="O66" s="1"/>
    </row>
    <row r="67" spans="1:15" ht="12.75" customHeight="1">
      <c r="A67" s="236">
        <v>58</v>
      </c>
      <c r="B67" s="278" t="s">
        <v>92</v>
      </c>
      <c r="C67" s="268">
        <v>1195.8499999999999</v>
      </c>
      <c r="D67" s="269">
        <v>1181.9333333333334</v>
      </c>
      <c r="E67" s="269">
        <v>1163.9166666666667</v>
      </c>
      <c r="F67" s="269">
        <v>1131.9833333333333</v>
      </c>
      <c r="G67" s="269">
        <v>1113.9666666666667</v>
      </c>
      <c r="H67" s="269">
        <v>1213.8666666666668</v>
      </c>
      <c r="I67" s="269">
        <v>1231.8833333333332</v>
      </c>
      <c r="J67" s="269">
        <v>1263.8166666666668</v>
      </c>
      <c r="K67" s="268">
        <v>1199.95</v>
      </c>
      <c r="L67" s="268">
        <v>1150</v>
      </c>
      <c r="M67" s="268">
        <v>4.5640299999999998</v>
      </c>
      <c r="N67" s="1"/>
      <c r="O67" s="1"/>
    </row>
    <row r="68" spans="1:15" ht="12.75" customHeight="1">
      <c r="A68" s="236">
        <v>59</v>
      </c>
      <c r="B68" s="278" t="s">
        <v>97</v>
      </c>
      <c r="C68" s="268">
        <v>356.7</v>
      </c>
      <c r="D68" s="269">
        <v>354.95</v>
      </c>
      <c r="E68" s="269">
        <v>348.65</v>
      </c>
      <c r="F68" s="269">
        <v>340.59999999999997</v>
      </c>
      <c r="G68" s="269">
        <v>334.29999999999995</v>
      </c>
      <c r="H68" s="269">
        <v>363</v>
      </c>
      <c r="I68" s="269">
        <v>369.30000000000007</v>
      </c>
      <c r="J68" s="269">
        <v>377.35</v>
      </c>
      <c r="K68" s="268">
        <v>361.25</v>
      </c>
      <c r="L68" s="268">
        <v>346.9</v>
      </c>
      <c r="M68" s="268">
        <v>73.441119999999998</v>
      </c>
      <c r="N68" s="1"/>
      <c r="O68" s="1"/>
    </row>
    <row r="69" spans="1:15" ht="12.75" customHeight="1">
      <c r="A69" s="236">
        <v>60</v>
      </c>
      <c r="B69" s="278" t="s">
        <v>93</v>
      </c>
      <c r="C69" s="268">
        <v>572.95000000000005</v>
      </c>
      <c r="D69" s="269">
        <v>572.26666666666677</v>
      </c>
      <c r="E69" s="269">
        <v>568.78333333333353</v>
      </c>
      <c r="F69" s="269">
        <v>564.61666666666679</v>
      </c>
      <c r="G69" s="269">
        <v>561.13333333333355</v>
      </c>
      <c r="H69" s="269">
        <v>576.43333333333351</v>
      </c>
      <c r="I69" s="269">
        <v>579.91666666666686</v>
      </c>
      <c r="J69" s="269">
        <v>584.08333333333348</v>
      </c>
      <c r="K69" s="268">
        <v>575.75</v>
      </c>
      <c r="L69" s="268">
        <v>568.1</v>
      </c>
      <c r="M69" s="268">
        <v>15.98546</v>
      </c>
      <c r="N69" s="1"/>
      <c r="O69" s="1"/>
    </row>
    <row r="70" spans="1:15" ht="12.75" customHeight="1">
      <c r="A70" s="236">
        <v>61</v>
      </c>
      <c r="B70" s="278" t="s">
        <v>250</v>
      </c>
      <c r="C70" s="268">
        <v>1598</v>
      </c>
      <c r="D70" s="269">
        <v>1571.8833333333332</v>
      </c>
      <c r="E70" s="269">
        <v>1537.2166666666665</v>
      </c>
      <c r="F70" s="269">
        <v>1476.4333333333332</v>
      </c>
      <c r="G70" s="269">
        <v>1441.7666666666664</v>
      </c>
      <c r="H70" s="269">
        <v>1632.6666666666665</v>
      </c>
      <c r="I70" s="269">
        <v>1667.3333333333335</v>
      </c>
      <c r="J70" s="269">
        <v>1728.1166666666666</v>
      </c>
      <c r="K70" s="268">
        <v>1606.55</v>
      </c>
      <c r="L70" s="268">
        <v>1511.1</v>
      </c>
      <c r="M70" s="268">
        <v>1.53532</v>
      </c>
      <c r="N70" s="1"/>
      <c r="O70" s="1"/>
    </row>
    <row r="71" spans="1:15" ht="12.75" customHeight="1">
      <c r="A71" s="236">
        <v>62</v>
      </c>
      <c r="B71" s="278" t="s">
        <v>94</v>
      </c>
      <c r="C71" s="268">
        <v>2036</v>
      </c>
      <c r="D71" s="269">
        <v>2020.9333333333334</v>
      </c>
      <c r="E71" s="269">
        <v>1990.0666666666666</v>
      </c>
      <c r="F71" s="269">
        <v>1944.1333333333332</v>
      </c>
      <c r="G71" s="269">
        <v>1913.2666666666664</v>
      </c>
      <c r="H71" s="269">
        <v>2066.8666666666668</v>
      </c>
      <c r="I71" s="269">
        <v>2097.7333333333336</v>
      </c>
      <c r="J71" s="269">
        <v>2143.666666666667</v>
      </c>
      <c r="K71" s="268">
        <v>2051.8000000000002</v>
      </c>
      <c r="L71" s="268">
        <v>1975</v>
      </c>
      <c r="M71" s="268">
        <v>10.75507</v>
      </c>
      <c r="N71" s="1"/>
      <c r="O71" s="1"/>
    </row>
    <row r="72" spans="1:15" ht="12.75" customHeight="1">
      <c r="A72" s="236">
        <v>63</v>
      </c>
      <c r="B72" s="278" t="s">
        <v>95</v>
      </c>
      <c r="C72" s="268">
        <v>3705.2</v>
      </c>
      <c r="D72" s="269">
        <v>3701.0333333333333</v>
      </c>
      <c r="E72" s="269">
        <v>3662.1666666666665</v>
      </c>
      <c r="F72" s="269">
        <v>3619.1333333333332</v>
      </c>
      <c r="G72" s="269">
        <v>3580.2666666666664</v>
      </c>
      <c r="H72" s="269">
        <v>3744.0666666666666</v>
      </c>
      <c r="I72" s="269">
        <v>3782.9333333333334</v>
      </c>
      <c r="J72" s="269">
        <v>3825.9666666666667</v>
      </c>
      <c r="K72" s="268">
        <v>3739.9</v>
      </c>
      <c r="L72" s="268">
        <v>3658</v>
      </c>
      <c r="M72" s="268">
        <v>4.3362400000000001</v>
      </c>
      <c r="N72" s="1"/>
      <c r="O72" s="1"/>
    </row>
    <row r="73" spans="1:15" ht="12.75" customHeight="1">
      <c r="A73" s="236">
        <v>64</v>
      </c>
      <c r="B73" s="278" t="s">
        <v>252</v>
      </c>
      <c r="C73" s="268">
        <v>4371.6000000000004</v>
      </c>
      <c r="D73" s="269">
        <v>4343.5333333333338</v>
      </c>
      <c r="E73" s="269">
        <v>4273.0666666666675</v>
      </c>
      <c r="F73" s="269">
        <v>4174.5333333333338</v>
      </c>
      <c r="G73" s="269">
        <v>4104.0666666666675</v>
      </c>
      <c r="H73" s="269">
        <v>4442.0666666666675</v>
      </c>
      <c r="I73" s="269">
        <v>4512.5333333333328</v>
      </c>
      <c r="J73" s="269">
        <v>4611.0666666666675</v>
      </c>
      <c r="K73" s="268">
        <v>4414</v>
      </c>
      <c r="L73" s="268">
        <v>4245</v>
      </c>
      <c r="M73" s="268">
        <v>2.9442200000000001</v>
      </c>
      <c r="N73" s="1"/>
      <c r="O73" s="1"/>
    </row>
    <row r="74" spans="1:15" ht="12.75" customHeight="1">
      <c r="A74" s="236">
        <v>65</v>
      </c>
      <c r="B74" s="278" t="s">
        <v>143</v>
      </c>
      <c r="C74" s="268">
        <v>2518.75</v>
      </c>
      <c r="D74" s="269">
        <v>2545.7000000000003</v>
      </c>
      <c r="E74" s="269">
        <v>2481.4000000000005</v>
      </c>
      <c r="F74" s="269">
        <v>2444.0500000000002</v>
      </c>
      <c r="G74" s="269">
        <v>2379.7500000000005</v>
      </c>
      <c r="H74" s="269">
        <v>2583.0500000000006</v>
      </c>
      <c r="I74" s="269">
        <v>2647.3500000000008</v>
      </c>
      <c r="J74" s="269">
        <v>2684.7000000000007</v>
      </c>
      <c r="K74" s="268">
        <v>2610</v>
      </c>
      <c r="L74" s="268">
        <v>2508.35</v>
      </c>
      <c r="M74" s="268">
        <v>2.5720499999999999</v>
      </c>
      <c r="N74" s="1"/>
      <c r="O74" s="1"/>
    </row>
    <row r="75" spans="1:15" ht="12.75" customHeight="1">
      <c r="A75" s="236">
        <v>66</v>
      </c>
      <c r="B75" s="278" t="s">
        <v>98</v>
      </c>
      <c r="C75" s="268">
        <v>4335.7</v>
      </c>
      <c r="D75" s="269">
        <v>4337.583333333333</v>
      </c>
      <c r="E75" s="269">
        <v>4270.1666666666661</v>
      </c>
      <c r="F75" s="269">
        <v>4204.6333333333332</v>
      </c>
      <c r="G75" s="269">
        <v>4137.2166666666662</v>
      </c>
      <c r="H75" s="269">
        <v>4403.1166666666659</v>
      </c>
      <c r="I75" s="269">
        <v>4470.5333333333319</v>
      </c>
      <c r="J75" s="269">
        <v>4536.0666666666657</v>
      </c>
      <c r="K75" s="268">
        <v>4405</v>
      </c>
      <c r="L75" s="268">
        <v>4272.05</v>
      </c>
      <c r="M75" s="268">
        <v>6.3291300000000001</v>
      </c>
      <c r="N75" s="1"/>
      <c r="O75" s="1"/>
    </row>
    <row r="76" spans="1:15" ht="12.75" customHeight="1">
      <c r="A76" s="236">
        <v>67</v>
      </c>
      <c r="B76" s="278" t="s">
        <v>99</v>
      </c>
      <c r="C76" s="268">
        <v>3671.6</v>
      </c>
      <c r="D76" s="269">
        <v>3649.75</v>
      </c>
      <c r="E76" s="269">
        <v>3605.7</v>
      </c>
      <c r="F76" s="269">
        <v>3539.7999999999997</v>
      </c>
      <c r="G76" s="269">
        <v>3495.7499999999995</v>
      </c>
      <c r="H76" s="269">
        <v>3715.65</v>
      </c>
      <c r="I76" s="269">
        <v>3759.7000000000003</v>
      </c>
      <c r="J76" s="269">
        <v>3825.6000000000004</v>
      </c>
      <c r="K76" s="268">
        <v>3693.8</v>
      </c>
      <c r="L76" s="268">
        <v>3583.85</v>
      </c>
      <c r="M76" s="268">
        <v>5.1786099999999999</v>
      </c>
      <c r="N76" s="1"/>
      <c r="O76" s="1"/>
    </row>
    <row r="77" spans="1:15" ht="12.75" customHeight="1">
      <c r="A77" s="236">
        <v>68</v>
      </c>
      <c r="B77" s="278" t="s">
        <v>253</v>
      </c>
      <c r="C77" s="268">
        <v>504.3</v>
      </c>
      <c r="D77" s="269">
        <v>507.18333333333334</v>
      </c>
      <c r="E77" s="269">
        <v>496.61666666666667</v>
      </c>
      <c r="F77" s="269">
        <v>488.93333333333334</v>
      </c>
      <c r="G77" s="269">
        <v>478.36666666666667</v>
      </c>
      <c r="H77" s="269">
        <v>514.86666666666667</v>
      </c>
      <c r="I77" s="269">
        <v>525.43333333333339</v>
      </c>
      <c r="J77" s="269">
        <v>533.11666666666667</v>
      </c>
      <c r="K77" s="268">
        <v>517.75</v>
      </c>
      <c r="L77" s="268">
        <v>499.5</v>
      </c>
      <c r="M77" s="268">
        <v>2.4879199999999999</v>
      </c>
      <c r="N77" s="1"/>
      <c r="O77" s="1"/>
    </row>
    <row r="78" spans="1:15" ht="12.75" customHeight="1">
      <c r="A78" s="236">
        <v>69</v>
      </c>
      <c r="B78" s="278" t="s">
        <v>100</v>
      </c>
      <c r="C78" s="268">
        <v>2127.8000000000002</v>
      </c>
      <c r="D78" s="269">
        <v>2107.9333333333334</v>
      </c>
      <c r="E78" s="269">
        <v>2070.8666666666668</v>
      </c>
      <c r="F78" s="269">
        <v>2013.9333333333334</v>
      </c>
      <c r="G78" s="269">
        <v>1976.8666666666668</v>
      </c>
      <c r="H78" s="269">
        <v>2164.8666666666668</v>
      </c>
      <c r="I78" s="269">
        <v>2201.9333333333334</v>
      </c>
      <c r="J78" s="269">
        <v>2258.8666666666668</v>
      </c>
      <c r="K78" s="268">
        <v>2145</v>
      </c>
      <c r="L78" s="268">
        <v>2051</v>
      </c>
      <c r="M78" s="268">
        <v>5.5274700000000001</v>
      </c>
      <c r="N78" s="1"/>
      <c r="O78" s="1"/>
    </row>
    <row r="79" spans="1:15" ht="12.75" customHeight="1">
      <c r="A79" s="236">
        <v>70</v>
      </c>
      <c r="B79" s="278" t="s">
        <v>101</v>
      </c>
      <c r="C79" s="268">
        <v>156.94999999999999</v>
      </c>
      <c r="D79" s="269">
        <v>156.20000000000002</v>
      </c>
      <c r="E79" s="269">
        <v>154.75000000000003</v>
      </c>
      <c r="F79" s="269">
        <v>152.55000000000001</v>
      </c>
      <c r="G79" s="269">
        <v>151.10000000000002</v>
      </c>
      <c r="H79" s="269">
        <v>158.40000000000003</v>
      </c>
      <c r="I79" s="269">
        <v>159.85000000000002</v>
      </c>
      <c r="J79" s="269">
        <v>162.05000000000004</v>
      </c>
      <c r="K79" s="268">
        <v>157.65</v>
      </c>
      <c r="L79" s="268">
        <v>154</v>
      </c>
      <c r="M79" s="268">
        <v>16.01745</v>
      </c>
      <c r="N79" s="1"/>
      <c r="O79" s="1"/>
    </row>
    <row r="80" spans="1:15" ht="12.75" customHeight="1">
      <c r="A80" s="236">
        <v>71</v>
      </c>
      <c r="B80" s="278" t="s">
        <v>830</v>
      </c>
      <c r="C80" s="268">
        <v>1272.0999999999999</v>
      </c>
      <c r="D80" s="269">
        <v>1279.1166666666666</v>
      </c>
      <c r="E80" s="269">
        <v>1254.1333333333332</v>
      </c>
      <c r="F80" s="269">
        <v>1236.1666666666667</v>
      </c>
      <c r="G80" s="269">
        <v>1211.1833333333334</v>
      </c>
      <c r="H80" s="269">
        <v>1297.083333333333</v>
      </c>
      <c r="I80" s="269">
        <v>1322.0666666666662</v>
      </c>
      <c r="J80" s="269">
        <v>1340.0333333333328</v>
      </c>
      <c r="K80" s="268">
        <v>1304.0999999999999</v>
      </c>
      <c r="L80" s="268">
        <v>1261.1500000000001</v>
      </c>
      <c r="M80" s="268">
        <v>5.2493400000000001</v>
      </c>
      <c r="N80" s="1"/>
      <c r="O80" s="1"/>
    </row>
    <row r="81" spans="1:15" ht="12.75" customHeight="1">
      <c r="A81" s="236">
        <v>72</v>
      </c>
      <c r="B81" s="278" t="s">
        <v>102</v>
      </c>
      <c r="C81" s="268">
        <v>118.75</v>
      </c>
      <c r="D81" s="269">
        <v>116.55</v>
      </c>
      <c r="E81" s="269">
        <v>113.6</v>
      </c>
      <c r="F81" s="269">
        <v>108.45</v>
      </c>
      <c r="G81" s="269">
        <v>105.5</v>
      </c>
      <c r="H81" s="269">
        <v>121.69999999999999</v>
      </c>
      <c r="I81" s="269">
        <v>124.65</v>
      </c>
      <c r="J81" s="269">
        <v>129.79999999999998</v>
      </c>
      <c r="K81" s="268">
        <v>119.5</v>
      </c>
      <c r="L81" s="268">
        <v>111.4</v>
      </c>
      <c r="M81" s="268">
        <v>179.67686</v>
      </c>
      <c r="N81" s="1"/>
      <c r="O81" s="1"/>
    </row>
    <row r="82" spans="1:15" ht="12.75" customHeight="1">
      <c r="A82" s="236">
        <v>73</v>
      </c>
      <c r="B82" s="278" t="s">
        <v>255</v>
      </c>
      <c r="C82" s="268">
        <v>264.2</v>
      </c>
      <c r="D82" s="269">
        <v>263.16666666666669</v>
      </c>
      <c r="E82" s="269">
        <v>261.33333333333337</v>
      </c>
      <c r="F82" s="269">
        <v>258.4666666666667</v>
      </c>
      <c r="G82" s="269">
        <v>256.63333333333338</v>
      </c>
      <c r="H82" s="269">
        <v>266.03333333333336</v>
      </c>
      <c r="I82" s="269">
        <v>267.86666666666673</v>
      </c>
      <c r="J82" s="269">
        <v>270.73333333333335</v>
      </c>
      <c r="K82" s="268">
        <v>265</v>
      </c>
      <c r="L82" s="268">
        <v>260.3</v>
      </c>
      <c r="M82" s="268">
        <v>6.6809900000000004</v>
      </c>
      <c r="N82" s="1"/>
      <c r="O82" s="1"/>
    </row>
    <row r="83" spans="1:15" ht="12.75" customHeight="1">
      <c r="A83" s="236">
        <v>74</v>
      </c>
      <c r="B83" s="278" t="s">
        <v>103</v>
      </c>
      <c r="C83" s="268">
        <v>87.05</v>
      </c>
      <c r="D83" s="269">
        <v>86.433333333333337</v>
      </c>
      <c r="E83" s="269">
        <v>85.616666666666674</v>
      </c>
      <c r="F83" s="269">
        <v>84.183333333333337</v>
      </c>
      <c r="G83" s="269">
        <v>83.366666666666674</v>
      </c>
      <c r="H83" s="269">
        <v>87.866666666666674</v>
      </c>
      <c r="I83" s="269">
        <v>88.683333333333337</v>
      </c>
      <c r="J83" s="269">
        <v>90.116666666666674</v>
      </c>
      <c r="K83" s="268">
        <v>87.25</v>
      </c>
      <c r="L83" s="268">
        <v>85</v>
      </c>
      <c r="M83" s="268">
        <v>118.29277999999999</v>
      </c>
      <c r="N83" s="1"/>
      <c r="O83" s="1"/>
    </row>
    <row r="84" spans="1:15" ht="12.75" customHeight="1">
      <c r="A84" s="236">
        <v>75</v>
      </c>
      <c r="B84" s="278" t="s">
        <v>256</v>
      </c>
      <c r="C84" s="268">
        <v>2092.85</v>
      </c>
      <c r="D84" s="269">
        <v>2091.7166666666667</v>
      </c>
      <c r="E84" s="269">
        <v>2065.4333333333334</v>
      </c>
      <c r="F84" s="269">
        <v>2038.0166666666669</v>
      </c>
      <c r="G84" s="269">
        <v>2011.7333333333336</v>
      </c>
      <c r="H84" s="269">
        <v>2119.1333333333332</v>
      </c>
      <c r="I84" s="269">
        <v>2145.416666666667</v>
      </c>
      <c r="J84" s="269">
        <v>2172.833333333333</v>
      </c>
      <c r="K84" s="268">
        <v>2118</v>
      </c>
      <c r="L84" s="268">
        <v>2064.3000000000002</v>
      </c>
      <c r="M84" s="268">
        <v>1.4714700000000001</v>
      </c>
      <c r="N84" s="1"/>
      <c r="O84" s="1"/>
    </row>
    <row r="85" spans="1:15" ht="12.75" customHeight="1">
      <c r="A85" s="236">
        <v>76</v>
      </c>
      <c r="B85" s="278" t="s">
        <v>104</v>
      </c>
      <c r="C85" s="268">
        <v>388.65</v>
      </c>
      <c r="D85" s="269">
        <v>389.2833333333333</v>
      </c>
      <c r="E85" s="269">
        <v>383.56666666666661</v>
      </c>
      <c r="F85" s="269">
        <v>378.48333333333329</v>
      </c>
      <c r="G85" s="269">
        <v>372.76666666666659</v>
      </c>
      <c r="H85" s="269">
        <v>394.36666666666662</v>
      </c>
      <c r="I85" s="269">
        <v>400.08333333333331</v>
      </c>
      <c r="J85" s="269">
        <v>405.16666666666663</v>
      </c>
      <c r="K85" s="268">
        <v>395</v>
      </c>
      <c r="L85" s="268">
        <v>384.2</v>
      </c>
      <c r="M85" s="268">
        <v>15.70317</v>
      </c>
      <c r="N85" s="1"/>
      <c r="O85" s="1"/>
    </row>
    <row r="86" spans="1:15" ht="12.75" customHeight="1">
      <c r="A86" s="236">
        <v>77</v>
      </c>
      <c r="B86" s="278" t="s">
        <v>107</v>
      </c>
      <c r="C86" s="268">
        <v>910.45</v>
      </c>
      <c r="D86" s="269">
        <v>907.19999999999993</v>
      </c>
      <c r="E86" s="269">
        <v>900.39999999999986</v>
      </c>
      <c r="F86" s="269">
        <v>890.34999999999991</v>
      </c>
      <c r="G86" s="269">
        <v>883.54999999999984</v>
      </c>
      <c r="H86" s="269">
        <v>917.24999999999989</v>
      </c>
      <c r="I86" s="269">
        <v>924.04999999999984</v>
      </c>
      <c r="J86" s="269">
        <v>934.09999999999991</v>
      </c>
      <c r="K86" s="268">
        <v>914</v>
      </c>
      <c r="L86" s="268">
        <v>897.15</v>
      </c>
      <c r="M86" s="268">
        <v>6.67448</v>
      </c>
      <c r="N86" s="1"/>
      <c r="O86" s="1"/>
    </row>
    <row r="87" spans="1:15" ht="12.75" customHeight="1">
      <c r="A87" s="236">
        <v>78</v>
      </c>
      <c r="B87" s="278" t="s">
        <v>108</v>
      </c>
      <c r="C87" s="268">
        <v>1193.9000000000001</v>
      </c>
      <c r="D87" s="269">
        <v>1183.1166666666668</v>
      </c>
      <c r="E87" s="269">
        <v>1159.8333333333335</v>
      </c>
      <c r="F87" s="269">
        <v>1125.7666666666667</v>
      </c>
      <c r="G87" s="269">
        <v>1102.4833333333333</v>
      </c>
      <c r="H87" s="269">
        <v>1217.1833333333336</v>
      </c>
      <c r="I87" s="269">
        <v>1240.4666666666669</v>
      </c>
      <c r="J87" s="269">
        <v>1274.5333333333338</v>
      </c>
      <c r="K87" s="268">
        <v>1206.4000000000001</v>
      </c>
      <c r="L87" s="268">
        <v>1149.05</v>
      </c>
      <c r="M87" s="268">
        <v>7.2735099999999999</v>
      </c>
      <c r="N87" s="1"/>
      <c r="O87" s="1"/>
    </row>
    <row r="88" spans="1:15" ht="12.75" customHeight="1">
      <c r="A88" s="236">
        <v>79</v>
      </c>
      <c r="B88" s="278" t="s">
        <v>110</v>
      </c>
      <c r="C88" s="268">
        <v>1674.85</v>
      </c>
      <c r="D88" s="269">
        <v>1675.2666666666667</v>
      </c>
      <c r="E88" s="269">
        <v>1653.5333333333333</v>
      </c>
      <c r="F88" s="269">
        <v>1632.2166666666667</v>
      </c>
      <c r="G88" s="269">
        <v>1610.4833333333333</v>
      </c>
      <c r="H88" s="269">
        <v>1696.5833333333333</v>
      </c>
      <c r="I88" s="269">
        <v>1718.3166666666664</v>
      </c>
      <c r="J88" s="269">
        <v>1739.6333333333332</v>
      </c>
      <c r="K88" s="268">
        <v>1697</v>
      </c>
      <c r="L88" s="268">
        <v>1653.95</v>
      </c>
      <c r="M88" s="268">
        <v>8.1203500000000002</v>
      </c>
      <c r="N88" s="1"/>
      <c r="O88" s="1"/>
    </row>
    <row r="89" spans="1:15" ht="12.75" customHeight="1">
      <c r="A89" s="236">
        <v>80</v>
      </c>
      <c r="B89" s="278" t="s">
        <v>111</v>
      </c>
      <c r="C89" s="268">
        <v>503.25</v>
      </c>
      <c r="D89" s="269">
        <v>503.75</v>
      </c>
      <c r="E89" s="269">
        <v>492.5</v>
      </c>
      <c r="F89" s="269">
        <v>481.75</v>
      </c>
      <c r="G89" s="269">
        <v>470.5</v>
      </c>
      <c r="H89" s="269">
        <v>514.5</v>
      </c>
      <c r="I89" s="269">
        <v>525.75</v>
      </c>
      <c r="J89" s="269">
        <v>536.5</v>
      </c>
      <c r="K89" s="268">
        <v>515</v>
      </c>
      <c r="L89" s="268">
        <v>493</v>
      </c>
      <c r="M89" s="268">
        <v>14.68595</v>
      </c>
      <c r="N89" s="1"/>
      <c r="O89" s="1"/>
    </row>
    <row r="90" spans="1:15" ht="12.75" customHeight="1">
      <c r="A90" s="236">
        <v>81</v>
      </c>
      <c r="B90" s="278" t="s">
        <v>259</v>
      </c>
      <c r="C90" s="268">
        <v>230.95</v>
      </c>
      <c r="D90" s="269">
        <v>230.29999999999998</v>
      </c>
      <c r="E90" s="269">
        <v>227.79999999999995</v>
      </c>
      <c r="F90" s="269">
        <v>224.64999999999998</v>
      </c>
      <c r="G90" s="269">
        <v>222.14999999999995</v>
      </c>
      <c r="H90" s="269">
        <v>233.44999999999996</v>
      </c>
      <c r="I90" s="269">
        <v>235.95000000000002</v>
      </c>
      <c r="J90" s="269">
        <v>239.09999999999997</v>
      </c>
      <c r="K90" s="268">
        <v>232.8</v>
      </c>
      <c r="L90" s="268">
        <v>227.15</v>
      </c>
      <c r="M90" s="268">
        <v>3.8633600000000001</v>
      </c>
      <c r="N90" s="1"/>
      <c r="O90" s="1"/>
    </row>
    <row r="91" spans="1:15" ht="12.75" customHeight="1">
      <c r="A91" s="236">
        <v>82</v>
      </c>
      <c r="B91" s="278" t="s">
        <v>113</v>
      </c>
      <c r="C91" s="268">
        <v>932.35</v>
      </c>
      <c r="D91" s="269">
        <v>925.98333333333323</v>
      </c>
      <c r="E91" s="269">
        <v>916.41666666666652</v>
      </c>
      <c r="F91" s="269">
        <v>900.48333333333323</v>
      </c>
      <c r="G91" s="269">
        <v>890.91666666666652</v>
      </c>
      <c r="H91" s="269">
        <v>941.91666666666652</v>
      </c>
      <c r="I91" s="269">
        <v>951.48333333333335</v>
      </c>
      <c r="J91" s="269">
        <v>967.41666666666652</v>
      </c>
      <c r="K91" s="268">
        <v>935.55</v>
      </c>
      <c r="L91" s="268">
        <v>910.05</v>
      </c>
      <c r="M91" s="268">
        <v>32.299010000000003</v>
      </c>
      <c r="N91" s="1"/>
      <c r="O91" s="1"/>
    </row>
    <row r="92" spans="1:15" ht="12.75" customHeight="1">
      <c r="A92" s="236">
        <v>83</v>
      </c>
      <c r="B92" s="278" t="s">
        <v>115</v>
      </c>
      <c r="C92" s="268">
        <v>1889.6</v>
      </c>
      <c r="D92" s="269">
        <v>1885.1333333333332</v>
      </c>
      <c r="E92" s="269">
        <v>1861.4666666666665</v>
      </c>
      <c r="F92" s="269">
        <v>1833.3333333333333</v>
      </c>
      <c r="G92" s="269">
        <v>1809.6666666666665</v>
      </c>
      <c r="H92" s="269">
        <v>1913.2666666666664</v>
      </c>
      <c r="I92" s="269">
        <v>1936.9333333333334</v>
      </c>
      <c r="J92" s="269">
        <v>1965.0666666666664</v>
      </c>
      <c r="K92" s="268">
        <v>1908.8</v>
      </c>
      <c r="L92" s="268">
        <v>1857</v>
      </c>
      <c r="M92" s="268">
        <v>3.2668699999999999</v>
      </c>
      <c r="N92" s="1"/>
      <c r="O92" s="1"/>
    </row>
    <row r="93" spans="1:15" ht="12.75" customHeight="1">
      <c r="A93" s="236">
        <v>84</v>
      </c>
      <c r="B93" s="278" t="s">
        <v>116</v>
      </c>
      <c r="C93" s="268">
        <v>1421.35</v>
      </c>
      <c r="D93" s="269">
        <v>1405.9333333333334</v>
      </c>
      <c r="E93" s="269">
        <v>1380.4166666666667</v>
      </c>
      <c r="F93" s="269">
        <v>1339.4833333333333</v>
      </c>
      <c r="G93" s="269">
        <v>1313.9666666666667</v>
      </c>
      <c r="H93" s="269">
        <v>1446.8666666666668</v>
      </c>
      <c r="I93" s="269">
        <v>1472.3833333333332</v>
      </c>
      <c r="J93" s="269">
        <v>1513.3166666666668</v>
      </c>
      <c r="K93" s="268">
        <v>1431.45</v>
      </c>
      <c r="L93" s="268">
        <v>1365</v>
      </c>
      <c r="M93" s="268">
        <v>78.908779999999993</v>
      </c>
      <c r="N93" s="1"/>
      <c r="O93" s="1"/>
    </row>
    <row r="94" spans="1:15" ht="12.75" customHeight="1">
      <c r="A94" s="236">
        <v>85</v>
      </c>
      <c r="B94" s="278" t="s">
        <v>117</v>
      </c>
      <c r="C94" s="268">
        <v>530.45000000000005</v>
      </c>
      <c r="D94" s="269">
        <v>528.11666666666667</v>
      </c>
      <c r="E94" s="269">
        <v>523.83333333333337</v>
      </c>
      <c r="F94" s="269">
        <v>517.2166666666667</v>
      </c>
      <c r="G94" s="269">
        <v>512.93333333333339</v>
      </c>
      <c r="H94" s="269">
        <v>534.73333333333335</v>
      </c>
      <c r="I94" s="269">
        <v>539.01666666666665</v>
      </c>
      <c r="J94" s="269">
        <v>545.63333333333333</v>
      </c>
      <c r="K94" s="268">
        <v>532.4</v>
      </c>
      <c r="L94" s="268">
        <v>521.5</v>
      </c>
      <c r="M94" s="268">
        <v>32.160789999999999</v>
      </c>
      <c r="N94" s="1"/>
      <c r="O94" s="1"/>
    </row>
    <row r="95" spans="1:15" ht="12.75" customHeight="1">
      <c r="A95" s="236">
        <v>86</v>
      </c>
      <c r="B95" s="278" t="s">
        <v>112</v>
      </c>
      <c r="C95" s="268">
        <v>1348.55</v>
      </c>
      <c r="D95" s="269">
        <v>1336.6833333333332</v>
      </c>
      <c r="E95" s="269">
        <v>1320.5166666666664</v>
      </c>
      <c r="F95" s="269">
        <v>1292.4833333333333</v>
      </c>
      <c r="G95" s="269">
        <v>1276.3166666666666</v>
      </c>
      <c r="H95" s="269">
        <v>1364.7166666666662</v>
      </c>
      <c r="I95" s="269">
        <v>1380.8833333333328</v>
      </c>
      <c r="J95" s="269">
        <v>1408.9166666666661</v>
      </c>
      <c r="K95" s="268">
        <v>1352.85</v>
      </c>
      <c r="L95" s="268">
        <v>1308.6500000000001</v>
      </c>
      <c r="M95" s="268">
        <v>6.1788999999999996</v>
      </c>
      <c r="N95" s="1"/>
      <c r="O95" s="1"/>
    </row>
    <row r="96" spans="1:15" ht="12.75" customHeight="1">
      <c r="A96" s="236">
        <v>87</v>
      </c>
      <c r="B96" s="278" t="s">
        <v>118</v>
      </c>
      <c r="C96" s="268">
        <v>2549.1999999999998</v>
      </c>
      <c r="D96" s="269">
        <v>2550.4500000000003</v>
      </c>
      <c r="E96" s="269">
        <v>2508.7500000000005</v>
      </c>
      <c r="F96" s="269">
        <v>2468.3000000000002</v>
      </c>
      <c r="G96" s="269">
        <v>2426.6000000000004</v>
      </c>
      <c r="H96" s="269">
        <v>2590.9000000000005</v>
      </c>
      <c r="I96" s="269">
        <v>2632.6000000000004</v>
      </c>
      <c r="J96" s="269">
        <v>2673.0500000000006</v>
      </c>
      <c r="K96" s="268">
        <v>2592.15</v>
      </c>
      <c r="L96" s="268">
        <v>2510</v>
      </c>
      <c r="M96" s="268">
        <v>7.0684399999999998</v>
      </c>
      <c r="N96" s="1"/>
      <c r="O96" s="1"/>
    </row>
    <row r="97" spans="1:15" ht="12.75" customHeight="1">
      <c r="A97" s="236">
        <v>88</v>
      </c>
      <c r="B97" s="278" t="s">
        <v>120</v>
      </c>
      <c r="C97" s="268">
        <v>390.55</v>
      </c>
      <c r="D97" s="269">
        <v>387.01666666666671</v>
      </c>
      <c r="E97" s="269">
        <v>378.68333333333339</v>
      </c>
      <c r="F97" s="269">
        <v>366.81666666666666</v>
      </c>
      <c r="G97" s="269">
        <v>358.48333333333335</v>
      </c>
      <c r="H97" s="269">
        <v>398.88333333333344</v>
      </c>
      <c r="I97" s="269">
        <v>407.21666666666681</v>
      </c>
      <c r="J97" s="269">
        <v>419.08333333333348</v>
      </c>
      <c r="K97" s="268">
        <v>395.35</v>
      </c>
      <c r="L97" s="268">
        <v>375.15</v>
      </c>
      <c r="M97" s="268">
        <v>177.06820999999999</v>
      </c>
      <c r="N97" s="1"/>
      <c r="O97" s="1"/>
    </row>
    <row r="98" spans="1:15" ht="12.75" customHeight="1">
      <c r="A98" s="236">
        <v>89</v>
      </c>
      <c r="B98" s="278" t="s">
        <v>260</v>
      </c>
      <c r="C98" s="268">
        <v>2344.85</v>
      </c>
      <c r="D98" s="269">
        <v>2330.7833333333333</v>
      </c>
      <c r="E98" s="269">
        <v>2304.0666666666666</v>
      </c>
      <c r="F98" s="269">
        <v>2263.2833333333333</v>
      </c>
      <c r="G98" s="269">
        <v>2236.5666666666666</v>
      </c>
      <c r="H98" s="269">
        <v>2371.5666666666666</v>
      </c>
      <c r="I98" s="269">
        <v>2398.2833333333328</v>
      </c>
      <c r="J98" s="269">
        <v>2439.0666666666666</v>
      </c>
      <c r="K98" s="268">
        <v>2357.5</v>
      </c>
      <c r="L98" s="268">
        <v>2290</v>
      </c>
      <c r="M98" s="268">
        <v>7.6863400000000004</v>
      </c>
      <c r="N98" s="1"/>
      <c r="O98" s="1"/>
    </row>
    <row r="99" spans="1:15" ht="12.75" customHeight="1">
      <c r="A99" s="236">
        <v>90</v>
      </c>
      <c r="B99" s="278" t="s">
        <v>121</v>
      </c>
      <c r="C99" s="268">
        <v>216.3</v>
      </c>
      <c r="D99" s="269">
        <v>215.9</v>
      </c>
      <c r="E99" s="269">
        <v>214.05</v>
      </c>
      <c r="F99" s="269">
        <v>211.8</v>
      </c>
      <c r="G99" s="269">
        <v>209.95000000000002</v>
      </c>
      <c r="H99" s="269">
        <v>218.15</v>
      </c>
      <c r="I99" s="269">
        <v>219.99999999999997</v>
      </c>
      <c r="J99" s="269">
        <v>222.25</v>
      </c>
      <c r="K99" s="268">
        <v>217.75</v>
      </c>
      <c r="L99" s="268">
        <v>213.65</v>
      </c>
      <c r="M99" s="268">
        <v>38.01925</v>
      </c>
      <c r="N99" s="1"/>
      <c r="O99" s="1"/>
    </row>
    <row r="100" spans="1:15" ht="12.75" customHeight="1">
      <c r="A100" s="236">
        <v>91</v>
      </c>
      <c r="B100" s="278" t="s">
        <v>122</v>
      </c>
      <c r="C100" s="268">
        <v>2696.45</v>
      </c>
      <c r="D100" s="269">
        <v>2693.0833333333335</v>
      </c>
      <c r="E100" s="269">
        <v>2671.2666666666669</v>
      </c>
      <c r="F100" s="269">
        <v>2646.0833333333335</v>
      </c>
      <c r="G100" s="269">
        <v>2624.2666666666669</v>
      </c>
      <c r="H100" s="269">
        <v>2718.2666666666669</v>
      </c>
      <c r="I100" s="269">
        <v>2740.0833333333335</v>
      </c>
      <c r="J100" s="269">
        <v>2765.2666666666669</v>
      </c>
      <c r="K100" s="268">
        <v>2714.9</v>
      </c>
      <c r="L100" s="268">
        <v>2667.9</v>
      </c>
      <c r="M100" s="268">
        <v>13.400539999999999</v>
      </c>
      <c r="N100" s="1"/>
      <c r="O100" s="1"/>
    </row>
    <row r="101" spans="1:15" ht="12.75" customHeight="1">
      <c r="A101" s="236">
        <v>92</v>
      </c>
      <c r="B101" s="278" t="s">
        <v>261</v>
      </c>
      <c r="C101" s="268">
        <v>267.2</v>
      </c>
      <c r="D101" s="269">
        <v>267.90000000000003</v>
      </c>
      <c r="E101" s="269">
        <v>265.80000000000007</v>
      </c>
      <c r="F101" s="269">
        <v>264.40000000000003</v>
      </c>
      <c r="G101" s="269">
        <v>262.30000000000007</v>
      </c>
      <c r="H101" s="269">
        <v>269.30000000000007</v>
      </c>
      <c r="I101" s="269">
        <v>271.40000000000009</v>
      </c>
      <c r="J101" s="269">
        <v>272.80000000000007</v>
      </c>
      <c r="K101" s="268">
        <v>270</v>
      </c>
      <c r="L101" s="268">
        <v>266.5</v>
      </c>
      <c r="M101" s="268">
        <v>4.5994999999999999</v>
      </c>
      <c r="N101" s="1"/>
      <c r="O101" s="1"/>
    </row>
    <row r="102" spans="1:15" ht="12.75" customHeight="1">
      <c r="A102" s="236">
        <v>93</v>
      </c>
      <c r="B102" s="278" t="s">
        <v>380</v>
      </c>
      <c r="C102" s="268">
        <v>40004.15</v>
      </c>
      <c r="D102" s="269">
        <v>39665.25</v>
      </c>
      <c r="E102" s="269">
        <v>38854.65</v>
      </c>
      <c r="F102" s="269">
        <v>37705.15</v>
      </c>
      <c r="G102" s="269">
        <v>36894.550000000003</v>
      </c>
      <c r="H102" s="269">
        <v>40814.75</v>
      </c>
      <c r="I102" s="269">
        <v>41625.350000000006</v>
      </c>
      <c r="J102" s="269">
        <v>42774.85</v>
      </c>
      <c r="K102" s="268">
        <v>40475.85</v>
      </c>
      <c r="L102" s="268">
        <v>38515.75</v>
      </c>
      <c r="M102" s="268">
        <v>3.3149999999999999E-2</v>
      </c>
      <c r="N102" s="1"/>
      <c r="O102" s="1"/>
    </row>
    <row r="103" spans="1:15" ht="12.75" customHeight="1">
      <c r="A103" s="236">
        <v>94</v>
      </c>
      <c r="B103" s="278" t="s">
        <v>114</v>
      </c>
      <c r="C103" s="268">
        <v>2287.75</v>
      </c>
      <c r="D103" s="269">
        <v>2269.4333333333334</v>
      </c>
      <c r="E103" s="269">
        <v>2221.0166666666669</v>
      </c>
      <c r="F103" s="269">
        <v>2154.2833333333333</v>
      </c>
      <c r="G103" s="269">
        <v>2105.8666666666668</v>
      </c>
      <c r="H103" s="269">
        <v>2336.166666666667</v>
      </c>
      <c r="I103" s="269">
        <v>2384.583333333333</v>
      </c>
      <c r="J103" s="269">
        <v>2451.3166666666671</v>
      </c>
      <c r="K103" s="268">
        <v>2317.85</v>
      </c>
      <c r="L103" s="268">
        <v>2202.6999999999998</v>
      </c>
      <c r="M103" s="268">
        <v>46.526040000000002</v>
      </c>
      <c r="N103" s="1"/>
      <c r="O103" s="1"/>
    </row>
    <row r="104" spans="1:15" ht="12.75" customHeight="1">
      <c r="A104" s="236">
        <v>95</v>
      </c>
      <c r="B104" s="278" t="s">
        <v>124</v>
      </c>
      <c r="C104" s="268">
        <v>862</v>
      </c>
      <c r="D104" s="269">
        <v>855.51666666666677</v>
      </c>
      <c r="E104" s="269">
        <v>843.98333333333358</v>
      </c>
      <c r="F104" s="269">
        <v>825.96666666666681</v>
      </c>
      <c r="G104" s="269">
        <v>814.43333333333362</v>
      </c>
      <c r="H104" s="269">
        <v>873.53333333333353</v>
      </c>
      <c r="I104" s="269">
        <v>885.06666666666661</v>
      </c>
      <c r="J104" s="269">
        <v>903.08333333333348</v>
      </c>
      <c r="K104" s="268">
        <v>867.05</v>
      </c>
      <c r="L104" s="268">
        <v>837.5</v>
      </c>
      <c r="M104" s="268">
        <v>131.75031000000001</v>
      </c>
      <c r="N104" s="1"/>
      <c r="O104" s="1"/>
    </row>
    <row r="105" spans="1:15" ht="12.75" customHeight="1">
      <c r="A105" s="236">
        <v>96</v>
      </c>
      <c r="B105" s="278" t="s">
        <v>125</v>
      </c>
      <c r="C105" s="268">
        <v>1151.1500000000001</v>
      </c>
      <c r="D105" s="269">
        <v>1155.05</v>
      </c>
      <c r="E105" s="269">
        <v>1144.0999999999999</v>
      </c>
      <c r="F105" s="269">
        <v>1137.05</v>
      </c>
      <c r="G105" s="269">
        <v>1126.0999999999999</v>
      </c>
      <c r="H105" s="269">
        <v>1162.0999999999999</v>
      </c>
      <c r="I105" s="269">
        <v>1173.0500000000002</v>
      </c>
      <c r="J105" s="269">
        <v>1180.0999999999999</v>
      </c>
      <c r="K105" s="268">
        <v>1166</v>
      </c>
      <c r="L105" s="268">
        <v>1148</v>
      </c>
      <c r="M105" s="268">
        <v>15.274929999999999</v>
      </c>
      <c r="N105" s="1"/>
      <c r="O105" s="1"/>
    </row>
    <row r="106" spans="1:15" ht="12.75" customHeight="1">
      <c r="A106" s="236">
        <v>97</v>
      </c>
      <c r="B106" s="278" t="s">
        <v>126</v>
      </c>
      <c r="C106" s="268">
        <v>525.95000000000005</v>
      </c>
      <c r="D106" s="269">
        <v>523.66666666666663</v>
      </c>
      <c r="E106" s="269">
        <v>517.33333333333326</v>
      </c>
      <c r="F106" s="269">
        <v>508.71666666666658</v>
      </c>
      <c r="G106" s="269">
        <v>502.38333333333321</v>
      </c>
      <c r="H106" s="269">
        <v>532.2833333333333</v>
      </c>
      <c r="I106" s="269">
        <v>538.61666666666656</v>
      </c>
      <c r="J106" s="269">
        <v>547.23333333333335</v>
      </c>
      <c r="K106" s="268">
        <v>530</v>
      </c>
      <c r="L106" s="268">
        <v>515.04999999999995</v>
      </c>
      <c r="M106" s="268">
        <v>16.454660000000001</v>
      </c>
      <c r="N106" s="1"/>
      <c r="O106" s="1"/>
    </row>
    <row r="107" spans="1:15" ht="12.75" customHeight="1">
      <c r="A107" s="236">
        <v>98</v>
      </c>
      <c r="B107" s="278" t="s">
        <v>262</v>
      </c>
      <c r="C107" s="268">
        <v>523.15</v>
      </c>
      <c r="D107" s="269">
        <v>515.05000000000007</v>
      </c>
      <c r="E107" s="269">
        <v>502.10000000000014</v>
      </c>
      <c r="F107" s="269">
        <v>481.05000000000007</v>
      </c>
      <c r="G107" s="269">
        <v>468.10000000000014</v>
      </c>
      <c r="H107" s="269">
        <v>536.10000000000014</v>
      </c>
      <c r="I107" s="269">
        <v>549.05000000000018</v>
      </c>
      <c r="J107" s="269">
        <v>570.10000000000014</v>
      </c>
      <c r="K107" s="268">
        <v>528</v>
      </c>
      <c r="L107" s="268">
        <v>494</v>
      </c>
      <c r="M107" s="268">
        <v>2.6710199999999999</v>
      </c>
      <c r="N107" s="1"/>
      <c r="O107" s="1"/>
    </row>
    <row r="108" spans="1:15" ht="12.75" customHeight="1">
      <c r="A108" s="236">
        <v>99</v>
      </c>
      <c r="B108" s="278" t="s">
        <v>383</v>
      </c>
      <c r="C108" s="268">
        <v>41.25</v>
      </c>
      <c r="D108" s="269">
        <v>41</v>
      </c>
      <c r="E108" s="269">
        <v>40.35</v>
      </c>
      <c r="F108" s="269">
        <v>39.450000000000003</v>
      </c>
      <c r="G108" s="269">
        <v>38.800000000000004</v>
      </c>
      <c r="H108" s="269">
        <v>41.9</v>
      </c>
      <c r="I108" s="269">
        <v>42.550000000000004</v>
      </c>
      <c r="J108" s="269">
        <v>43.449999999999996</v>
      </c>
      <c r="K108" s="268">
        <v>41.65</v>
      </c>
      <c r="L108" s="268">
        <v>40.1</v>
      </c>
      <c r="M108" s="268">
        <v>58.453049999999998</v>
      </c>
      <c r="N108" s="1"/>
      <c r="O108" s="1"/>
    </row>
    <row r="109" spans="1:15" ht="12.75" customHeight="1">
      <c r="A109" s="236">
        <v>100</v>
      </c>
      <c r="B109" s="278" t="s">
        <v>128</v>
      </c>
      <c r="C109" s="268">
        <v>49.85</v>
      </c>
      <c r="D109" s="269">
        <v>48.983333333333327</v>
      </c>
      <c r="E109" s="269">
        <v>47.966666666666654</v>
      </c>
      <c r="F109" s="269">
        <v>46.083333333333329</v>
      </c>
      <c r="G109" s="269">
        <v>45.066666666666656</v>
      </c>
      <c r="H109" s="269">
        <v>50.866666666666653</v>
      </c>
      <c r="I109" s="269">
        <v>51.883333333333319</v>
      </c>
      <c r="J109" s="269">
        <v>53.766666666666652</v>
      </c>
      <c r="K109" s="268">
        <v>50</v>
      </c>
      <c r="L109" s="268">
        <v>47.1</v>
      </c>
      <c r="M109" s="268">
        <v>413.32994000000002</v>
      </c>
      <c r="N109" s="1"/>
      <c r="O109" s="1"/>
    </row>
    <row r="110" spans="1:15" ht="12.75" customHeight="1">
      <c r="A110" s="236">
        <v>101</v>
      </c>
      <c r="B110" s="278" t="s">
        <v>137</v>
      </c>
      <c r="C110" s="268">
        <v>332.2</v>
      </c>
      <c r="D110" s="269">
        <v>332.7</v>
      </c>
      <c r="E110" s="269">
        <v>329.65</v>
      </c>
      <c r="F110" s="269">
        <v>327.09999999999997</v>
      </c>
      <c r="G110" s="269">
        <v>324.04999999999995</v>
      </c>
      <c r="H110" s="269">
        <v>335.25</v>
      </c>
      <c r="I110" s="269">
        <v>338.30000000000007</v>
      </c>
      <c r="J110" s="269">
        <v>340.85</v>
      </c>
      <c r="K110" s="268">
        <v>335.75</v>
      </c>
      <c r="L110" s="268">
        <v>330.15</v>
      </c>
      <c r="M110" s="268">
        <v>124.27919</v>
      </c>
      <c r="N110" s="1"/>
      <c r="O110" s="1"/>
    </row>
    <row r="111" spans="1:15" ht="12.75" customHeight="1">
      <c r="A111" s="236">
        <v>102</v>
      </c>
      <c r="B111" s="278" t="s">
        <v>263</v>
      </c>
      <c r="C111" s="268">
        <v>4457.8500000000004</v>
      </c>
      <c r="D111" s="269">
        <v>4413.416666666667</v>
      </c>
      <c r="E111" s="269">
        <v>4316.8333333333339</v>
      </c>
      <c r="F111" s="269">
        <v>4175.8166666666666</v>
      </c>
      <c r="G111" s="269">
        <v>4079.2333333333336</v>
      </c>
      <c r="H111" s="269">
        <v>4554.4333333333343</v>
      </c>
      <c r="I111" s="269">
        <v>4651.0166666666682</v>
      </c>
      <c r="J111" s="269">
        <v>4792.0333333333347</v>
      </c>
      <c r="K111" s="268">
        <v>4510</v>
      </c>
      <c r="L111" s="268">
        <v>4272.3999999999996</v>
      </c>
      <c r="M111" s="268">
        <v>1.1211599999999999</v>
      </c>
      <c r="N111" s="1"/>
      <c r="O111" s="1"/>
    </row>
    <row r="112" spans="1:15" ht="12.75" customHeight="1">
      <c r="A112" s="236">
        <v>103</v>
      </c>
      <c r="B112" s="278" t="s">
        <v>393</v>
      </c>
      <c r="C112" s="268">
        <v>196.85</v>
      </c>
      <c r="D112" s="269">
        <v>195.51666666666665</v>
      </c>
      <c r="E112" s="269">
        <v>192.3833333333333</v>
      </c>
      <c r="F112" s="269">
        <v>187.91666666666666</v>
      </c>
      <c r="G112" s="269">
        <v>184.7833333333333</v>
      </c>
      <c r="H112" s="269">
        <v>199.98333333333329</v>
      </c>
      <c r="I112" s="269">
        <v>203.11666666666662</v>
      </c>
      <c r="J112" s="269">
        <v>207.58333333333329</v>
      </c>
      <c r="K112" s="268">
        <v>198.65</v>
      </c>
      <c r="L112" s="268">
        <v>191.05</v>
      </c>
      <c r="M112" s="268">
        <v>17.43263</v>
      </c>
      <c r="N112" s="1"/>
      <c r="O112" s="1"/>
    </row>
    <row r="113" spans="1:15" ht="12.75" customHeight="1">
      <c r="A113" s="236">
        <v>104</v>
      </c>
      <c r="B113" s="278" t="s">
        <v>394</v>
      </c>
      <c r="C113" s="268">
        <v>142.05000000000001</v>
      </c>
      <c r="D113" s="269">
        <v>141.11666666666667</v>
      </c>
      <c r="E113" s="269">
        <v>139.58333333333334</v>
      </c>
      <c r="F113" s="269">
        <v>137.11666666666667</v>
      </c>
      <c r="G113" s="269">
        <v>135.58333333333334</v>
      </c>
      <c r="H113" s="269">
        <v>143.58333333333334</v>
      </c>
      <c r="I113" s="269">
        <v>145.11666666666665</v>
      </c>
      <c r="J113" s="269">
        <v>147.58333333333334</v>
      </c>
      <c r="K113" s="268">
        <v>142.65</v>
      </c>
      <c r="L113" s="268">
        <v>138.65</v>
      </c>
      <c r="M113" s="268">
        <v>44.566960000000002</v>
      </c>
      <c r="N113" s="1"/>
      <c r="O113" s="1"/>
    </row>
    <row r="114" spans="1:15" ht="12.75" customHeight="1">
      <c r="A114" s="236">
        <v>105</v>
      </c>
      <c r="B114" s="278" t="s">
        <v>130</v>
      </c>
      <c r="C114" s="268">
        <v>331.7</v>
      </c>
      <c r="D114" s="269">
        <v>328.78333333333336</v>
      </c>
      <c r="E114" s="269">
        <v>324.31666666666672</v>
      </c>
      <c r="F114" s="269">
        <v>316.93333333333334</v>
      </c>
      <c r="G114" s="269">
        <v>312.4666666666667</v>
      </c>
      <c r="H114" s="269">
        <v>336.16666666666674</v>
      </c>
      <c r="I114" s="269">
        <v>340.63333333333333</v>
      </c>
      <c r="J114" s="269">
        <v>348.01666666666677</v>
      </c>
      <c r="K114" s="268">
        <v>333.25</v>
      </c>
      <c r="L114" s="268">
        <v>321.39999999999998</v>
      </c>
      <c r="M114" s="268">
        <v>50.382570000000001</v>
      </c>
      <c r="N114" s="1"/>
      <c r="O114" s="1"/>
    </row>
    <row r="115" spans="1:15" ht="12.75" customHeight="1">
      <c r="A115" s="236">
        <v>106</v>
      </c>
      <c r="B115" s="278" t="s">
        <v>135</v>
      </c>
      <c r="C115" s="268">
        <v>66.95</v>
      </c>
      <c r="D115" s="269">
        <v>66.55</v>
      </c>
      <c r="E115" s="269">
        <v>65.899999999999991</v>
      </c>
      <c r="F115" s="269">
        <v>64.849999999999994</v>
      </c>
      <c r="G115" s="269">
        <v>64.199999999999989</v>
      </c>
      <c r="H115" s="269">
        <v>67.599999999999994</v>
      </c>
      <c r="I115" s="269">
        <v>68.25</v>
      </c>
      <c r="J115" s="269">
        <v>69.3</v>
      </c>
      <c r="K115" s="268">
        <v>67.2</v>
      </c>
      <c r="L115" s="268">
        <v>65.5</v>
      </c>
      <c r="M115" s="268">
        <v>160.41025999999999</v>
      </c>
      <c r="N115" s="1"/>
      <c r="O115" s="1"/>
    </row>
    <row r="116" spans="1:15" ht="12.75" customHeight="1">
      <c r="A116" s="236">
        <v>107</v>
      </c>
      <c r="B116" s="278" t="s">
        <v>136</v>
      </c>
      <c r="C116" s="268">
        <v>706</v>
      </c>
      <c r="D116" s="269">
        <v>704.4</v>
      </c>
      <c r="E116" s="269">
        <v>696.8</v>
      </c>
      <c r="F116" s="269">
        <v>687.6</v>
      </c>
      <c r="G116" s="269">
        <v>680</v>
      </c>
      <c r="H116" s="269">
        <v>713.59999999999991</v>
      </c>
      <c r="I116" s="269">
        <v>721.2</v>
      </c>
      <c r="J116" s="269">
        <v>730.39999999999986</v>
      </c>
      <c r="K116" s="268">
        <v>712</v>
      </c>
      <c r="L116" s="268">
        <v>695.2</v>
      </c>
      <c r="M116" s="268">
        <v>32.20279</v>
      </c>
      <c r="N116" s="1"/>
      <c r="O116" s="1"/>
    </row>
    <row r="117" spans="1:15" ht="12.75" customHeight="1">
      <c r="A117" s="236">
        <v>108</v>
      </c>
      <c r="B117" s="278" t="s">
        <v>129</v>
      </c>
      <c r="C117" s="268">
        <v>396.8</v>
      </c>
      <c r="D117" s="269">
        <v>402.56666666666666</v>
      </c>
      <c r="E117" s="269">
        <v>384.23333333333335</v>
      </c>
      <c r="F117" s="269">
        <v>371.66666666666669</v>
      </c>
      <c r="G117" s="269">
        <v>353.33333333333337</v>
      </c>
      <c r="H117" s="269">
        <v>415.13333333333333</v>
      </c>
      <c r="I117" s="269">
        <v>433.4666666666667</v>
      </c>
      <c r="J117" s="269">
        <v>446.0333333333333</v>
      </c>
      <c r="K117" s="268">
        <v>420.9</v>
      </c>
      <c r="L117" s="268">
        <v>390</v>
      </c>
      <c r="M117" s="268">
        <v>65.330910000000003</v>
      </c>
      <c r="N117" s="1"/>
      <c r="O117" s="1"/>
    </row>
    <row r="118" spans="1:15" ht="12.75" customHeight="1">
      <c r="A118" s="236">
        <v>109</v>
      </c>
      <c r="B118" s="278" t="s">
        <v>133</v>
      </c>
      <c r="C118" s="268">
        <v>197.45</v>
      </c>
      <c r="D118" s="269">
        <v>194.04999999999998</v>
      </c>
      <c r="E118" s="269">
        <v>188.74999999999997</v>
      </c>
      <c r="F118" s="269">
        <v>180.04999999999998</v>
      </c>
      <c r="G118" s="269">
        <v>174.74999999999997</v>
      </c>
      <c r="H118" s="269">
        <v>202.74999999999997</v>
      </c>
      <c r="I118" s="269">
        <v>208.04999999999998</v>
      </c>
      <c r="J118" s="269">
        <v>216.74999999999997</v>
      </c>
      <c r="K118" s="268">
        <v>199.35</v>
      </c>
      <c r="L118" s="268">
        <v>185.35</v>
      </c>
      <c r="M118" s="268">
        <v>55.997280000000003</v>
      </c>
      <c r="N118" s="1"/>
      <c r="O118" s="1"/>
    </row>
    <row r="119" spans="1:15" ht="12.75" customHeight="1">
      <c r="A119" s="236">
        <v>110</v>
      </c>
      <c r="B119" s="278" t="s">
        <v>132</v>
      </c>
      <c r="C119" s="268">
        <v>1185.2</v>
      </c>
      <c r="D119" s="269">
        <v>1168.7666666666667</v>
      </c>
      <c r="E119" s="269">
        <v>1145.2333333333333</v>
      </c>
      <c r="F119" s="269">
        <v>1105.2666666666667</v>
      </c>
      <c r="G119" s="269">
        <v>1081.7333333333333</v>
      </c>
      <c r="H119" s="269">
        <v>1208.7333333333333</v>
      </c>
      <c r="I119" s="269">
        <v>1232.2666666666667</v>
      </c>
      <c r="J119" s="269">
        <v>1272.2333333333333</v>
      </c>
      <c r="K119" s="268">
        <v>1192.3</v>
      </c>
      <c r="L119" s="268">
        <v>1128.8</v>
      </c>
      <c r="M119" s="268">
        <v>43.922499999999999</v>
      </c>
      <c r="N119" s="1"/>
      <c r="O119" s="1"/>
    </row>
    <row r="120" spans="1:15" ht="12.75" customHeight="1">
      <c r="A120" s="236">
        <v>111</v>
      </c>
      <c r="B120" s="278" t="s">
        <v>164</v>
      </c>
      <c r="C120" s="268">
        <v>3860.6</v>
      </c>
      <c r="D120" s="269">
        <v>3855.35</v>
      </c>
      <c r="E120" s="269">
        <v>3820.7</v>
      </c>
      <c r="F120" s="269">
        <v>3780.7999999999997</v>
      </c>
      <c r="G120" s="269">
        <v>3746.1499999999996</v>
      </c>
      <c r="H120" s="269">
        <v>3895.25</v>
      </c>
      <c r="I120" s="269">
        <v>3929.9000000000005</v>
      </c>
      <c r="J120" s="269">
        <v>3969.8</v>
      </c>
      <c r="K120" s="268">
        <v>3890</v>
      </c>
      <c r="L120" s="268">
        <v>3815.45</v>
      </c>
      <c r="M120" s="268">
        <v>4.8553800000000003</v>
      </c>
      <c r="N120" s="1"/>
      <c r="O120" s="1"/>
    </row>
    <row r="121" spans="1:15" ht="12.75" customHeight="1">
      <c r="A121" s="236">
        <v>112</v>
      </c>
      <c r="B121" s="278" t="s">
        <v>134</v>
      </c>
      <c r="C121" s="268">
        <v>1413.45</v>
      </c>
      <c r="D121" s="269">
        <v>1402.9166666666667</v>
      </c>
      <c r="E121" s="269">
        <v>1386.5333333333335</v>
      </c>
      <c r="F121" s="269">
        <v>1359.6166666666668</v>
      </c>
      <c r="G121" s="269">
        <v>1343.2333333333336</v>
      </c>
      <c r="H121" s="269">
        <v>1429.8333333333335</v>
      </c>
      <c r="I121" s="269">
        <v>1446.2166666666667</v>
      </c>
      <c r="J121" s="269">
        <v>1473.1333333333334</v>
      </c>
      <c r="K121" s="268">
        <v>1419.3</v>
      </c>
      <c r="L121" s="268">
        <v>1376</v>
      </c>
      <c r="M121" s="268">
        <v>81.201300000000003</v>
      </c>
      <c r="N121" s="1"/>
      <c r="O121" s="1"/>
    </row>
    <row r="122" spans="1:15" ht="12.75" customHeight="1">
      <c r="A122" s="236">
        <v>113</v>
      </c>
      <c r="B122" s="278" t="s">
        <v>131</v>
      </c>
      <c r="C122" s="268">
        <v>1855.3</v>
      </c>
      <c r="D122" s="269">
        <v>1843.4499999999998</v>
      </c>
      <c r="E122" s="269">
        <v>1815.0499999999997</v>
      </c>
      <c r="F122" s="269">
        <v>1774.8</v>
      </c>
      <c r="G122" s="269">
        <v>1746.3999999999999</v>
      </c>
      <c r="H122" s="269">
        <v>1883.6999999999996</v>
      </c>
      <c r="I122" s="269">
        <v>1912.0999999999997</v>
      </c>
      <c r="J122" s="269">
        <v>1952.3499999999995</v>
      </c>
      <c r="K122" s="268">
        <v>1871.85</v>
      </c>
      <c r="L122" s="268">
        <v>1803.2</v>
      </c>
      <c r="M122" s="268">
        <v>5.0733199999999998</v>
      </c>
      <c r="N122" s="1"/>
      <c r="O122" s="1"/>
    </row>
    <row r="123" spans="1:15" ht="12.75" customHeight="1">
      <c r="A123" s="236">
        <v>114</v>
      </c>
      <c r="B123" s="278" t="s">
        <v>264</v>
      </c>
      <c r="C123" s="268">
        <v>915</v>
      </c>
      <c r="D123" s="269">
        <v>909.48333333333323</v>
      </c>
      <c r="E123" s="269">
        <v>901.51666666666642</v>
      </c>
      <c r="F123" s="269">
        <v>888.03333333333319</v>
      </c>
      <c r="G123" s="269">
        <v>880.06666666666638</v>
      </c>
      <c r="H123" s="269">
        <v>922.96666666666647</v>
      </c>
      <c r="I123" s="269">
        <v>930.93333333333339</v>
      </c>
      <c r="J123" s="269">
        <v>944.41666666666652</v>
      </c>
      <c r="K123" s="268">
        <v>917.45</v>
      </c>
      <c r="L123" s="268">
        <v>896</v>
      </c>
      <c r="M123" s="268">
        <v>1.93371</v>
      </c>
      <c r="N123" s="1"/>
      <c r="O123" s="1"/>
    </row>
    <row r="124" spans="1:15" ht="12.75" customHeight="1">
      <c r="A124" s="236">
        <v>115</v>
      </c>
      <c r="B124" s="278" t="s">
        <v>265</v>
      </c>
      <c r="C124" s="268">
        <v>300.35000000000002</v>
      </c>
      <c r="D124" s="269">
        <v>299.11666666666667</v>
      </c>
      <c r="E124" s="269">
        <v>293.23333333333335</v>
      </c>
      <c r="F124" s="269">
        <v>286.11666666666667</v>
      </c>
      <c r="G124" s="269">
        <v>280.23333333333335</v>
      </c>
      <c r="H124" s="269">
        <v>306.23333333333335</v>
      </c>
      <c r="I124" s="269">
        <v>312.11666666666667</v>
      </c>
      <c r="J124" s="269">
        <v>319.23333333333335</v>
      </c>
      <c r="K124" s="268">
        <v>305</v>
      </c>
      <c r="L124" s="268">
        <v>292</v>
      </c>
      <c r="M124" s="268">
        <v>12.544919999999999</v>
      </c>
      <c r="N124" s="1"/>
      <c r="O124" s="1"/>
    </row>
    <row r="125" spans="1:15" ht="12.75" customHeight="1">
      <c r="A125" s="236">
        <v>116</v>
      </c>
      <c r="B125" s="278" t="s">
        <v>139</v>
      </c>
      <c r="C125" s="268">
        <v>631.65</v>
      </c>
      <c r="D125" s="269">
        <v>626.6</v>
      </c>
      <c r="E125" s="269">
        <v>619.25</v>
      </c>
      <c r="F125" s="269">
        <v>606.85</v>
      </c>
      <c r="G125" s="269">
        <v>599.5</v>
      </c>
      <c r="H125" s="269">
        <v>639</v>
      </c>
      <c r="I125" s="269">
        <v>646.35000000000014</v>
      </c>
      <c r="J125" s="269">
        <v>658.75</v>
      </c>
      <c r="K125" s="268">
        <v>633.95000000000005</v>
      </c>
      <c r="L125" s="268">
        <v>614.20000000000005</v>
      </c>
      <c r="M125" s="268">
        <v>15.885009999999999</v>
      </c>
      <c r="N125" s="1"/>
      <c r="O125" s="1"/>
    </row>
    <row r="126" spans="1:15" ht="12.75" customHeight="1">
      <c r="A126" s="236">
        <v>117</v>
      </c>
      <c r="B126" s="278" t="s">
        <v>138</v>
      </c>
      <c r="C126" s="268">
        <v>428.6</v>
      </c>
      <c r="D126" s="269">
        <v>425.98333333333335</v>
      </c>
      <c r="E126" s="269">
        <v>420.4666666666667</v>
      </c>
      <c r="F126" s="269">
        <v>412.33333333333337</v>
      </c>
      <c r="G126" s="269">
        <v>406.81666666666672</v>
      </c>
      <c r="H126" s="269">
        <v>434.11666666666667</v>
      </c>
      <c r="I126" s="269">
        <v>439.63333333333333</v>
      </c>
      <c r="J126" s="269">
        <v>447.76666666666665</v>
      </c>
      <c r="K126" s="268">
        <v>431.5</v>
      </c>
      <c r="L126" s="268">
        <v>417.85</v>
      </c>
      <c r="M126" s="268">
        <v>34.004379999999998</v>
      </c>
      <c r="N126" s="1"/>
      <c r="O126" s="1"/>
    </row>
    <row r="127" spans="1:15" ht="12.75" customHeight="1">
      <c r="A127" s="236">
        <v>118</v>
      </c>
      <c r="B127" s="278" t="s">
        <v>140</v>
      </c>
      <c r="C127" s="268">
        <v>622.70000000000005</v>
      </c>
      <c r="D127" s="269">
        <v>613.06666666666672</v>
      </c>
      <c r="E127" s="269">
        <v>600.63333333333344</v>
      </c>
      <c r="F127" s="269">
        <v>578.56666666666672</v>
      </c>
      <c r="G127" s="269">
        <v>566.13333333333344</v>
      </c>
      <c r="H127" s="269">
        <v>635.13333333333344</v>
      </c>
      <c r="I127" s="269">
        <v>647.56666666666661</v>
      </c>
      <c r="J127" s="269">
        <v>669.63333333333344</v>
      </c>
      <c r="K127" s="268">
        <v>625.5</v>
      </c>
      <c r="L127" s="268">
        <v>591</v>
      </c>
      <c r="M127" s="268">
        <v>35.651580000000003</v>
      </c>
      <c r="N127" s="1"/>
      <c r="O127" s="1"/>
    </row>
    <row r="128" spans="1:15" ht="12.75" customHeight="1">
      <c r="A128" s="236">
        <v>119</v>
      </c>
      <c r="B128" s="278" t="s">
        <v>141</v>
      </c>
      <c r="C128" s="268">
        <v>1819.2</v>
      </c>
      <c r="D128" s="269">
        <v>1801.1166666666668</v>
      </c>
      <c r="E128" s="269">
        <v>1775.7833333333335</v>
      </c>
      <c r="F128" s="269">
        <v>1732.3666666666668</v>
      </c>
      <c r="G128" s="269">
        <v>1707.0333333333335</v>
      </c>
      <c r="H128" s="269">
        <v>1844.5333333333335</v>
      </c>
      <c r="I128" s="269">
        <v>1869.8666666666666</v>
      </c>
      <c r="J128" s="269">
        <v>1913.2833333333335</v>
      </c>
      <c r="K128" s="268">
        <v>1826.45</v>
      </c>
      <c r="L128" s="268">
        <v>1757.7</v>
      </c>
      <c r="M128" s="268">
        <v>28.046530000000001</v>
      </c>
      <c r="N128" s="1"/>
      <c r="O128" s="1"/>
    </row>
    <row r="129" spans="1:15" ht="12.75" customHeight="1">
      <c r="A129" s="236">
        <v>120</v>
      </c>
      <c r="B129" s="278" t="s">
        <v>142</v>
      </c>
      <c r="C129" s="268">
        <v>74.7</v>
      </c>
      <c r="D129" s="269">
        <v>74.233333333333334</v>
      </c>
      <c r="E129" s="269">
        <v>73.166666666666671</v>
      </c>
      <c r="F129" s="269">
        <v>71.63333333333334</v>
      </c>
      <c r="G129" s="269">
        <v>70.566666666666677</v>
      </c>
      <c r="H129" s="269">
        <v>75.766666666666666</v>
      </c>
      <c r="I129" s="269">
        <v>76.833333333333329</v>
      </c>
      <c r="J129" s="269">
        <v>78.36666666666666</v>
      </c>
      <c r="K129" s="268">
        <v>75.3</v>
      </c>
      <c r="L129" s="268">
        <v>72.7</v>
      </c>
      <c r="M129" s="268">
        <v>54.591729999999998</v>
      </c>
      <c r="N129" s="1"/>
      <c r="O129" s="1"/>
    </row>
    <row r="130" spans="1:15" ht="12.75" customHeight="1">
      <c r="A130" s="236">
        <v>121</v>
      </c>
      <c r="B130" s="278" t="s">
        <v>147</v>
      </c>
      <c r="C130" s="268">
        <v>3591.6</v>
      </c>
      <c r="D130" s="269">
        <v>3544.2333333333331</v>
      </c>
      <c r="E130" s="269">
        <v>3481.7666666666664</v>
      </c>
      <c r="F130" s="269">
        <v>3371.9333333333334</v>
      </c>
      <c r="G130" s="269">
        <v>3309.4666666666667</v>
      </c>
      <c r="H130" s="269">
        <v>3654.0666666666662</v>
      </c>
      <c r="I130" s="269">
        <v>3716.5333333333324</v>
      </c>
      <c r="J130" s="269">
        <v>3826.3666666666659</v>
      </c>
      <c r="K130" s="268">
        <v>3606.7</v>
      </c>
      <c r="L130" s="268">
        <v>3434.4</v>
      </c>
      <c r="M130" s="268">
        <v>2.5121099999999998</v>
      </c>
      <c r="N130" s="1"/>
      <c r="O130" s="1"/>
    </row>
    <row r="131" spans="1:15" ht="12.75" customHeight="1">
      <c r="A131" s="236">
        <v>122</v>
      </c>
      <c r="B131" s="278" t="s">
        <v>144</v>
      </c>
      <c r="C131" s="268">
        <v>413.85</v>
      </c>
      <c r="D131" s="269">
        <v>407.10000000000008</v>
      </c>
      <c r="E131" s="269">
        <v>398.60000000000014</v>
      </c>
      <c r="F131" s="269">
        <v>383.35000000000008</v>
      </c>
      <c r="G131" s="269">
        <v>374.85000000000014</v>
      </c>
      <c r="H131" s="269">
        <v>422.35000000000014</v>
      </c>
      <c r="I131" s="269">
        <v>430.85</v>
      </c>
      <c r="J131" s="269">
        <v>446.10000000000014</v>
      </c>
      <c r="K131" s="268">
        <v>415.6</v>
      </c>
      <c r="L131" s="268">
        <v>391.85</v>
      </c>
      <c r="M131" s="268">
        <v>24.33663</v>
      </c>
      <c r="N131" s="1"/>
      <c r="O131" s="1"/>
    </row>
    <row r="132" spans="1:15" ht="12.75" customHeight="1">
      <c r="A132" s="236">
        <v>123</v>
      </c>
      <c r="B132" s="278" t="s">
        <v>146</v>
      </c>
      <c r="C132" s="268">
        <v>4457.8500000000004</v>
      </c>
      <c r="D132" s="269">
        <v>4416.7500000000009</v>
      </c>
      <c r="E132" s="269">
        <v>4353.7000000000016</v>
      </c>
      <c r="F132" s="269">
        <v>4249.5500000000011</v>
      </c>
      <c r="G132" s="269">
        <v>4186.5000000000018</v>
      </c>
      <c r="H132" s="269">
        <v>4520.9000000000015</v>
      </c>
      <c r="I132" s="269">
        <v>4583.9500000000007</v>
      </c>
      <c r="J132" s="269">
        <v>4688.1000000000013</v>
      </c>
      <c r="K132" s="268">
        <v>4479.8</v>
      </c>
      <c r="L132" s="268">
        <v>4312.6000000000004</v>
      </c>
      <c r="M132" s="268">
        <v>4.1049100000000003</v>
      </c>
      <c r="N132" s="1"/>
      <c r="O132" s="1"/>
    </row>
    <row r="133" spans="1:15" ht="12.75" customHeight="1">
      <c r="A133" s="236">
        <v>124</v>
      </c>
      <c r="B133" s="278" t="s">
        <v>145</v>
      </c>
      <c r="C133" s="268">
        <v>1847.7</v>
      </c>
      <c r="D133" s="269">
        <v>1848.8999999999999</v>
      </c>
      <c r="E133" s="269">
        <v>1814.8499999999997</v>
      </c>
      <c r="F133" s="269">
        <v>1781.9999999999998</v>
      </c>
      <c r="G133" s="269">
        <v>1747.9499999999996</v>
      </c>
      <c r="H133" s="269">
        <v>1881.7499999999998</v>
      </c>
      <c r="I133" s="269">
        <v>1915.8</v>
      </c>
      <c r="J133" s="269">
        <v>1948.6499999999999</v>
      </c>
      <c r="K133" s="268">
        <v>1882.95</v>
      </c>
      <c r="L133" s="268">
        <v>1816.05</v>
      </c>
      <c r="M133" s="268">
        <v>23.39518</v>
      </c>
      <c r="N133" s="1"/>
      <c r="O133" s="1"/>
    </row>
    <row r="134" spans="1:15" ht="12.75" customHeight="1">
      <c r="A134" s="236">
        <v>125</v>
      </c>
      <c r="B134" s="278" t="s">
        <v>266</v>
      </c>
      <c r="C134" s="268">
        <v>513</v>
      </c>
      <c r="D134" s="269">
        <v>510.2833333333333</v>
      </c>
      <c r="E134" s="269">
        <v>505.61666666666656</v>
      </c>
      <c r="F134" s="269">
        <v>498.23333333333323</v>
      </c>
      <c r="G134" s="269">
        <v>493.56666666666649</v>
      </c>
      <c r="H134" s="269">
        <v>517.66666666666663</v>
      </c>
      <c r="I134" s="269">
        <v>522.33333333333337</v>
      </c>
      <c r="J134" s="269">
        <v>529.7166666666667</v>
      </c>
      <c r="K134" s="268">
        <v>514.95000000000005</v>
      </c>
      <c r="L134" s="268">
        <v>502.9</v>
      </c>
      <c r="M134" s="268">
        <v>5.91669</v>
      </c>
      <c r="N134" s="1"/>
      <c r="O134" s="1"/>
    </row>
    <row r="135" spans="1:15" ht="12.75" customHeight="1">
      <c r="A135" s="236">
        <v>126</v>
      </c>
      <c r="B135" s="278" t="s">
        <v>148</v>
      </c>
      <c r="C135" s="268">
        <v>679.85</v>
      </c>
      <c r="D135" s="269">
        <v>674.2166666666667</v>
      </c>
      <c r="E135" s="269">
        <v>665.63333333333344</v>
      </c>
      <c r="F135" s="269">
        <v>651.41666666666674</v>
      </c>
      <c r="G135" s="269">
        <v>642.83333333333348</v>
      </c>
      <c r="H135" s="269">
        <v>688.43333333333339</v>
      </c>
      <c r="I135" s="269">
        <v>697.01666666666665</v>
      </c>
      <c r="J135" s="269">
        <v>711.23333333333335</v>
      </c>
      <c r="K135" s="268">
        <v>682.8</v>
      </c>
      <c r="L135" s="268">
        <v>660</v>
      </c>
      <c r="M135" s="268">
        <v>40.094239999999999</v>
      </c>
      <c r="N135" s="1"/>
      <c r="O135" s="1"/>
    </row>
    <row r="136" spans="1:15" ht="12.75" customHeight="1">
      <c r="A136" s="236">
        <v>127</v>
      </c>
      <c r="B136" s="278" t="s">
        <v>160</v>
      </c>
      <c r="C136" s="268">
        <v>81654.55</v>
      </c>
      <c r="D136" s="269">
        <v>80936.100000000006</v>
      </c>
      <c r="E136" s="269">
        <v>79741.100000000006</v>
      </c>
      <c r="F136" s="269">
        <v>77827.649999999994</v>
      </c>
      <c r="G136" s="269">
        <v>76632.649999999994</v>
      </c>
      <c r="H136" s="269">
        <v>82849.550000000017</v>
      </c>
      <c r="I136" s="269">
        <v>84044.550000000017</v>
      </c>
      <c r="J136" s="269">
        <v>85958.000000000029</v>
      </c>
      <c r="K136" s="268">
        <v>82131.100000000006</v>
      </c>
      <c r="L136" s="268">
        <v>79022.649999999994</v>
      </c>
      <c r="M136" s="268">
        <v>0.15687999999999999</v>
      </c>
      <c r="N136" s="1"/>
      <c r="O136" s="1"/>
    </row>
    <row r="137" spans="1:15" ht="12.75" customHeight="1">
      <c r="A137" s="236">
        <v>128</v>
      </c>
      <c r="B137" s="278" t="s">
        <v>150</v>
      </c>
      <c r="C137" s="268">
        <v>185.25</v>
      </c>
      <c r="D137" s="269">
        <v>184.1</v>
      </c>
      <c r="E137" s="269">
        <v>180.85</v>
      </c>
      <c r="F137" s="269">
        <v>176.45</v>
      </c>
      <c r="G137" s="269">
        <v>173.2</v>
      </c>
      <c r="H137" s="269">
        <v>188.5</v>
      </c>
      <c r="I137" s="269">
        <v>191.75</v>
      </c>
      <c r="J137" s="269">
        <v>196.15</v>
      </c>
      <c r="K137" s="268">
        <v>187.35</v>
      </c>
      <c r="L137" s="268">
        <v>179.7</v>
      </c>
      <c r="M137" s="268">
        <v>44.714939999999999</v>
      </c>
      <c r="N137" s="1"/>
      <c r="O137" s="1"/>
    </row>
    <row r="138" spans="1:15" ht="12.75" customHeight="1">
      <c r="A138" s="236">
        <v>129</v>
      </c>
      <c r="B138" s="278" t="s">
        <v>149</v>
      </c>
      <c r="C138" s="268">
        <v>1268.2</v>
      </c>
      <c r="D138" s="269">
        <v>1261.3166666666666</v>
      </c>
      <c r="E138" s="269">
        <v>1239.9333333333332</v>
      </c>
      <c r="F138" s="269">
        <v>1211.6666666666665</v>
      </c>
      <c r="G138" s="269">
        <v>1190.2833333333331</v>
      </c>
      <c r="H138" s="269">
        <v>1289.5833333333333</v>
      </c>
      <c r="I138" s="269">
        <v>1310.9666666666665</v>
      </c>
      <c r="J138" s="269">
        <v>1339.2333333333333</v>
      </c>
      <c r="K138" s="268">
        <v>1282.7</v>
      </c>
      <c r="L138" s="268">
        <v>1233.05</v>
      </c>
      <c r="M138" s="268">
        <v>33.20684</v>
      </c>
      <c r="N138" s="1"/>
      <c r="O138" s="1"/>
    </row>
    <row r="139" spans="1:15" ht="12.75" customHeight="1">
      <c r="A139" s="236">
        <v>130</v>
      </c>
      <c r="B139" s="278" t="s">
        <v>151</v>
      </c>
      <c r="C139" s="268">
        <v>97.45</v>
      </c>
      <c r="D139" s="269">
        <v>96.3</v>
      </c>
      <c r="E139" s="269">
        <v>94.75</v>
      </c>
      <c r="F139" s="269">
        <v>92.05</v>
      </c>
      <c r="G139" s="269">
        <v>90.5</v>
      </c>
      <c r="H139" s="269">
        <v>99</v>
      </c>
      <c r="I139" s="269">
        <v>100.54999999999998</v>
      </c>
      <c r="J139" s="269">
        <v>103.25</v>
      </c>
      <c r="K139" s="268">
        <v>97.85</v>
      </c>
      <c r="L139" s="268">
        <v>93.6</v>
      </c>
      <c r="M139" s="268">
        <v>49.183630000000001</v>
      </c>
      <c r="N139" s="1"/>
      <c r="O139" s="1"/>
    </row>
    <row r="140" spans="1:15" ht="12.75" customHeight="1">
      <c r="A140" s="236">
        <v>131</v>
      </c>
      <c r="B140" s="278" t="s">
        <v>152</v>
      </c>
      <c r="C140" s="268">
        <v>537.85</v>
      </c>
      <c r="D140" s="269">
        <v>536.19999999999993</v>
      </c>
      <c r="E140" s="269">
        <v>530.74999999999989</v>
      </c>
      <c r="F140" s="269">
        <v>523.65</v>
      </c>
      <c r="G140" s="269">
        <v>518.19999999999993</v>
      </c>
      <c r="H140" s="269">
        <v>543.29999999999984</v>
      </c>
      <c r="I140" s="269">
        <v>548.74999999999989</v>
      </c>
      <c r="J140" s="269">
        <v>555.8499999999998</v>
      </c>
      <c r="K140" s="268">
        <v>541.65</v>
      </c>
      <c r="L140" s="268">
        <v>529.1</v>
      </c>
      <c r="M140" s="268">
        <v>19.42784</v>
      </c>
      <c r="N140" s="1"/>
      <c r="O140" s="1"/>
    </row>
    <row r="141" spans="1:15" ht="12.75" customHeight="1">
      <c r="A141" s="236">
        <v>132</v>
      </c>
      <c r="B141" s="278" t="s">
        <v>153</v>
      </c>
      <c r="C141" s="268">
        <v>8828.15</v>
      </c>
      <c r="D141" s="269">
        <v>8752.7833333333347</v>
      </c>
      <c r="E141" s="269">
        <v>8633.5666666666693</v>
      </c>
      <c r="F141" s="269">
        <v>8438.9833333333354</v>
      </c>
      <c r="G141" s="269">
        <v>8319.7666666666701</v>
      </c>
      <c r="H141" s="269">
        <v>8947.3666666666686</v>
      </c>
      <c r="I141" s="269">
        <v>9066.5833333333321</v>
      </c>
      <c r="J141" s="269">
        <v>9261.1666666666679</v>
      </c>
      <c r="K141" s="268">
        <v>8872</v>
      </c>
      <c r="L141" s="268">
        <v>8558.2000000000007</v>
      </c>
      <c r="M141" s="268">
        <v>6.5898199999999996</v>
      </c>
      <c r="N141" s="1"/>
      <c r="O141" s="1"/>
    </row>
    <row r="142" spans="1:15" ht="12.75" customHeight="1">
      <c r="A142" s="236">
        <v>133</v>
      </c>
      <c r="B142" s="278" t="s">
        <v>156</v>
      </c>
      <c r="C142" s="268">
        <v>762.6</v>
      </c>
      <c r="D142" s="269">
        <v>762.73333333333323</v>
      </c>
      <c r="E142" s="269">
        <v>752.36666666666645</v>
      </c>
      <c r="F142" s="269">
        <v>742.13333333333321</v>
      </c>
      <c r="G142" s="269">
        <v>731.76666666666642</v>
      </c>
      <c r="H142" s="269">
        <v>772.96666666666647</v>
      </c>
      <c r="I142" s="269">
        <v>783.33333333333326</v>
      </c>
      <c r="J142" s="269">
        <v>793.56666666666649</v>
      </c>
      <c r="K142" s="268">
        <v>773.1</v>
      </c>
      <c r="L142" s="268">
        <v>752.5</v>
      </c>
      <c r="M142" s="268">
        <v>3.11564</v>
      </c>
      <c r="N142" s="1"/>
      <c r="O142" s="1"/>
    </row>
    <row r="143" spans="1:15" ht="12.75" customHeight="1">
      <c r="A143" s="236">
        <v>134</v>
      </c>
      <c r="B143" s="278" t="s">
        <v>429</v>
      </c>
      <c r="C143" s="268">
        <v>407.9</v>
      </c>
      <c r="D143" s="269">
        <v>402.98333333333335</v>
      </c>
      <c r="E143" s="269">
        <v>393.9666666666667</v>
      </c>
      <c r="F143" s="269">
        <v>380.03333333333336</v>
      </c>
      <c r="G143" s="269">
        <v>371.01666666666671</v>
      </c>
      <c r="H143" s="269">
        <v>416.91666666666669</v>
      </c>
      <c r="I143" s="269">
        <v>425.93333333333334</v>
      </c>
      <c r="J143" s="269">
        <v>439.86666666666667</v>
      </c>
      <c r="K143" s="268">
        <v>412</v>
      </c>
      <c r="L143" s="268">
        <v>389.05</v>
      </c>
      <c r="M143" s="268">
        <v>27.70308</v>
      </c>
      <c r="N143" s="1"/>
      <c r="O143" s="1"/>
    </row>
    <row r="144" spans="1:15" ht="12.75" customHeight="1">
      <c r="A144" s="236">
        <v>135</v>
      </c>
      <c r="B144" s="278" t="s">
        <v>155</v>
      </c>
      <c r="C144" s="268">
        <v>1554.35</v>
      </c>
      <c r="D144" s="269">
        <v>1545.2666666666667</v>
      </c>
      <c r="E144" s="269">
        <v>1531.0833333333333</v>
      </c>
      <c r="F144" s="269">
        <v>1507.8166666666666</v>
      </c>
      <c r="G144" s="269">
        <v>1493.6333333333332</v>
      </c>
      <c r="H144" s="269">
        <v>1568.5333333333333</v>
      </c>
      <c r="I144" s="269">
        <v>1582.7166666666667</v>
      </c>
      <c r="J144" s="269">
        <v>1605.9833333333333</v>
      </c>
      <c r="K144" s="268">
        <v>1559.45</v>
      </c>
      <c r="L144" s="268">
        <v>1522</v>
      </c>
      <c r="M144" s="268">
        <v>2.2287699999999999</v>
      </c>
      <c r="N144" s="1"/>
      <c r="O144" s="1"/>
    </row>
    <row r="145" spans="1:15" ht="12.75" customHeight="1">
      <c r="A145" s="236">
        <v>136</v>
      </c>
      <c r="B145" s="278" t="s">
        <v>158</v>
      </c>
      <c r="C145" s="268">
        <v>3159.15</v>
      </c>
      <c r="D145" s="269">
        <v>3108.8666666666663</v>
      </c>
      <c r="E145" s="269">
        <v>3041.7333333333327</v>
      </c>
      <c r="F145" s="269">
        <v>2924.3166666666662</v>
      </c>
      <c r="G145" s="269">
        <v>2857.1833333333325</v>
      </c>
      <c r="H145" s="269">
        <v>3226.2833333333328</v>
      </c>
      <c r="I145" s="269">
        <v>3293.416666666667</v>
      </c>
      <c r="J145" s="269">
        <v>3410.833333333333</v>
      </c>
      <c r="K145" s="268">
        <v>3176</v>
      </c>
      <c r="L145" s="268">
        <v>2991.45</v>
      </c>
      <c r="M145" s="268">
        <v>9.7473100000000006</v>
      </c>
      <c r="N145" s="1"/>
      <c r="O145" s="1"/>
    </row>
    <row r="146" spans="1:15" ht="12.75" customHeight="1">
      <c r="A146" s="236">
        <v>137</v>
      </c>
      <c r="B146" s="278" t="s">
        <v>159</v>
      </c>
      <c r="C146" s="268">
        <v>2087.65</v>
      </c>
      <c r="D146" s="269">
        <v>2081.5499999999997</v>
      </c>
      <c r="E146" s="269">
        <v>2058.0999999999995</v>
      </c>
      <c r="F146" s="269">
        <v>2028.5499999999997</v>
      </c>
      <c r="G146" s="269">
        <v>2005.0999999999995</v>
      </c>
      <c r="H146" s="269">
        <v>2111.0999999999995</v>
      </c>
      <c r="I146" s="269">
        <v>2134.5499999999993</v>
      </c>
      <c r="J146" s="269">
        <v>2164.0999999999995</v>
      </c>
      <c r="K146" s="268">
        <v>2105</v>
      </c>
      <c r="L146" s="268">
        <v>2052</v>
      </c>
      <c r="M146" s="268">
        <v>8.9173500000000008</v>
      </c>
      <c r="N146" s="1"/>
      <c r="O146" s="1"/>
    </row>
    <row r="147" spans="1:15" ht="12.75" customHeight="1">
      <c r="A147" s="236">
        <v>138</v>
      </c>
      <c r="B147" s="278" t="s">
        <v>161</v>
      </c>
      <c r="C147" s="268">
        <v>1040.05</v>
      </c>
      <c r="D147" s="269">
        <v>1036.3</v>
      </c>
      <c r="E147" s="269">
        <v>1023.75</v>
      </c>
      <c r="F147" s="269">
        <v>1007.45</v>
      </c>
      <c r="G147" s="269">
        <v>994.90000000000009</v>
      </c>
      <c r="H147" s="269">
        <v>1052.5999999999999</v>
      </c>
      <c r="I147" s="269">
        <v>1065.1499999999996</v>
      </c>
      <c r="J147" s="269">
        <v>1081.4499999999998</v>
      </c>
      <c r="K147" s="268">
        <v>1048.8499999999999</v>
      </c>
      <c r="L147" s="268">
        <v>1020</v>
      </c>
      <c r="M147" s="268">
        <v>5.1291599999999997</v>
      </c>
      <c r="N147" s="1"/>
      <c r="O147" s="1"/>
    </row>
    <row r="148" spans="1:15" ht="12.75" customHeight="1">
      <c r="A148" s="236">
        <v>139</v>
      </c>
      <c r="B148" s="278" t="s">
        <v>167</v>
      </c>
      <c r="C148" s="268">
        <v>127.75</v>
      </c>
      <c r="D148" s="269">
        <v>127.16666666666667</v>
      </c>
      <c r="E148" s="269">
        <v>125.38333333333335</v>
      </c>
      <c r="F148" s="269">
        <v>123.01666666666668</v>
      </c>
      <c r="G148" s="269">
        <v>121.23333333333336</v>
      </c>
      <c r="H148" s="269">
        <v>129.53333333333336</v>
      </c>
      <c r="I148" s="269">
        <v>131.31666666666666</v>
      </c>
      <c r="J148" s="269">
        <v>133.68333333333334</v>
      </c>
      <c r="K148" s="268">
        <v>128.94999999999999</v>
      </c>
      <c r="L148" s="268">
        <v>124.8</v>
      </c>
      <c r="M148" s="268">
        <v>68.044820000000001</v>
      </c>
      <c r="N148" s="1"/>
      <c r="O148" s="1"/>
    </row>
    <row r="149" spans="1:15" ht="12.75" customHeight="1">
      <c r="A149" s="236">
        <v>140</v>
      </c>
      <c r="B149" s="278" t="s">
        <v>169</v>
      </c>
      <c r="C149" s="268">
        <v>159.65</v>
      </c>
      <c r="D149" s="269">
        <v>159.53333333333333</v>
      </c>
      <c r="E149" s="269">
        <v>157.51666666666665</v>
      </c>
      <c r="F149" s="269">
        <v>155.38333333333333</v>
      </c>
      <c r="G149" s="269">
        <v>153.36666666666665</v>
      </c>
      <c r="H149" s="269">
        <v>161.66666666666666</v>
      </c>
      <c r="I149" s="269">
        <v>163.68333333333337</v>
      </c>
      <c r="J149" s="269">
        <v>165.81666666666666</v>
      </c>
      <c r="K149" s="268">
        <v>161.55000000000001</v>
      </c>
      <c r="L149" s="268">
        <v>157.4</v>
      </c>
      <c r="M149" s="268">
        <v>120.15533000000001</v>
      </c>
      <c r="N149" s="1"/>
      <c r="O149" s="1"/>
    </row>
    <row r="150" spans="1:15" ht="12.75" customHeight="1">
      <c r="A150" s="236">
        <v>141</v>
      </c>
      <c r="B150" s="278" t="s">
        <v>163</v>
      </c>
      <c r="C150" s="268">
        <v>71.3</v>
      </c>
      <c r="D150" s="269">
        <v>70.449999999999989</v>
      </c>
      <c r="E150" s="269">
        <v>69.049999999999983</v>
      </c>
      <c r="F150" s="269">
        <v>66.8</v>
      </c>
      <c r="G150" s="269">
        <v>65.399999999999991</v>
      </c>
      <c r="H150" s="269">
        <v>72.699999999999974</v>
      </c>
      <c r="I150" s="269">
        <v>74.09999999999998</v>
      </c>
      <c r="J150" s="269">
        <v>76.349999999999966</v>
      </c>
      <c r="K150" s="268">
        <v>71.849999999999994</v>
      </c>
      <c r="L150" s="268">
        <v>68.2</v>
      </c>
      <c r="M150" s="268">
        <v>166.70831999999999</v>
      </c>
      <c r="N150" s="1"/>
      <c r="O150" s="1"/>
    </row>
    <row r="151" spans="1:15" ht="12.75" customHeight="1">
      <c r="A151" s="236">
        <v>142</v>
      </c>
      <c r="B151" s="278" t="s">
        <v>165</v>
      </c>
      <c r="C151" s="268">
        <v>4490.8500000000004</v>
      </c>
      <c r="D151" s="269">
        <v>4454.3</v>
      </c>
      <c r="E151" s="269">
        <v>4400.6500000000005</v>
      </c>
      <c r="F151" s="269">
        <v>4310.4500000000007</v>
      </c>
      <c r="G151" s="269">
        <v>4256.8000000000011</v>
      </c>
      <c r="H151" s="269">
        <v>4544.5</v>
      </c>
      <c r="I151" s="269">
        <v>4598.1499999999996</v>
      </c>
      <c r="J151" s="269">
        <v>4688.3499999999995</v>
      </c>
      <c r="K151" s="268">
        <v>4507.95</v>
      </c>
      <c r="L151" s="268">
        <v>4364.1000000000004</v>
      </c>
      <c r="M151" s="268">
        <v>0.91320000000000001</v>
      </c>
      <c r="N151" s="1"/>
      <c r="O151" s="1"/>
    </row>
    <row r="152" spans="1:15" ht="12.75" customHeight="1">
      <c r="A152" s="236">
        <v>143</v>
      </c>
      <c r="B152" s="278" t="s">
        <v>166</v>
      </c>
      <c r="C152" s="268">
        <v>19144.8</v>
      </c>
      <c r="D152" s="269">
        <v>19077.933333333334</v>
      </c>
      <c r="E152" s="269">
        <v>18960.866666666669</v>
      </c>
      <c r="F152" s="269">
        <v>18776.933333333334</v>
      </c>
      <c r="G152" s="269">
        <v>18659.866666666669</v>
      </c>
      <c r="H152" s="269">
        <v>19261.866666666669</v>
      </c>
      <c r="I152" s="269">
        <v>19378.933333333334</v>
      </c>
      <c r="J152" s="269">
        <v>19562.866666666669</v>
      </c>
      <c r="K152" s="268">
        <v>19195</v>
      </c>
      <c r="L152" s="268">
        <v>18894</v>
      </c>
      <c r="M152" s="268">
        <v>0.80972999999999995</v>
      </c>
      <c r="N152" s="1"/>
      <c r="O152" s="1"/>
    </row>
    <row r="153" spans="1:15" ht="12.75" customHeight="1">
      <c r="A153" s="236">
        <v>144</v>
      </c>
      <c r="B153" s="278" t="s">
        <v>162</v>
      </c>
      <c r="C153" s="268">
        <v>268.64999999999998</v>
      </c>
      <c r="D153" s="269">
        <v>268.90000000000003</v>
      </c>
      <c r="E153" s="269">
        <v>265.30000000000007</v>
      </c>
      <c r="F153" s="269">
        <v>261.95000000000005</v>
      </c>
      <c r="G153" s="269">
        <v>258.35000000000008</v>
      </c>
      <c r="H153" s="269">
        <v>272.25000000000006</v>
      </c>
      <c r="I153" s="269">
        <v>275.85000000000008</v>
      </c>
      <c r="J153" s="269">
        <v>279.20000000000005</v>
      </c>
      <c r="K153" s="268">
        <v>272.5</v>
      </c>
      <c r="L153" s="268">
        <v>265.55</v>
      </c>
      <c r="M153" s="268">
        <v>3.2102300000000001</v>
      </c>
      <c r="N153" s="1"/>
      <c r="O153" s="1"/>
    </row>
    <row r="154" spans="1:15" ht="12.75" customHeight="1">
      <c r="A154" s="236">
        <v>145</v>
      </c>
      <c r="B154" s="278" t="s">
        <v>268</v>
      </c>
      <c r="C154" s="268">
        <v>917.8</v>
      </c>
      <c r="D154" s="269">
        <v>913.06666666666661</v>
      </c>
      <c r="E154" s="269">
        <v>894.83333333333326</v>
      </c>
      <c r="F154" s="269">
        <v>871.86666666666667</v>
      </c>
      <c r="G154" s="269">
        <v>853.63333333333333</v>
      </c>
      <c r="H154" s="269">
        <v>936.03333333333319</v>
      </c>
      <c r="I154" s="269">
        <v>954.26666666666654</v>
      </c>
      <c r="J154" s="269">
        <v>977.23333333333312</v>
      </c>
      <c r="K154" s="268">
        <v>931.3</v>
      </c>
      <c r="L154" s="268">
        <v>890.1</v>
      </c>
      <c r="M154" s="268">
        <v>7.1917</v>
      </c>
      <c r="N154" s="1"/>
      <c r="O154" s="1"/>
    </row>
    <row r="155" spans="1:15" ht="12.75" customHeight="1">
      <c r="A155" s="236">
        <v>146</v>
      </c>
      <c r="B155" s="278" t="s">
        <v>170</v>
      </c>
      <c r="C155" s="268">
        <v>126.8</v>
      </c>
      <c r="D155" s="269">
        <v>128.23333333333332</v>
      </c>
      <c r="E155" s="269">
        <v>124.06666666666663</v>
      </c>
      <c r="F155" s="269">
        <v>121.33333333333331</v>
      </c>
      <c r="G155" s="269">
        <v>117.16666666666663</v>
      </c>
      <c r="H155" s="269">
        <v>130.96666666666664</v>
      </c>
      <c r="I155" s="269">
        <v>135.13333333333333</v>
      </c>
      <c r="J155" s="269">
        <v>137.86666666666665</v>
      </c>
      <c r="K155" s="268">
        <v>132.4</v>
      </c>
      <c r="L155" s="268">
        <v>125.5</v>
      </c>
      <c r="M155" s="268">
        <v>335.30493999999999</v>
      </c>
      <c r="N155" s="1"/>
      <c r="O155" s="1"/>
    </row>
    <row r="156" spans="1:15" ht="12.75" customHeight="1">
      <c r="A156" s="236">
        <v>147</v>
      </c>
      <c r="B156" s="278" t="s">
        <v>269</v>
      </c>
      <c r="C156" s="268">
        <v>174.45</v>
      </c>
      <c r="D156" s="269">
        <v>172.98333333333335</v>
      </c>
      <c r="E156" s="269">
        <v>169.81666666666669</v>
      </c>
      <c r="F156" s="269">
        <v>165.18333333333334</v>
      </c>
      <c r="G156" s="269">
        <v>162.01666666666668</v>
      </c>
      <c r="H156" s="269">
        <v>177.6166666666667</v>
      </c>
      <c r="I156" s="269">
        <v>180.78333333333333</v>
      </c>
      <c r="J156" s="269">
        <v>185.41666666666671</v>
      </c>
      <c r="K156" s="268">
        <v>176.15</v>
      </c>
      <c r="L156" s="268">
        <v>168.35</v>
      </c>
      <c r="M156" s="268">
        <v>33.332009999999997</v>
      </c>
      <c r="N156" s="1"/>
      <c r="O156" s="1"/>
    </row>
    <row r="157" spans="1:15" ht="12.75" customHeight="1">
      <c r="A157" s="236">
        <v>148</v>
      </c>
      <c r="B157" s="278" t="s">
        <v>831</v>
      </c>
      <c r="C157" s="268">
        <v>637.95000000000005</v>
      </c>
      <c r="D157" s="269">
        <v>639.4666666666667</v>
      </c>
      <c r="E157" s="269">
        <v>629.63333333333344</v>
      </c>
      <c r="F157" s="269">
        <v>621.31666666666672</v>
      </c>
      <c r="G157" s="269">
        <v>611.48333333333346</v>
      </c>
      <c r="H157" s="269">
        <v>647.78333333333342</v>
      </c>
      <c r="I157" s="269">
        <v>657.61666666666667</v>
      </c>
      <c r="J157" s="269">
        <v>665.93333333333339</v>
      </c>
      <c r="K157" s="268">
        <v>649.29999999999995</v>
      </c>
      <c r="L157" s="268">
        <v>631.15</v>
      </c>
      <c r="M157" s="268">
        <v>8.6394699999999993</v>
      </c>
      <c r="N157" s="1"/>
      <c r="O157" s="1"/>
    </row>
    <row r="158" spans="1:15" ht="12.75" customHeight="1">
      <c r="A158" s="236">
        <v>149</v>
      </c>
      <c r="B158" s="278" t="s">
        <v>442</v>
      </c>
      <c r="C158" s="268">
        <v>2982.5</v>
      </c>
      <c r="D158" s="269">
        <v>2966.0166666666664</v>
      </c>
      <c r="E158" s="269">
        <v>2942.0333333333328</v>
      </c>
      <c r="F158" s="269">
        <v>2901.5666666666666</v>
      </c>
      <c r="G158" s="269">
        <v>2877.583333333333</v>
      </c>
      <c r="H158" s="269">
        <v>3006.4833333333327</v>
      </c>
      <c r="I158" s="269">
        <v>3030.4666666666662</v>
      </c>
      <c r="J158" s="269">
        <v>3070.9333333333325</v>
      </c>
      <c r="K158" s="268">
        <v>2990</v>
      </c>
      <c r="L158" s="268">
        <v>2925.55</v>
      </c>
      <c r="M158" s="268">
        <v>0.50551999999999997</v>
      </c>
      <c r="N158" s="1"/>
      <c r="O158" s="1"/>
    </row>
    <row r="159" spans="1:15" ht="12.75" customHeight="1">
      <c r="A159" s="236">
        <v>150</v>
      </c>
      <c r="B159" s="278" t="s">
        <v>832</v>
      </c>
      <c r="C159" s="268">
        <v>472.55</v>
      </c>
      <c r="D159" s="269">
        <v>473.4666666666667</v>
      </c>
      <c r="E159" s="269">
        <v>467.13333333333338</v>
      </c>
      <c r="F159" s="269">
        <v>461.7166666666667</v>
      </c>
      <c r="G159" s="269">
        <v>455.38333333333338</v>
      </c>
      <c r="H159" s="269">
        <v>478.88333333333338</v>
      </c>
      <c r="I159" s="269">
        <v>485.21666666666664</v>
      </c>
      <c r="J159" s="269">
        <v>490.63333333333338</v>
      </c>
      <c r="K159" s="268">
        <v>479.8</v>
      </c>
      <c r="L159" s="268">
        <v>468.05</v>
      </c>
      <c r="M159" s="268">
        <v>3.3278300000000001</v>
      </c>
      <c r="N159" s="1"/>
      <c r="O159" s="1"/>
    </row>
    <row r="160" spans="1:15" ht="12.75" customHeight="1">
      <c r="A160" s="236">
        <v>151</v>
      </c>
      <c r="B160" s="278" t="s">
        <v>177</v>
      </c>
      <c r="C160" s="268">
        <v>2998.35</v>
      </c>
      <c r="D160" s="269">
        <v>2990.4333333333329</v>
      </c>
      <c r="E160" s="269">
        <v>2965.9666666666658</v>
      </c>
      <c r="F160" s="269">
        <v>2933.583333333333</v>
      </c>
      <c r="G160" s="269">
        <v>2909.1166666666659</v>
      </c>
      <c r="H160" s="269">
        <v>3022.8166666666657</v>
      </c>
      <c r="I160" s="269">
        <v>3047.2833333333328</v>
      </c>
      <c r="J160" s="269">
        <v>3079.6666666666656</v>
      </c>
      <c r="K160" s="268">
        <v>3014.9</v>
      </c>
      <c r="L160" s="268">
        <v>2958.05</v>
      </c>
      <c r="M160" s="268">
        <v>1.5191300000000001</v>
      </c>
      <c r="N160" s="1"/>
      <c r="O160" s="1"/>
    </row>
    <row r="161" spans="1:15" ht="12.75" customHeight="1">
      <c r="A161" s="236">
        <v>152</v>
      </c>
      <c r="B161" s="278" t="s">
        <v>171</v>
      </c>
      <c r="C161" s="268">
        <v>50666.15</v>
      </c>
      <c r="D161" s="269">
        <v>50162.799999999996</v>
      </c>
      <c r="E161" s="269">
        <v>49413.349999999991</v>
      </c>
      <c r="F161" s="269">
        <v>48160.549999999996</v>
      </c>
      <c r="G161" s="269">
        <v>47411.099999999991</v>
      </c>
      <c r="H161" s="269">
        <v>51415.599999999991</v>
      </c>
      <c r="I161" s="269">
        <v>52165.049999999988</v>
      </c>
      <c r="J161" s="269">
        <v>53417.849999999991</v>
      </c>
      <c r="K161" s="268">
        <v>50912.25</v>
      </c>
      <c r="L161" s="268">
        <v>48910</v>
      </c>
      <c r="M161" s="268">
        <v>0.19202</v>
      </c>
      <c r="N161" s="1"/>
      <c r="O161" s="1"/>
    </row>
    <row r="162" spans="1:15" ht="12.75" customHeight="1">
      <c r="A162" s="236">
        <v>153</v>
      </c>
      <c r="B162" s="278" t="s">
        <v>447</v>
      </c>
      <c r="C162" s="268">
        <v>3241.2</v>
      </c>
      <c r="D162" s="269">
        <v>3235.8666666666668</v>
      </c>
      <c r="E162" s="269">
        <v>3177.7333333333336</v>
      </c>
      <c r="F162" s="269">
        <v>3114.2666666666669</v>
      </c>
      <c r="G162" s="269">
        <v>3056.1333333333337</v>
      </c>
      <c r="H162" s="269">
        <v>3299.3333333333335</v>
      </c>
      <c r="I162" s="269">
        <v>3357.4666666666667</v>
      </c>
      <c r="J162" s="269">
        <v>3420.9333333333334</v>
      </c>
      <c r="K162" s="268">
        <v>3294</v>
      </c>
      <c r="L162" s="268">
        <v>3172.4</v>
      </c>
      <c r="M162" s="268">
        <v>3.8623400000000001</v>
      </c>
      <c r="N162" s="1"/>
      <c r="O162" s="1"/>
    </row>
    <row r="163" spans="1:15" ht="12.75" customHeight="1">
      <c r="A163" s="236">
        <v>154</v>
      </c>
      <c r="B163" s="278" t="s">
        <v>173</v>
      </c>
      <c r="C163" s="268">
        <v>199.9</v>
      </c>
      <c r="D163" s="269">
        <v>199.46666666666667</v>
      </c>
      <c r="E163" s="269">
        <v>198.03333333333333</v>
      </c>
      <c r="F163" s="269">
        <v>196.16666666666666</v>
      </c>
      <c r="G163" s="269">
        <v>194.73333333333332</v>
      </c>
      <c r="H163" s="269">
        <v>201.33333333333334</v>
      </c>
      <c r="I163" s="269">
        <v>202.76666666666668</v>
      </c>
      <c r="J163" s="269">
        <v>204.63333333333335</v>
      </c>
      <c r="K163" s="268">
        <v>200.9</v>
      </c>
      <c r="L163" s="268">
        <v>197.6</v>
      </c>
      <c r="M163" s="268">
        <v>19.039960000000001</v>
      </c>
      <c r="N163" s="1"/>
      <c r="O163" s="1"/>
    </row>
    <row r="164" spans="1:15" ht="12.75" customHeight="1">
      <c r="A164" s="236">
        <v>155</v>
      </c>
      <c r="B164" s="278" t="s">
        <v>176</v>
      </c>
      <c r="C164" s="268">
        <v>2690.3</v>
      </c>
      <c r="D164" s="269">
        <v>2694.1833333333334</v>
      </c>
      <c r="E164" s="269">
        <v>2671.3666666666668</v>
      </c>
      <c r="F164" s="269">
        <v>2652.4333333333334</v>
      </c>
      <c r="G164" s="269">
        <v>2629.6166666666668</v>
      </c>
      <c r="H164" s="269">
        <v>2713.1166666666668</v>
      </c>
      <c r="I164" s="269">
        <v>2735.9333333333334</v>
      </c>
      <c r="J164" s="269">
        <v>2754.8666666666668</v>
      </c>
      <c r="K164" s="268">
        <v>2717</v>
      </c>
      <c r="L164" s="268">
        <v>2675.25</v>
      </c>
      <c r="M164" s="268">
        <v>5.2262500000000003</v>
      </c>
      <c r="N164" s="1"/>
      <c r="O164" s="1"/>
    </row>
    <row r="165" spans="1:15" ht="12.75" customHeight="1">
      <c r="A165" s="236">
        <v>156</v>
      </c>
      <c r="B165" s="278" t="s">
        <v>172</v>
      </c>
      <c r="C165" s="268">
        <v>864.25</v>
      </c>
      <c r="D165" s="269">
        <v>860.61666666666667</v>
      </c>
      <c r="E165" s="269">
        <v>847.63333333333333</v>
      </c>
      <c r="F165" s="269">
        <v>831.01666666666665</v>
      </c>
      <c r="G165" s="269">
        <v>818.0333333333333</v>
      </c>
      <c r="H165" s="269">
        <v>877.23333333333335</v>
      </c>
      <c r="I165" s="269">
        <v>890.2166666666667</v>
      </c>
      <c r="J165" s="269">
        <v>906.83333333333337</v>
      </c>
      <c r="K165" s="268">
        <v>873.6</v>
      </c>
      <c r="L165" s="268">
        <v>844</v>
      </c>
      <c r="M165" s="268">
        <v>9.6352499999999992</v>
      </c>
      <c r="N165" s="1"/>
      <c r="O165" s="1"/>
    </row>
    <row r="166" spans="1:15" ht="12.75" customHeight="1">
      <c r="A166" s="236">
        <v>157</v>
      </c>
      <c r="B166" s="278" t="s">
        <v>270</v>
      </c>
      <c r="C166" s="268">
        <v>2560.75</v>
      </c>
      <c r="D166" s="269">
        <v>2562.6166666666668</v>
      </c>
      <c r="E166" s="269">
        <v>2526.2333333333336</v>
      </c>
      <c r="F166" s="269">
        <v>2491.7166666666667</v>
      </c>
      <c r="G166" s="269">
        <v>2455.3333333333335</v>
      </c>
      <c r="H166" s="269">
        <v>2597.1333333333337</v>
      </c>
      <c r="I166" s="269">
        <v>2633.5166666666669</v>
      </c>
      <c r="J166" s="269">
        <v>2668.0333333333338</v>
      </c>
      <c r="K166" s="268">
        <v>2599</v>
      </c>
      <c r="L166" s="268">
        <v>2528.1</v>
      </c>
      <c r="M166" s="268">
        <v>2.2618200000000002</v>
      </c>
      <c r="N166" s="1"/>
      <c r="O166" s="1"/>
    </row>
    <row r="167" spans="1:15" ht="12.75" customHeight="1">
      <c r="A167" s="236">
        <v>158</v>
      </c>
      <c r="B167" s="278" t="s">
        <v>174</v>
      </c>
      <c r="C167" s="268">
        <v>104.6</v>
      </c>
      <c r="D167" s="269">
        <v>104.48333333333335</v>
      </c>
      <c r="E167" s="269">
        <v>103.76666666666669</v>
      </c>
      <c r="F167" s="269">
        <v>102.93333333333335</v>
      </c>
      <c r="G167" s="269">
        <v>102.2166666666667</v>
      </c>
      <c r="H167" s="269">
        <v>105.31666666666669</v>
      </c>
      <c r="I167" s="269">
        <v>106.03333333333333</v>
      </c>
      <c r="J167" s="269">
        <v>106.86666666666669</v>
      </c>
      <c r="K167" s="268">
        <v>105.2</v>
      </c>
      <c r="L167" s="268">
        <v>103.65</v>
      </c>
      <c r="M167" s="268">
        <v>69.104709999999997</v>
      </c>
      <c r="N167" s="1"/>
      <c r="O167" s="1"/>
    </row>
    <row r="168" spans="1:15" ht="12.75" customHeight="1">
      <c r="A168" s="236">
        <v>159</v>
      </c>
      <c r="B168" s="278" t="s">
        <v>179</v>
      </c>
      <c r="C168" s="268">
        <v>212.2</v>
      </c>
      <c r="D168" s="269">
        <v>212.63333333333333</v>
      </c>
      <c r="E168" s="269">
        <v>206.56666666666666</v>
      </c>
      <c r="F168" s="269">
        <v>200.93333333333334</v>
      </c>
      <c r="G168" s="269">
        <v>194.86666666666667</v>
      </c>
      <c r="H168" s="269">
        <v>218.26666666666665</v>
      </c>
      <c r="I168" s="269">
        <v>224.33333333333331</v>
      </c>
      <c r="J168" s="269">
        <v>229.96666666666664</v>
      </c>
      <c r="K168" s="268">
        <v>218.7</v>
      </c>
      <c r="L168" s="268">
        <v>207</v>
      </c>
      <c r="M168" s="268">
        <v>471.73210999999998</v>
      </c>
      <c r="N168" s="1"/>
      <c r="O168" s="1"/>
    </row>
    <row r="169" spans="1:15" ht="12.75" customHeight="1">
      <c r="A169" s="236">
        <v>160</v>
      </c>
      <c r="B169" s="278" t="s">
        <v>271</v>
      </c>
      <c r="C169" s="268">
        <v>449.8</v>
      </c>
      <c r="D169" s="269">
        <v>448.63333333333338</v>
      </c>
      <c r="E169" s="269">
        <v>440.51666666666677</v>
      </c>
      <c r="F169" s="269">
        <v>431.23333333333341</v>
      </c>
      <c r="G169" s="269">
        <v>423.11666666666679</v>
      </c>
      <c r="H169" s="269">
        <v>457.91666666666674</v>
      </c>
      <c r="I169" s="269">
        <v>466.03333333333342</v>
      </c>
      <c r="J169" s="269">
        <v>475.31666666666672</v>
      </c>
      <c r="K169" s="268">
        <v>456.75</v>
      </c>
      <c r="L169" s="268">
        <v>439.35</v>
      </c>
      <c r="M169" s="268">
        <v>1.8980999999999999</v>
      </c>
      <c r="N169" s="1"/>
      <c r="O169" s="1"/>
    </row>
    <row r="170" spans="1:15" ht="12.75" customHeight="1">
      <c r="A170" s="236">
        <v>161</v>
      </c>
      <c r="B170" s="278" t="s">
        <v>272</v>
      </c>
      <c r="C170" s="268">
        <v>13885.15</v>
      </c>
      <c r="D170" s="269">
        <v>13831.916666666666</v>
      </c>
      <c r="E170" s="269">
        <v>13673.833333333332</v>
      </c>
      <c r="F170" s="269">
        <v>13462.516666666666</v>
      </c>
      <c r="G170" s="269">
        <v>13304.433333333332</v>
      </c>
      <c r="H170" s="269">
        <v>14043.233333333332</v>
      </c>
      <c r="I170" s="269">
        <v>14201.316666666664</v>
      </c>
      <c r="J170" s="269">
        <v>14412.633333333331</v>
      </c>
      <c r="K170" s="268">
        <v>13990</v>
      </c>
      <c r="L170" s="268">
        <v>13620.6</v>
      </c>
      <c r="M170" s="268">
        <v>0.14496000000000001</v>
      </c>
      <c r="N170" s="1"/>
      <c r="O170" s="1"/>
    </row>
    <row r="171" spans="1:15" ht="12.75" customHeight="1">
      <c r="A171" s="236">
        <v>162</v>
      </c>
      <c r="B171" s="278" t="s">
        <v>178</v>
      </c>
      <c r="C171" s="268">
        <v>36.549999999999997</v>
      </c>
      <c r="D171" s="269">
        <v>36.116666666666667</v>
      </c>
      <c r="E171" s="269">
        <v>35.433333333333337</v>
      </c>
      <c r="F171" s="269">
        <v>34.31666666666667</v>
      </c>
      <c r="G171" s="269">
        <v>33.63333333333334</v>
      </c>
      <c r="H171" s="269">
        <v>37.233333333333334</v>
      </c>
      <c r="I171" s="269">
        <v>37.916666666666657</v>
      </c>
      <c r="J171" s="269">
        <v>39.033333333333331</v>
      </c>
      <c r="K171" s="268">
        <v>36.799999999999997</v>
      </c>
      <c r="L171" s="268">
        <v>35</v>
      </c>
      <c r="M171" s="268">
        <v>904.05745000000002</v>
      </c>
      <c r="N171" s="1"/>
      <c r="O171" s="1"/>
    </row>
    <row r="172" spans="1:15" ht="12.75" customHeight="1">
      <c r="A172" s="236">
        <v>163</v>
      </c>
      <c r="B172" s="278" t="s">
        <v>184</v>
      </c>
      <c r="C172" s="268">
        <v>94</v>
      </c>
      <c r="D172" s="269">
        <v>93.84999999999998</v>
      </c>
      <c r="E172" s="269">
        <v>92.999999999999957</v>
      </c>
      <c r="F172" s="269">
        <v>91.999999999999972</v>
      </c>
      <c r="G172" s="269">
        <v>91.149999999999949</v>
      </c>
      <c r="H172" s="269">
        <v>94.849999999999966</v>
      </c>
      <c r="I172" s="269">
        <v>95.699999999999989</v>
      </c>
      <c r="J172" s="269">
        <v>96.699999999999974</v>
      </c>
      <c r="K172" s="268">
        <v>94.7</v>
      </c>
      <c r="L172" s="268">
        <v>92.85</v>
      </c>
      <c r="M172" s="268">
        <v>132.53471999999999</v>
      </c>
      <c r="N172" s="1"/>
      <c r="O172" s="1"/>
    </row>
    <row r="173" spans="1:15" ht="12.75" customHeight="1">
      <c r="A173" s="236">
        <v>164</v>
      </c>
      <c r="B173" s="278" t="s">
        <v>185</v>
      </c>
      <c r="C173" s="268">
        <v>2377.75</v>
      </c>
      <c r="D173" s="269">
        <v>2363.5833333333335</v>
      </c>
      <c r="E173" s="269">
        <v>2325.166666666667</v>
      </c>
      <c r="F173" s="269">
        <v>2272.5833333333335</v>
      </c>
      <c r="G173" s="269">
        <v>2234.166666666667</v>
      </c>
      <c r="H173" s="269">
        <v>2416.166666666667</v>
      </c>
      <c r="I173" s="269">
        <v>2454.5833333333339</v>
      </c>
      <c r="J173" s="269">
        <v>2507.166666666667</v>
      </c>
      <c r="K173" s="268">
        <v>2402</v>
      </c>
      <c r="L173" s="268">
        <v>2311</v>
      </c>
      <c r="M173" s="268">
        <v>85.899079999999998</v>
      </c>
      <c r="N173" s="1"/>
      <c r="O173" s="1"/>
    </row>
    <row r="174" spans="1:15" ht="12.75" customHeight="1">
      <c r="A174" s="236">
        <v>165</v>
      </c>
      <c r="B174" s="278" t="s">
        <v>273</v>
      </c>
      <c r="C174" s="268">
        <v>913.5</v>
      </c>
      <c r="D174" s="269">
        <v>908.0333333333333</v>
      </c>
      <c r="E174" s="269">
        <v>899.26666666666665</v>
      </c>
      <c r="F174" s="269">
        <v>885.0333333333333</v>
      </c>
      <c r="G174" s="269">
        <v>876.26666666666665</v>
      </c>
      <c r="H174" s="269">
        <v>922.26666666666665</v>
      </c>
      <c r="I174" s="269">
        <v>931.0333333333333</v>
      </c>
      <c r="J174" s="269">
        <v>945.26666666666665</v>
      </c>
      <c r="K174" s="268">
        <v>916.8</v>
      </c>
      <c r="L174" s="268">
        <v>893.8</v>
      </c>
      <c r="M174" s="268">
        <v>13.40531</v>
      </c>
      <c r="N174" s="1"/>
      <c r="O174" s="1"/>
    </row>
    <row r="175" spans="1:15" ht="12.75" customHeight="1">
      <c r="A175" s="236">
        <v>166</v>
      </c>
      <c r="B175" s="278" t="s">
        <v>187</v>
      </c>
      <c r="C175" s="268">
        <v>1250.45</v>
      </c>
      <c r="D175" s="269">
        <v>1247.6666666666667</v>
      </c>
      <c r="E175" s="269">
        <v>1237.3333333333335</v>
      </c>
      <c r="F175" s="269">
        <v>1224.2166666666667</v>
      </c>
      <c r="G175" s="269">
        <v>1213.8833333333334</v>
      </c>
      <c r="H175" s="269">
        <v>1260.7833333333335</v>
      </c>
      <c r="I175" s="269">
        <v>1271.116666666667</v>
      </c>
      <c r="J175" s="269">
        <v>1284.2333333333336</v>
      </c>
      <c r="K175" s="268">
        <v>1258</v>
      </c>
      <c r="L175" s="268">
        <v>1234.55</v>
      </c>
      <c r="M175" s="268">
        <v>13.44894</v>
      </c>
      <c r="N175" s="1"/>
      <c r="O175" s="1"/>
    </row>
    <row r="176" spans="1:15" ht="12.75" customHeight="1">
      <c r="A176" s="236">
        <v>167</v>
      </c>
      <c r="B176" s="278" t="s">
        <v>191</v>
      </c>
      <c r="C176" s="268">
        <v>2503.4499999999998</v>
      </c>
      <c r="D176" s="269">
        <v>2489.9666666666667</v>
      </c>
      <c r="E176" s="269">
        <v>2424.9333333333334</v>
      </c>
      <c r="F176" s="269">
        <v>2346.4166666666665</v>
      </c>
      <c r="G176" s="269">
        <v>2281.3833333333332</v>
      </c>
      <c r="H176" s="269">
        <v>2568.4833333333336</v>
      </c>
      <c r="I176" s="269">
        <v>2633.5166666666673</v>
      </c>
      <c r="J176" s="269">
        <v>2712.0333333333338</v>
      </c>
      <c r="K176" s="268">
        <v>2555</v>
      </c>
      <c r="L176" s="268">
        <v>2411.4499999999998</v>
      </c>
      <c r="M176" s="268">
        <v>17.24728</v>
      </c>
      <c r="N176" s="1"/>
      <c r="O176" s="1"/>
    </row>
    <row r="177" spans="1:15" ht="12.75" customHeight="1">
      <c r="A177" s="236">
        <v>168</v>
      </c>
      <c r="B177" s="278" t="s">
        <v>189</v>
      </c>
      <c r="C177" s="268">
        <v>21033.1</v>
      </c>
      <c r="D177" s="269">
        <v>21285.033333333333</v>
      </c>
      <c r="E177" s="269">
        <v>20580.066666666666</v>
      </c>
      <c r="F177" s="269">
        <v>20127.033333333333</v>
      </c>
      <c r="G177" s="269">
        <v>19422.066666666666</v>
      </c>
      <c r="H177" s="269">
        <v>21738.066666666666</v>
      </c>
      <c r="I177" s="269">
        <v>22443.033333333333</v>
      </c>
      <c r="J177" s="269">
        <v>22896.066666666666</v>
      </c>
      <c r="K177" s="268">
        <v>21990</v>
      </c>
      <c r="L177" s="268">
        <v>20832</v>
      </c>
      <c r="M177" s="268">
        <v>2.1781000000000001</v>
      </c>
      <c r="N177" s="1"/>
      <c r="O177" s="1"/>
    </row>
    <row r="178" spans="1:15" ht="12.75" customHeight="1">
      <c r="A178" s="236">
        <v>169</v>
      </c>
      <c r="B178" s="278" t="s">
        <v>192</v>
      </c>
      <c r="C178" s="268">
        <v>1197.55</v>
      </c>
      <c r="D178" s="269">
        <v>1203.1000000000001</v>
      </c>
      <c r="E178" s="269">
        <v>1183.4500000000003</v>
      </c>
      <c r="F178" s="269">
        <v>1169.3500000000001</v>
      </c>
      <c r="G178" s="269">
        <v>1149.7000000000003</v>
      </c>
      <c r="H178" s="269">
        <v>1217.2000000000003</v>
      </c>
      <c r="I178" s="269">
        <v>1236.8500000000004</v>
      </c>
      <c r="J178" s="269">
        <v>1250.9500000000003</v>
      </c>
      <c r="K178" s="268">
        <v>1222.75</v>
      </c>
      <c r="L178" s="268">
        <v>1189</v>
      </c>
      <c r="M178" s="268">
        <v>7.3783700000000003</v>
      </c>
      <c r="N178" s="1"/>
      <c r="O178" s="1"/>
    </row>
    <row r="179" spans="1:15" ht="12.75" customHeight="1">
      <c r="A179" s="236">
        <v>170</v>
      </c>
      <c r="B179" s="278" t="s">
        <v>190</v>
      </c>
      <c r="C179" s="268">
        <v>2770.8</v>
      </c>
      <c r="D179" s="269">
        <v>2753.1666666666665</v>
      </c>
      <c r="E179" s="269">
        <v>2720.1333333333332</v>
      </c>
      <c r="F179" s="269">
        <v>2669.4666666666667</v>
      </c>
      <c r="G179" s="269">
        <v>2636.4333333333334</v>
      </c>
      <c r="H179" s="269">
        <v>2803.833333333333</v>
      </c>
      <c r="I179" s="269">
        <v>2836.8666666666668</v>
      </c>
      <c r="J179" s="269">
        <v>2887.5333333333328</v>
      </c>
      <c r="K179" s="268">
        <v>2786.2</v>
      </c>
      <c r="L179" s="268">
        <v>2702.5</v>
      </c>
      <c r="M179" s="268">
        <v>2.9717799999999999</v>
      </c>
      <c r="N179" s="1"/>
      <c r="O179" s="1"/>
    </row>
    <row r="180" spans="1:15" ht="12.75" customHeight="1">
      <c r="A180" s="236">
        <v>171</v>
      </c>
      <c r="B180" s="278" t="s">
        <v>823</v>
      </c>
      <c r="C180" s="268">
        <v>463.75</v>
      </c>
      <c r="D180" s="269">
        <v>462.65000000000003</v>
      </c>
      <c r="E180" s="269">
        <v>456.35000000000008</v>
      </c>
      <c r="F180" s="269">
        <v>448.95000000000005</v>
      </c>
      <c r="G180" s="269">
        <v>442.65000000000009</v>
      </c>
      <c r="H180" s="269">
        <v>470.05000000000007</v>
      </c>
      <c r="I180" s="269">
        <v>476.35</v>
      </c>
      <c r="J180" s="269">
        <v>483.75000000000006</v>
      </c>
      <c r="K180" s="268">
        <v>468.95</v>
      </c>
      <c r="L180" s="268">
        <v>455.25</v>
      </c>
      <c r="M180" s="268">
        <v>14.748189999999999</v>
      </c>
      <c r="N180" s="1"/>
      <c r="O180" s="1"/>
    </row>
    <row r="181" spans="1:15" ht="12.75" customHeight="1">
      <c r="A181" s="236">
        <v>172</v>
      </c>
      <c r="B181" s="278" t="s">
        <v>188</v>
      </c>
      <c r="C181" s="268">
        <v>530.6</v>
      </c>
      <c r="D181" s="269">
        <v>527.88333333333333</v>
      </c>
      <c r="E181" s="269">
        <v>518.86666666666667</v>
      </c>
      <c r="F181" s="269">
        <v>507.13333333333333</v>
      </c>
      <c r="G181" s="269">
        <v>498.11666666666667</v>
      </c>
      <c r="H181" s="269">
        <v>539.61666666666667</v>
      </c>
      <c r="I181" s="269">
        <v>548.63333333333333</v>
      </c>
      <c r="J181" s="269">
        <v>560.36666666666667</v>
      </c>
      <c r="K181" s="268">
        <v>536.9</v>
      </c>
      <c r="L181" s="268">
        <v>516.15</v>
      </c>
      <c r="M181" s="268">
        <v>174.6695</v>
      </c>
      <c r="N181" s="1"/>
      <c r="O181" s="1"/>
    </row>
    <row r="182" spans="1:15" ht="12.75" customHeight="1">
      <c r="A182" s="236">
        <v>173</v>
      </c>
      <c r="B182" s="278" t="s">
        <v>186</v>
      </c>
      <c r="C182" s="268">
        <v>76.75</v>
      </c>
      <c r="D182" s="269">
        <v>75.816666666666663</v>
      </c>
      <c r="E182" s="269">
        <v>74.533333333333331</v>
      </c>
      <c r="F182" s="269">
        <v>72.316666666666663</v>
      </c>
      <c r="G182" s="269">
        <v>71.033333333333331</v>
      </c>
      <c r="H182" s="269">
        <v>78.033333333333331</v>
      </c>
      <c r="I182" s="269">
        <v>79.316666666666663</v>
      </c>
      <c r="J182" s="269">
        <v>81.533333333333331</v>
      </c>
      <c r="K182" s="268">
        <v>77.099999999999994</v>
      </c>
      <c r="L182" s="268">
        <v>73.599999999999994</v>
      </c>
      <c r="M182" s="268">
        <v>231.6491</v>
      </c>
      <c r="N182" s="1"/>
      <c r="O182" s="1"/>
    </row>
    <row r="183" spans="1:15" ht="12.75" customHeight="1">
      <c r="A183" s="236">
        <v>174</v>
      </c>
      <c r="B183" s="278" t="s">
        <v>193</v>
      </c>
      <c r="C183" s="268">
        <v>948.65</v>
      </c>
      <c r="D183" s="269">
        <v>943.19999999999993</v>
      </c>
      <c r="E183" s="269">
        <v>935.44999999999982</v>
      </c>
      <c r="F183" s="269">
        <v>922.24999999999989</v>
      </c>
      <c r="G183" s="269">
        <v>914.49999999999977</v>
      </c>
      <c r="H183" s="269">
        <v>956.39999999999986</v>
      </c>
      <c r="I183" s="269">
        <v>964.15000000000009</v>
      </c>
      <c r="J183" s="269">
        <v>977.34999999999991</v>
      </c>
      <c r="K183" s="268">
        <v>950.95</v>
      </c>
      <c r="L183" s="268">
        <v>930</v>
      </c>
      <c r="M183" s="268">
        <v>41.823450000000001</v>
      </c>
      <c r="N183" s="1"/>
      <c r="O183" s="1"/>
    </row>
    <row r="184" spans="1:15" ht="12.75" customHeight="1">
      <c r="A184" s="236">
        <v>175</v>
      </c>
      <c r="B184" s="278" t="s">
        <v>194</v>
      </c>
      <c r="C184" s="268">
        <v>508.85</v>
      </c>
      <c r="D184" s="269">
        <v>507.2833333333333</v>
      </c>
      <c r="E184" s="269">
        <v>497.56666666666661</v>
      </c>
      <c r="F184" s="269">
        <v>486.2833333333333</v>
      </c>
      <c r="G184" s="269">
        <v>476.56666666666661</v>
      </c>
      <c r="H184" s="269">
        <v>518.56666666666661</v>
      </c>
      <c r="I184" s="269">
        <v>528.2833333333333</v>
      </c>
      <c r="J184" s="269">
        <v>539.56666666666661</v>
      </c>
      <c r="K184" s="268">
        <v>517</v>
      </c>
      <c r="L184" s="268">
        <v>496</v>
      </c>
      <c r="M184" s="268">
        <v>17.31935</v>
      </c>
      <c r="N184" s="1"/>
      <c r="O184" s="1"/>
    </row>
    <row r="185" spans="1:15" ht="12.75" customHeight="1">
      <c r="A185" s="236">
        <v>176</v>
      </c>
      <c r="B185" s="278" t="s">
        <v>275</v>
      </c>
      <c r="C185" s="268">
        <v>560.6</v>
      </c>
      <c r="D185" s="269">
        <v>558.16666666666663</v>
      </c>
      <c r="E185" s="269">
        <v>554.33333333333326</v>
      </c>
      <c r="F185" s="269">
        <v>548.06666666666661</v>
      </c>
      <c r="G185" s="269">
        <v>544.23333333333323</v>
      </c>
      <c r="H185" s="269">
        <v>564.43333333333328</v>
      </c>
      <c r="I185" s="269">
        <v>568.26666666666654</v>
      </c>
      <c r="J185" s="269">
        <v>574.5333333333333</v>
      </c>
      <c r="K185" s="268">
        <v>562</v>
      </c>
      <c r="L185" s="268">
        <v>551.9</v>
      </c>
      <c r="M185" s="268">
        <v>1.6677</v>
      </c>
      <c r="N185" s="1"/>
      <c r="O185" s="1"/>
    </row>
    <row r="186" spans="1:15" ht="12.75" customHeight="1">
      <c r="A186" s="236">
        <v>177</v>
      </c>
      <c r="B186" s="278" t="s">
        <v>206</v>
      </c>
      <c r="C186" s="268">
        <v>1032.25</v>
      </c>
      <c r="D186" s="269">
        <v>1017.5500000000001</v>
      </c>
      <c r="E186" s="269">
        <v>998.95</v>
      </c>
      <c r="F186" s="269">
        <v>965.65</v>
      </c>
      <c r="G186" s="269">
        <v>947.05</v>
      </c>
      <c r="H186" s="269">
        <v>1050.8500000000001</v>
      </c>
      <c r="I186" s="269">
        <v>1069.4500000000003</v>
      </c>
      <c r="J186" s="269">
        <v>1102.7500000000002</v>
      </c>
      <c r="K186" s="268">
        <v>1036.1500000000001</v>
      </c>
      <c r="L186" s="268">
        <v>984.25</v>
      </c>
      <c r="M186" s="268">
        <v>20.866409999999998</v>
      </c>
      <c r="N186" s="1"/>
      <c r="O186" s="1"/>
    </row>
    <row r="187" spans="1:15" ht="12.75" customHeight="1">
      <c r="A187" s="236">
        <v>178</v>
      </c>
      <c r="B187" s="278" t="s">
        <v>195</v>
      </c>
      <c r="C187" s="268">
        <v>1104.75</v>
      </c>
      <c r="D187" s="269">
        <v>1087.75</v>
      </c>
      <c r="E187" s="269">
        <v>1065.55</v>
      </c>
      <c r="F187" s="269">
        <v>1026.3499999999999</v>
      </c>
      <c r="G187" s="269">
        <v>1004.1499999999999</v>
      </c>
      <c r="H187" s="269">
        <v>1126.95</v>
      </c>
      <c r="I187" s="269">
        <v>1149.1499999999999</v>
      </c>
      <c r="J187" s="269">
        <v>1188.3500000000001</v>
      </c>
      <c r="K187" s="268">
        <v>1109.95</v>
      </c>
      <c r="L187" s="268">
        <v>1048.55</v>
      </c>
      <c r="M187" s="268">
        <v>29.48687</v>
      </c>
      <c r="N187" s="1"/>
      <c r="O187" s="1"/>
    </row>
    <row r="188" spans="1:15" ht="12.75" customHeight="1">
      <c r="A188" s="236">
        <v>179</v>
      </c>
      <c r="B188" s="278" t="s">
        <v>502</v>
      </c>
      <c r="C188" s="268">
        <v>1150.8</v>
      </c>
      <c r="D188" s="269">
        <v>1145.6166666666666</v>
      </c>
      <c r="E188" s="269">
        <v>1118.2833333333331</v>
      </c>
      <c r="F188" s="269">
        <v>1085.7666666666664</v>
      </c>
      <c r="G188" s="269">
        <v>1058.4333333333329</v>
      </c>
      <c r="H188" s="269">
        <v>1178.1333333333332</v>
      </c>
      <c r="I188" s="269">
        <v>1205.4666666666667</v>
      </c>
      <c r="J188" s="269">
        <v>1237.9833333333333</v>
      </c>
      <c r="K188" s="268">
        <v>1172.95</v>
      </c>
      <c r="L188" s="268">
        <v>1113.0999999999999</v>
      </c>
      <c r="M188" s="268">
        <v>5.2059800000000003</v>
      </c>
      <c r="N188" s="1"/>
      <c r="O188" s="1"/>
    </row>
    <row r="189" spans="1:15" ht="12.75" customHeight="1">
      <c r="A189" s="236">
        <v>180</v>
      </c>
      <c r="B189" s="278" t="s">
        <v>200</v>
      </c>
      <c r="C189" s="268">
        <v>3004.55</v>
      </c>
      <c r="D189" s="269">
        <v>2991.4500000000003</v>
      </c>
      <c r="E189" s="269">
        <v>2963.2000000000007</v>
      </c>
      <c r="F189" s="269">
        <v>2921.8500000000004</v>
      </c>
      <c r="G189" s="269">
        <v>2893.6000000000008</v>
      </c>
      <c r="H189" s="269">
        <v>3032.8000000000006</v>
      </c>
      <c r="I189" s="269">
        <v>3061.0499999999997</v>
      </c>
      <c r="J189" s="269">
        <v>3102.4000000000005</v>
      </c>
      <c r="K189" s="268">
        <v>3019.7</v>
      </c>
      <c r="L189" s="268">
        <v>2950.1</v>
      </c>
      <c r="M189" s="268">
        <v>28.17353</v>
      </c>
      <c r="N189" s="1"/>
      <c r="O189" s="1"/>
    </row>
    <row r="190" spans="1:15" ht="12.75" customHeight="1">
      <c r="A190" s="236">
        <v>181</v>
      </c>
      <c r="B190" s="278" t="s">
        <v>196</v>
      </c>
      <c r="C190" s="268">
        <v>802.85</v>
      </c>
      <c r="D190" s="269">
        <v>798.61666666666667</v>
      </c>
      <c r="E190" s="269">
        <v>791.23333333333335</v>
      </c>
      <c r="F190" s="269">
        <v>779.61666666666667</v>
      </c>
      <c r="G190" s="269">
        <v>772.23333333333335</v>
      </c>
      <c r="H190" s="269">
        <v>810.23333333333335</v>
      </c>
      <c r="I190" s="269">
        <v>817.61666666666679</v>
      </c>
      <c r="J190" s="269">
        <v>829.23333333333335</v>
      </c>
      <c r="K190" s="268">
        <v>806</v>
      </c>
      <c r="L190" s="268">
        <v>787</v>
      </c>
      <c r="M190" s="268">
        <v>14.36359</v>
      </c>
      <c r="N190" s="1"/>
      <c r="O190" s="1"/>
    </row>
    <row r="191" spans="1:15" ht="12.75" customHeight="1">
      <c r="A191" s="236">
        <v>182</v>
      </c>
      <c r="B191" s="278" t="s">
        <v>276</v>
      </c>
      <c r="C191" s="268">
        <v>8556.4500000000007</v>
      </c>
      <c r="D191" s="269">
        <v>8509.15</v>
      </c>
      <c r="E191" s="269">
        <v>8430.2999999999993</v>
      </c>
      <c r="F191" s="269">
        <v>8304.15</v>
      </c>
      <c r="G191" s="269">
        <v>8225.2999999999993</v>
      </c>
      <c r="H191" s="269">
        <v>8635.2999999999993</v>
      </c>
      <c r="I191" s="269">
        <v>8714.1500000000015</v>
      </c>
      <c r="J191" s="269">
        <v>8840.2999999999993</v>
      </c>
      <c r="K191" s="268">
        <v>8588</v>
      </c>
      <c r="L191" s="268">
        <v>8383</v>
      </c>
      <c r="M191" s="268">
        <v>1.83744</v>
      </c>
      <c r="N191" s="1"/>
      <c r="O191" s="1"/>
    </row>
    <row r="192" spans="1:15" ht="12.75" customHeight="1">
      <c r="A192" s="236">
        <v>183</v>
      </c>
      <c r="B192" s="278" t="s">
        <v>197</v>
      </c>
      <c r="C192" s="268">
        <v>404.6</v>
      </c>
      <c r="D192" s="269">
        <v>401.7833333333333</v>
      </c>
      <c r="E192" s="269">
        <v>395.31666666666661</v>
      </c>
      <c r="F192" s="269">
        <v>386.0333333333333</v>
      </c>
      <c r="G192" s="269">
        <v>379.56666666666661</v>
      </c>
      <c r="H192" s="269">
        <v>411.06666666666661</v>
      </c>
      <c r="I192" s="269">
        <v>417.5333333333333</v>
      </c>
      <c r="J192" s="269">
        <v>426.81666666666661</v>
      </c>
      <c r="K192" s="268">
        <v>408.25</v>
      </c>
      <c r="L192" s="268">
        <v>392.5</v>
      </c>
      <c r="M192" s="268">
        <v>209.51276999999999</v>
      </c>
      <c r="N192" s="1"/>
      <c r="O192" s="1"/>
    </row>
    <row r="193" spans="1:15" ht="12.75" customHeight="1">
      <c r="A193" s="236">
        <v>184</v>
      </c>
      <c r="B193" s="278" t="s">
        <v>198</v>
      </c>
      <c r="C193" s="268">
        <v>216.5</v>
      </c>
      <c r="D193" s="269">
        <v>214.61666666666667</v>
      </c>
      <c r="E193" s="269">
        <v>212.13333333333335</v>
      </c>
      <c r="F193" s="269">
        <v>207.76666666666668</v>
      </c>
      <c r="G193" s="269">
        <v>205.28333333333336</v>
      </c>
      <c r="H193" s="269">
        <v>218.98333333333335</v>
      </c>
      <c r="I193" s="269">
        <v>221.4666666666667</v>
      </c>
      <c r="J193" s="269">
        <v>225.83333333333334</v>
      </c>
      <c r="K193" s="268">
        <v>217.1</v>
      </c>
      <c r="L193" s="268">
        <v>210.25</v>
      </c>
      <c r="M193" s="268">
        <v>130.08102</v>
      </c>
      <c r="N193" s="1"/>
      <c r="O193" s="1"/>
    </row>
    <row r="194" spans="1:15" ht="12.75" customHeight="1">
      <c r="A194" s="236">
        <v>185</v>
      </c>
      <c r="B194" s="278" t="s">
        <v>199</v>
      </c>
      <c r="C194" s="268">
        <v>99.3</v>
      </c>
      <c r="D194" s="269">
        <v>98.466666666666654</v>
      </c>
      <c r="E194" s="269">
        <v>96.533333333333303</v>
      </c>
      <c r="F194" s="269">
        <v>93.766666666666652</v>
      </c>
      <c r="G194" s="269">
        <v>91.8333333333333</v>
      </c>
      <c r="H194" s="269">
        <v>101.23333333333331</v>
      </c>
      <c r="I194" s="269">
        <v>103.16666666666667</v>
      </c>
      <c r="J194" s="269">
        <v>105.93333333333331</v>
      </c>
      <c r="K194" s="268">
        <v>100.4</v>
      </c>
      <c r="L194" s="268">
        <v>95.7</v>
      </c>
      <c r="M194" s="268">
        <v>664.36616000000004</v>
      </c>
      <c r="N194" s="1"/>
      <c r="O194" s="1"/>
    </row>
    <row r="195" spans="1:15" ht="12.75" customHeight="1">
      <c r="A195" s="236">
        <v>186</v>
      </c>
      <c r="B195" s="278" t="s">
        <v>201</v>
      </c>
      <c r="C195" s="268">
        <v>1008.6</v>
      </c>
      <c r="D195" s="269">
        <v>1003.9833333333332</v>
      </c>
      <c r="E195" s="269">
        <v>989.16666666666652</v>
      </c>
      <c r="F195" s="269">
        <v>969.73333333333323</v>
      </c>
      <c r="G195" s="269">
        <v>954.91666666666652</v>
      </c>
      <c r="H195" s="269">
        <v>1023.4166666666665</v>
      </c>
      <c r="I195" s="269">
        <v>1038.2333333333333</v>
      </c>
      <c r="J195" s="269">
        <v>1057.6666666666665</v>
      </c>
      <c r="K195" s="268">
        <v>1018.8</v>
      </c>
      <c r="L195" s="268">
        <v>984.55</v>
      </c>
      <c r="M195" s="268">
        <v>38.488849999999999</v>
      </c>
      <c r="N195" s="1"/>
      <c r="O195" s="1"/>
    </row>
    <row r="196" spans="1:15" ht="12.75" customHeight="1">
      <c r="A196" s="236">
        <v>187</v>
      </c>
      <c r="B196" s="278" t="s">
        <v>182</v>
      </c>
      <c r="C196" s="268">
        <v>754.5</v>
      </c>
      <c r="D196" s="269">
        <v>755.30000000000007</v>
      </c>
      <c r="E196" s="269">
        <v>745.70000000000016</v>
      </c>
      <c r="F196" s="269">
        <v>736.90000000000009</v>
      </c>
      <c r="G196" s="269">
        <v>727.30000000000018</v>
      </c>
      <c r="H196" s="269">
        <v>764.10000000000014</v>
      </c>
      <c r="I196" s="269">
        <v>773.7</v>
      </c>
      <c r="J196" s="269">
        <v>782.50000000000011</v>
      </c>
      <c r="K196" s="268">
        <v>764.9</v>
      </c>
      <c r="L196" s="268">
        <v>746.5</v>
      </c>
      <c r="M196" s="268">
        <v>3.2119399999999998</v>
      </c>
      <c r="N196" s="1"/>
      <c r="O196" s="1"/>
    </row>
    <row r="197" spans="1:15" ht="12.75" customHeight="1">
      <c r="A197" s="236">
        <v>188</v>
      </c>
      <c r="B197" s="278" t="s">
        <v>202</v>
      </c>
      <c r="C197" s="268">
        <v>2606.9499999999998</v>
      </c>
      <c r="D197" s="269">
        <v>2588.9833333333336</v>
      </c>
      <c r="E197" s="269">
        <v>2540.5666666666671</v>
      </c>
      <c r="F197" s="269">
        <v>2474.1833333333334</v>
      </c>
      <c r="G197" s="269">
        <v>2425.7666666666669</v>
      </c>
      <c r="H197" s="269">
        <v>2655.3666666666672</v>
      </c>
      <c r="I197" s="269">
        <v>2703.7833333333333</v>
      </c>
      <c r="J197" s="269">
        <v>2770.1666666666674</v>
      </c>
      <c r="K197" s="268">
        <v>2637.4</v>
      </c>
      <c r="L197" s="268">
        <v>2522.6</v>
      </c>
      <c r="M197" s="268">
        <v>14.539440000000001</v>
      </c>
      <c r="N197" s="1"/>
      <c r="O197" s="1"/>
    </row>
    <row r="198" spans="1:15" ht="12.75" customHeight="1">
      <c r="A198" s="236">
        <v>189</v>
      </c>
      <c r="B198" s="278" t="s">
        <v>203</v>
      </c>
      <c r="C198" s="268">
        <v>1559.85</v>
      </c>
      <c r="D198" s="269">
        <v>1552.8166666666666</v>
      </c>
      <c r="E198" s="269">
        <v>1539.7333333333331</v>
      </c>
      <c r="F198" s="269">
        <v>1519.6166666666666</v>
      </c>
      <c r="G198" s="269">
        <v>1506.5333333333331</v>
      </c>
      <c r="H198" s="269">
        <v>1572.9333333333332</v>
      </c>
      <c r="I198" s="269">
        <v>1586.0166666666667</v>
      </c>
      <c r="J198" s="269">
        <v>1606.1333333333332</v>
      </c>
      <c r="K198" s="268">
        <v>1565.9</v>
      </c>
      <c r="L198" s="268">
        <v>1532.7</v>
      </c>
      <c r="M198" s="268">
        <v>4.3669500000000001</v>
      </c>
      <c r="N198" s="1"/>
      <c r="O198" s="1"/>
    </row>
    <row r="199" spans="1:15" ht="12.75" customHeight="1">
      <c r="A199" s="236">
        <v>190</v>
      </c>
      <c r="B199" s="278" t="s">
        <v>204</v>
      </c>
      <c r="C199" s="268">
        <v>486.9</v>
      </c>
      <c r="D199" s="269">
        <v>484.38333333333338</v>
      </c>
      <c r="E199" s="269">
        <v>477.46666666666675</v>
      </c>
      <c r="F199" s="269">
        <v>468.03333333333336</v>
      </c>
      <c r="G199" s="269">
        <v>461.11666666666673</v>
      </c>
      <c r="H199" s="269">
        <v>493.81666666666678</v>
      </c>
      <c r="I199" s="269">
        <v>500.73333333333341</v>
      </c>
      <c r="J199" s="269">
        <v>510.1666666666668</v>
      </c>
      <c r="K199" s="268">
        <v>491.3</v>
      </c>
      <c r="L199" s="268">
        <v>474.95</v>
      </c>
      <c r="M199" s="268">
        <v>4.8466899999999997</v>
      </c>
      <c r="N199" s="1"/>
      <c r="O199" s="1"/>
    </row>
    <row r="200" spans="1:15" ht="12.75" customHeight="1">
      <c r="A200" s="236">
        <v>191</v>
      </c>
      <c r="B200" s="278" t="s">
        <v>205</v>
      </c>
      <c r="C200" s="268">
        <v>1420</v>
      </c>
      <c r="D200" s="269">
        <v>1407.4666666666665</v>
      </c>
      <c r="E200" s="269">
        <v>1384.9333333333329</v>
      </c>
      <c r="F200" s="269">
        <v>1349.8666666666666</v>
      </c>
      <c r="G200" s="269">
        <v>1327.333333333333</v>
      </c>
      <c r="H200" s="269">
        <v>1442.5333333333328</v>
      </c>
      <c r="I200" s="269">
        <v>1465.0666666666662</v>
      </c>
      <c r="J200" s="269">
        <v>1500.1333333333328</v>
      </c>
      <c r="K200" s="268">
        <v>1430</v>
      </c>
      <c r="L200" s="268">
        <v>1372.4</v>
      </c>
      <c r="M200" s="268">
        <v>7.2112800000000004</v>
      </c>
      <c r="N200" s="1"/>
      <c r="O200" s="1"/>
    </row>
    <row r="201" spans="1:15" ht="12.75" customHeight="1">
      <c r="A201" s="236">
        <v>192</v>
      </c>
      <c r="B201" s="278" t="s">
        <v>509</v>
      </c>
      <c r="C201" s="268">
        <v>36.450000000000003</v>
      </c>
      <c r="D201" s="269">
        <v>36.266666666666673</v>
      </c>
      <c r="E201" s="269">
        <v>35.833333333333343</v>
      </c>
      <c r="F201" s="269">
        <v>35.216666666666669</v>
      </c>
      <c r="G201" s="269">
        <v>34.783333333333339</v>
      </c>
      <c r="H201" s="269">
        <v>36.883333333333347</v>
      </c>
      <c r="I201" s="269">
        <v>37.31666666666667</v>
      </c>
      <c r="J201" s="269">
        <v>37.933333333333351</v>
      </c>
      <c r="K201" s="268">
        <v>36.700000000000003</v>
      </c>
      <c r="L201" s="268">
        <v>35.65</v>
      </c>
      <c r="M201" s="268">
        <v>48.122439999999997</v>
      </c>
      <c r="N201" s="1"/>
      <c r="O201" s="1"/>
    </row>
    <row r="202" spans="1:15" ht="12.75" customHeight="1">
      <c r="A202" s="236">
        <v>193</v>
      </c>
      <c r="B202" s="278" t="s">
        <v>209</v>
      </c>
      <c r="C202" s="268">
        <v>672.05</v>
      </c>
      <c r="D202" s="269">
        <v>667.1</v>
      </c>
      <c r="E202" s="269">
        <v>659.35</v>
      </c>
      <c r="F202" s="269">
        <v>646.65</v>
      </c>
      <c r="G202" s="269">
        <v>638.9</v>
      </c>
      <c r="H202" s="269">
        <v>679.80000000000007</v>
      </c>
      <c r="I202" s="269">
        <v>687.55000000000007</v>
      </c>
      <c r="J202" s="269">
        <v>700.25000000000011</v>
      </c>
      <c r="K202" s="268">
        <v>674.85</v>
      </c>
      <c r="L202" s="268">
        <v>654.4</v>
      </c>
      <c r="M202" s="268">
        <v>17.45532</v>
      </c>
      <c r="N202" s="1"/>
      <c r="O202" s="1"/>
    </row>
    <row r="203" spans="1:15" ht="12.75" customHeight="1">
      <c r="A203" s="236">
        <v>194</v>
      </c>
      <c r="B203" s="278" t="s">
        <v>208</v>
      </c>
      <c r="C203" s="268">
        <v>6255.1</v>
      </c>
      <c r="D203" s="269">
        <v>6250.7</v>
      </c>
      <c r="E203" s="269">
        <v>6176.4</v>
      </c>
      <c r="F203" s="269">
        <v>6097.7</v>
      </c>
      <c r="G203" s="269">
        <v>6023.4</v>
      </c>
      <c r="H203" s="269">
        <v>6329.4</v>
      </c>
      <c r="I203" s="269">
        <v>6403.7000000000007</v>
      </c>
      <c r="J203" s="269">
        <v>6482.4</v>
      </c>
      <c r="K203" s="268">
        <v>6325</v>
      </c>
      <c r="L203" s="268">
        <v>6172</v>
      </c>
      <c r="M203" s="268">
        <v>4.4288699999999999</v>
      </c>
      <c r="N203" s="1"/>
      <c r="O203" s="1"/>
    </row>
    <row r="204" spans="1:15" ht="12.75" customHeight="1">
      <c r="A204" s="236">
        <v>195</v>
      </c>
      <c r="B204" s="278" t="s">
        <v>277</v>
      </c>
      <c r="C204" s="268">
        <v>44.65</v>
      </c>
      <c r="D204" s="269">
        <v>44.166666666666664</v>
      </c>
      <c r="E204" s="269">
        <v>43.483333333333327</v>
      </c>
      <c r="F204" s="269">
        <v>42.316666666666663</v>
      </c>
      <c r="G204" s="269">
        <v>41.633333333333326</v>
      </c>
      <c r="H204" s="269">
        <v>45.333333333333329</v>
      </c>
      <c r="I204" s="269">
        <v>46.016666666666666</v>
      </c>
      <c r="J204" s="269">
        <v>47.18333333333333</v>
      </c>
      <c r="K204" s="268">
        <v>44.85</v>
      </c>
      <c r="L204" s="268">
        <v>43</v>
      </c>
      <c r="M204" s="268">
        <v>86.390469999999993</v>
      </c>
      <c r="N204" s="1"/>
      <c r="O204" s="1"/>
    </row>
    <row r="205" spans="1:15" ht="12.75" customHeight="1">
      <c r="A205" s="236">
        <v>196</v>
      </c>
      <c r="B205" s="278" t="s">
        <v>207</v>
      </c>
      <c r="C205" s="268">
        <v>1706.9</v>
      </c>
      <c r="D205" s="269">
        <v>1698.1499999999999</v>
      </c>
      <c r="E205" s="269">
        <v>1683.7499999999998</v>
      </c>
      <c r="F205" s="269">
        <v>1660.6</v>
      </c>
      <c r="G205" s="269">
        <v>1646.1999999999998</v>
      </c>
      <c r="H205" s="269">
        <v>1721.2999999999997</v>
      </c>
      <c r="I205" s="269">
        <v>1735.6999999999998</v>
      </c>
      <c r="J205" s="269">
        <v>1758.8499999999997</v>
      </c>
      <c r="K205" s="268">
        <v>1712.55</v>
      </c>
      <c r="L205" s="268">
        <v>1675</v>
      </c>
      <c r="M205" s="268">
        <v>1.9622299999999999</v>
      </c>
      <c r="N205" s="1"/>
      <c r="O205" s="1"/>
    </row>
    <row r="206" spans="1:15" ht="12.75" customHeight="1">
      <c r="A206" s="236">
        <v>197</v>
      </c>
      <c r="B206" s="278" t="s">
        <v>154</v>
      </c>
      <c r="C206" s="268">
        <v>842.3</v>
      </c>
      <c r="D206" s="269">
        <v>839.53333333333342</v>
      </c>
      <c r="E206" s="269">
        <v>828.21666666666681</v>
      </c>
      <c r="F206" s="269">
        <v>814.13333333333344</v>
      </c>
      <c r="G206" s="269">
        <v>802.81666666666683</v>
      </c>
      <c r="H206" s="269">
        <v>853.61666666666679</v>
      </c>
      <c r="I206" s="269">
        <v>864.93333333333339</v>
      </c>
      <c r="J206" s="269">
        <v>879.01666666666677</v>
      </c>
      <c r="K206" s="268">
        <v>850.85</v>
      </c>
      <c r="L206" s="268">
        <v>825.45</v>
      </c>
      <c r="M206" s="268">
        <v>35.817340000000002</v>
      </c>
      <c r="N206" s="1"/>
      <c r="O206" s="1"/>
    </row>
    <row r="207" spans="1:15" ht="12.75" customHeight="1">
      <c r="A207" s="236">
        <v>198</v>
      </c>
      <c r="B207" s="278" t="s">
        <v>279</v>
      </c>
      <c r="C207" s="268">
        <v>1044.2</v>
      </c>
      <c r="D207" s="269">
        <v>1035.9666666666667</v>
      </c>
      <c r="E207" s="269">
        <v>1023.2333333333333</v>
      </c>
      <c r="F207" s="269">
        <v>1002.2666666666667</v>
      </c>
      <c r="G207" s="269">
        <v>989.5333333333333</v>
      </c>
      <c r="H207" s="269">
        <v>1056.9333333333334</v>
      </c>
      <c r="I207" s="269">
        <v>1069.666666666667</v>
      </c>
      <c r="J207" s="269">
        <v>1090.6333333333334</v>
      </c>
      <c r="K207" s="268">
        <v>1048.7</v>
      </c>
      <c r="L207" s="268">
        <v>1015</v>
      </c>
      <c r="M207" s="268">
        <v>13.555759999999999</v>
      </c>
      <c r="N207" s="1"/>
      <c r="O207" s="1"/>
    </row>
    <row r="208" spans="1:15" ht="12.75" customHeight="1">
      <c r="A208" s="236">
        <v>199</v>
      </c>
      <c r="B208" s="278" t="s">
        <v>210</v>
      </c>
      <c r="C208" s="268">
        <v>270.05</v>
      </c>
      <c r="D208" s="269">
        <v>267.36666666666662</v>
      </c>
      <c r="E208" s="269">
        <v>262.98333333333323</v>
      </c>
      <c r="F208" s="269">
        <v>255.91666666666663</v>
      </c>
      <c r="G208" s="269">
        <v>251.53333333333325</v>
      </c>
      <c r="H208" s="269">
        <v>274.43333333333322</v>
      </c>
      <c r="I208" s="269">
        <v>278.81666666666655</v>
      </c>
      <c r="J208" s="269">
        <v>285.88333333333321</v>
      </c>
      <c r="K208" s="268">
        <v>271.75</v>
      </c>
      <c r="L208" s="268">
        <v>260.3</v>
      </c>
      <c r="M208" s="268">
        <v>117.47174</v>
      </c>
      <c r="N208" s="1"/>
      <c r="O208" s="1"/>
    </row>
    <row r="209" spans="1:15" ht="12.75" customHeight="1">
      <c r="A209" s="236">
        <v>200</v>
      </c>
      <c r="B209" s="278" t="s">
        <v>127</v>
      </c>
      <c r="C209" s="268">
        <v>8.8000000000000007</v>
      </c>
      <c r="D209" s="269">
        <v>8.7833333333333332</v>
      </c>
      <c r="E209" s="269">
        <v>8.5166666666666657</v>
      </c>
      <c r="F209" s="269">
        <v>8.2333333333333325</v>
      </c>
      <c r="G209" s="269">
        <v>7.966666666666665</v>
      </c>
      <c r="H209" s="269">
        <v>9.0666666666666664</v>
      </c>
      <c r="I209" s="269">
        <v>9.3333333333333357</v>
      </c>
      <c r="J209" s="269">
        <v>9.6166666666666671</v>
      </c>
      <c r="K209" s="268">
        <v>9.0500000000000007</v>
      </c>
      <c r="L209" s="268">
        <v>8.5</v>
      </c>
      <c r="M209" s="268">
        <v>2233.1866799999998</v>
      </c>
      <c r="N209" s="1"/>
      <c r="O209" s="1"/>
    </row>
    <row r="210" spans="1:15" ht="12.75" customHeight="1">
      <c r="A210" s="236">
        <v>201</v>
      </c>
      <c r="B210" s="278" t="s">
        <v>211</v>
      </c>
      <c r="C210" s="268">
        <v>906.45</v>
      </c>
      <c r="D210" s="269">
        <v>899.08333333333337</v>
      </c>
      <c r="E210" s="269">
        <v>887.51666666666677</v>
      </c>
      <c r="F210" s="269">
        <v>868.58333333333337</v>
      </c>
      <c r="G210" s="269">
        <v>857.01666666666677</v>
      </c>
      <c r="H210" s="269">
        <v>918.01666666666677</v>
      </c>
      <c r="I210" s="269">
        <v>929.58333333333337</v>
      </c>
      <c r="J210" s="269">
        <v>948.51666666666677</v>
      </c>
      <c r="K210" s="268">
        <v>910.65</v>
      </c>
      <c r="L210" s="268">
        <v>880.15</v>
      </c>
      <c r="M210" s="268">
        <v>11.73265</v>
      </c>
      <c r="N210" s="1"/>
      <c r="O210" s="1"/>
    </row>
    <row r="211" spans="1:15" ht="12.75" customHeight="1">
      <c r="A211" s="236">
        <v>202</v>
      </c>
      <c r="B211" s="278" t="s">
        <v>280</v>
      </c>
      <c r="C211" s="268">
        <v>1634.5</v>
      </c>
      <c r="D211" s="269">
        <v>1631.55</v>
      </c>
      <c r="E211" s="269">
        <v>1615.25</v>
      </c>
      <c r="F211" s="269">
        <v>1596</v>
      </c>
      <c r="G211" s="269">
        <v>1579.7</v>
      </c>
      <c r="H211" s="269">
        <v>1650.8</v>
      </c>
      <c r="I211" s="269">
        <v>1667.0999999999997</v>
      </c>
      <c r="J211" s="269">
        <v>1686.35</v>
      </c>
      <c r="K211" s="268">
        <v>1647.85</v>
      </c>
      <c r="L211" s="268">
        <v>1612.3</v>
      </c>
      <c r="M211" s="268">
        <v>0.50185000000000002</v>
      </c>
      <c r="N211" s="1"/>
      <c r="O211" s="1"/>
    </row>
    <row r="212" spans="1:15" ht="12.75" customHeight="1">
      <c r="A212" s="236">
        <v>203</v>
      </c>
      <c r="B212" s="278" t="s">
        <v>212</v>
      </c>
      <c r="C212" s="268">
        <v>394.25</v>
      </c>
      <c r="D212" s="269">
        <v>392.81666666666666</v>
      </c>
      <c r="E212" s="269">
        <v>388.93333333333334</v>
      </c>
      <c r="F212" s="269">
        <v>383.61666666666667</v>
      </c>
      <c r="G212" s="269">
        <v>379.73333333333335</v>
      </c>
      <c r="H212" s="269">
        <v>398.13333333333333</v>
      </c>
      <c r="I212" s="269">
        <v>402.01666666666665</v>
      </c>
      <c r="J212" s="269">
        <v>407.33333333333331</v>
      </c>
      <c r="K212" s="268">
        <v>396.7</v>
      </c>
      <c r="L212" s="268">
        <v>387.5</v>
      </c>
      <c r="M212" s="268">
        <v>67.852649999999997</v>
      </c>
      <c r="N212" s="1"/>
      <c r="O212" s="1"/>
    </row>
    <row r="213" spans="1:15" ht="12.75" customHeight="1">
      <c r="A213" s="236">
        <v>204</v>
      </c>
      <c r="B213" s="278" t="s">
        <v>281</v>
      </c>
      <c r="C213" s="268">
        <v>15.65</v>
      </c>
      <c r="D213" s="269">
        <v>15.633333333333333</v>
      </c>
      <c r="E213" s="269">
        <v>15.416666666666666</v>
      </c>
      <c r="F213" s="269">
        <v>15.183333333333334</v>
      </c>
      <c r="G213" s="269">
        <v>14.966666666666667</v>
      </c>
      <c r="H213" s="269">
        <v>15.866666666666665</v>
      </c>
      <c r="I213" s="269">
        <v>16.083333333333336</v>
      </c>
      <c r="J213" s="269">
        <v>16.316666666666663</v>
      </c>
      <c r="K213" s="268">
        <v>15.85</v>
      </c>
      <c r="L213" s="268">
        <v>15.4</v>
      </c>
      <c r="M213" s="268">
        <v>868.79184999999995</v>
      </c>
      <c r="N213" s="1"/>
      <c r="O213" s="1"/>
    </row>
    <row r="214" spans="1:15" ht="12.75" customHeight="1">
      <c r="A214" s="236">
        <v>205</v>
      </c>
      <c r="B214" s="278" t="s">
        <v>213</v>
      </c>
      <c r="C214" s="268">
        <v>258.14999999999998</v>
      </c>
      <c r="D214" s="269">
        <v>256.61666666666662</v>
      </c>
      <c r="E214" s="269">
        <v>252.73333333333323</v>
      </c>
      <c r="F214" s="269">
        <v>247.31666666666661</v>
      </c>
      <c r="G214" s="269">
        <v>243.43333333333322</v>
      </c>
      <c r="H214" s="269">
        <v>262.03333333333325</v>
      </c>
      <c r="I214" s="269">
        <v>265.91666666666657</v>
      </c>
      <c r="J214" s="269">
        <v>271.33333333333326</v>
      </c>
      <c r="K214" s="268">
        <v>260.5</v>
      </c>
      <c r="L214" s="268">
        <v>251.2</v>
      </c>
      <c r="M214" s="268">
        <v>111.65327000000001</v>
      </c>
      <c r="N214" s="1"/>
      <c r="O214" s="1"/>
    </row>
    <row r="215" spans="1:15" ht="12.75" customHeight="1">
      <c r="A215" s="236">
        <v>206</v>
      </c>
      <c r="B215" s="278" t="s">
        <v>833</v>
      </c>
      <c r="C215" s="268">
        <v>62.35</v>
      </c>
      <c r="D215" s="269">
        <v>61.65</v>
      </c>
      <c r="E215" s="269">
        <v>60.449999999999996</v>
      </c>
      <c r="F215" s="269">
        <v>58.55</v>
      </c>
      <c r="G215" s="269">
        <v>57.349999999999994</v>
      </c>
      <c r="H215" s="269">
        <v>63.55</v>
      </c>
      <c r="I215" s="269">
        <v>64.75</v>
      </c>
      <c r="J215" s="269">
        <v>66.650000000000006</v>
      </c>
      <c r="K215" s="268">
        <v>62.85</v>
      </c>
      <c r="L215" s="268">
        <v>59.75</v>
      </c>
      <c r="M215" s="268">
        <v>714.94894999999997</v>
      </c>
      <c r="N215" s="1"/>
      <c r="O215" s="1"/>
    </row>
    <row r="216" spans="1:15" ht="12.75" customHeight="1">
      <c r="A216" s="236">
        <v>207</v>
      </c>
      <c r="B216" s="278" t="s">
        <v>824</v>
      </c>
      <c r="C216" s="268">
        <v>386.9</v>
      </c>
      <c r="D216" s="269">
        <v>385.2833333333333</v>
      </c>
      <c r="E216" s="269">
        <v>382.36666666666662</v>
      </c>
      <c r="F216" s="269">
        <v>377.83333333333331</v>
      </c>
      <c r="G216" s="269">
        <v>374.91666666666663</v>
      </c>
      <c r="H216" s="269">
        <v>389.81666666666661</v>
      </c>
      <c r="I216" s="269">
        <v>392.73333333333335</v>
      </c>
      <c r="J216" s="269">
        <v>397.26666666666659</v>
      </c>
      <c r="K216" s="268">
        <v>388.2</v>
      </c>
      <c r="L216" s="268">
        <v>380.75</v>
      </c>
      <c r="M216" s="268">
        <v>18.881350000000001</v>
      </c>
      <c r="N216" s="1"/>
      <c r="O216" s="1"/>
    </row>
    <row r="217" spans="1:15" ht="12.75" customHeight="1">
      <c r="A217" s="466"/>
      <c r="B217" s="467"/>
      <c r="C217" s="468"/>
      <c r="D217" s="468"/>
      <c r="E217" s="468"/>
      <c r="F217" s="468"/>
      <c r="G217" s="468"/>
      <c r="H217" s="468"/>
      <c r="I217" s="468"/>
      <c r="J217" s="468"/>
      <c r="K217" s="468"/>
      <c r="L217" s="468"/>
      <c r="M217" s="468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C16" sqref="C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3"/>
      <c r="B1" s="48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2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44837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6" t="s">
        <v>16</v>
      </c>
      <c r="B9" s="478" t="s">
        <v>18</v>
      </c>
      <c r="C9" s="482" t="s">
        <v>20</v>
      </c>
      <c r="D9" s="482" t="s">
        <v>21</v>
      </c>
      <c r="E9" s="473" t="s">
        <v>22</v>
      </c>
      <c r="F9" s="474"/>
      <c r="G9" s="475"/>
      <c r="H9" s="473" t="s">
        <v>23</v>
      </c>
      <c r="I9" s="474"/>
      <c r="J9" s="475"/>
      <c r="K9" s="23"/>
      <c r="L9" s="24"/>
      <c r="M9" s="50"/>
      <c r="N9" s="1"/>
      <c r="O9" s="1"/>
    </row>
    <row r="10" spans="1:15" ht="42.75" customHeight="1">
      <c r="A10" s="480"/>
      <c r="B10" s="481"/>
      <c r="C10" s="481"/>
      <c r="D10" s="48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7" t="s">
        <v>287</v>
      </c>
      <c r="C11" s="268">
        <v>24606.3</v>
      </c>
      <c r="D11" s="269">
        <v>24426.066666666669</v>
      </c>
      <c r="E11" s="269">
        <v>24002.133333333339</v>
      </c>
      <c r="F11" s="269">
        <v>23397.966666666671</v>
      </c>
      <c r="G11" s="269">
        <v>22974.03333333334</v>
      </c>
      <c r="H11" s="269">
        <v>25030.233333333337</v>
      </c>
      <c r="I11" s="269">
        <v>25454.166666666664</v>
      </c>
      <c r="J11" s="269">
        <v>26058.333333333336</v>
      </c>
      <c r="K11" s="268">
        <v>24850</v>
      </c>
      <c r="L11" s="268">
        <v>23821.9</v>
      </c>
      <c r="M11" s="268">
        <v>5.9679999999999997E-2</v>
      </c>
      <c r="N11" s="1"/>
      <c r="O11" s="1"/>
    </row>
    <row r="12" spans="1:15" ht="12" customHeight="1">
      <c r="A12" s="30">
        <v>2</v>
      </c>
      <c r="B12" s="278" t="s">
        <v>288</v>
      </c>
      <c r="C12" s="268">
        <v>3088.4</v>
      </c>
      <c r="D12" s="269">
        <v>3078.4666666666667</v>
      </c>
      <c r="E12" s="269">
        <v>3001.9333333333334</v>
      </c>
      <c r="F12" s="269">
        <v>2915.4666666666667</v>
      </c>
      <c r="G12" s="269">
        <v>2838.9333333333334</v>
      </c>
      <c r="H12" s="269">
        <v>3164.9333333333334</v>
      </c>
      <c r="I12" s="269">
        <v>3241.4666666666672</v>
      </c>
      <c r="J12" s="269">
        <v>3327.9333333333334</v>
      </c>
      <c r="K12" s="268">
        <v>3155</v>
      </c>
      <c r="L12" s="268">
        <v>2992</v>
      </c>
      <c r="M12" s="268">
        <v>3.1074199999999998</v>
      </c>
      <c r="N12" s="1"/>
      <c r="O12" s="1"/>
    </row>
    <row r="13" spans="1:15" ht="12" customHeight="1">
      <c r="A13" s="30">
        <v>3</v>
      </c>
      <c r="B13" s="278" t="s">
        <v>43</v>
      </c>
      <c r="C13" s="268">
        <v>2415.65</v>
      </c>
      <c r="D13" s="269">
        <v>2401.35</v>
      </c>
      <c r="E13" s="269">
        <v>2374.6999999999998</v>
      </c>
      <c r="F13" s="269">
        <v>2333.75</v>
      </c>
      <c r="G13" s="269">
        <v>2307.1</v>
      </c>
      <c r="H13" s="269">
        <v>2442.2999999999997</v>
      </c>
      <c r="I13" s="269">
        <v>2468.9500000000003</v>
      </c>
      <c r="J13" s="269">
        <v>2509.8999999999996</v>
      </c>
      <c r="K13" s="268">
        <v>2428</v>
      </c>
      <c r="L13" s="268">
        <v>2360.4</v>
      </c>
      <c r="M13" s="268">
        <v>8.9691700000000001</v>
      </c>
      <c r="N13" s="1"/>
      <c r="O13" s="1"/>
    </row>
    <row r="14" spans="1:15" ht="12" customHeight="1">
      <c r="A14" s="30">
        <v>4</v>
      </c>
      <c r="B14" s="278" t="s">
        <v>290</v>
      </c>
      <c r="C14" s="268">
        <v>2509.1999999999998</v>
      </c>
      <c r="D14" s="269">
        <v>2501.2833333333333</v>
      </c>
      <c r="E14" s="269">
        <v>2477.5666666666666</v>
      </c>
      <c r="F14" s="269">
        <v>2445.9333333333334</v>
      </c>
      <c r="G14" s="269">
        <v>2422.2166666666667</v>
      </c>
      <c r="H14" s="269">
        <v>2532.9166666666665</v>
      </c>
      <c r="I14" s="269">
        <v>2556.6333333333328</v>
      </c>
      <c r="J14" s="269">
        <v>2588.2666666666664</v>
      </c>
      <c r="K14" s="268">
        <v>2525</v>
      </c>
      <c r="L14" s="268">
        <v>2469.65</v>
      </c>
      <c r="M14" s="268">
        <v>0.95226999999999995</v>
      </c>
      <c r="N14" s="1"/>
      <c r="O14" s="1"/>
    </row>
    <row r="15" spans="1:15" ht="12" customHeight="1">
      <c r="A15" s="30">
        <v>5</v>
      </c>
      <c r="B15" s="278" t="s">
        <v>291</v>
      </c>
      <c r="C15" s="268">
        <v>1038.05</v>
      </c>
      <c r="D15" s="269">
        <v>1039.1666666666667</v>
      </c>
      <c r="E15" s="269">
        <v>1014.3333333333335</v>
      </c>
      <c r="F15" s="269">
        <v>990.61666666666679</v>
      </c>
      <c r="G15" s="269">
        <v>965.78333333333353</v>
      </c>
      <c r="H15" s="269">
        <v>1062.8833333333334</v>
      </c>
      <c r="I15" s="269">
        <v>1087.7166666666669</v>
      </c>
      <c r="J15" s="269">
        <v>1111.4333333333334</v>
      </c>
      <c r="K15" s="268">
        <v>1064</v>
      </c>
      <c r="L15" s="268">
        <v>1015.45</v>
      </c>
      <c r="M15" s="268">
        <v>3.7863799999999999</v>
      </c>
      <c r="N15" s="1"/>
      <c r="O15" s="1"/>
    </row>
    <row r="16" spans="1:15" ht="12" customHeight="1">
      <c r="A16" s="30">
        <v>6</v>
      </c>
      <c r="B16" s="278" t="s">
        <v>59</v>
      </c>
      <c r="C16" s="268">
        <v>619.20000000000005</v>
      </c>
      <c r="D16" s="269">
        <v>610.69999999999993</v>
      </c>
      <c r="E16" s="269">
        <v>596.49999999999989</v>
      </c>
      <c r="F16" s="269">
        <v>573.79999999999995</v>
      </c>
      <c r="G16" s="269">
        <v>559.59999999999991</v>
      </c>
      <c r="H16" s="269">
        <v>633.39999999999986</v>
      </c>
      <c r="I16" s="269">
        <v>647.59999999999991</v>
      </c>
      <c r="J16" s="269">
        <v>670.29999999999984</v>
      </c>
      <c r="K16" s="268">
        <v>624.9</v>
      </c>
      <c r="L16" s="268">
        <v>588</v>
      </c>
      <c r="M16" s="268">
        <v>23.59873</v>
      </c>
      <c r="N16" s="1"/>
      <c r="O16" s="1"/>
    </row>
    <row r="17" spans="1:15" ht="12" customHeight="1">
      <c r="A17" s="30">
        <v>7</v>
      </c>
      <c r="B17" s="278" t="s">
        <v>292</v>
      </c>
      <c r="C17" s="268">
        <v>468.75</v>
      </c>
      <c r="D17" s="269">
        <v>467.10000000000008</v>
      </c>
      <c r="E17" s="269">
        <v>456.25000000000017</v>
      </c>
      <c r="F17" s="269">
        <v>443.75000000000011</v>
      </c>
      <c r="G17" s="269">
        <v>432.9000000000002</v>
      </c>
      <c r="H17" s="269">
        <v>479.60000000000014</v>
      </c>
      <c r="I17" s="269">
        <v>490.45000000000005</v>
      </c>
      <c r="J17" s="269">
        <v>502.9500000000001</v>
      </c>
      <c r="K17" s="268">
        <v>477.95</v>
      </c>
      <c r="L17" s="268">
        <v>454.6</v>
      </c>
      <c r="M17" s="268">
        <v>1.3253200000000001</v>
      </c>
      <c r="N17" s="1"/>
      <c r="O17" s="1"/>
    </row>
    <row r="18" spans="1:15" ht="12" customHeight="1">
      <c r="A18" s="30">
        <v>8</v>
      </c>
      <c r="B18" s="278" t="s">
        <v>293</v>
      </c>
      <c r="C18" s="268">
        <v>2241.6999999999998</v>
      </c>
      <c r="D18" s="269">
        <v>2220.7999999999997</v>
      </c>
      <c r="E18" s="269">
        <v>2171.5999999999995</v>
      </c>
      <c r="F18" s="269">
        <v>2101.4999999999995</v>
      </c>
      <c r="G18" s="269">
        <v>2052.2999999999993</v>
      </c>
      <c r="H18" s="269">
        <v>2290.8999999999996</v>
      </c>
      <c r="I18" s="269">
        <v>2340.0999999999995</v>
      </c>
      <c r="J18" s="269">
        <v>2410.1999999999998</v>
      </c>
      <c r="K18" s="268">
        <v>2270</v>
      </c>
      <c r="L18" s="268">
        <v>2150.6999999999998</v>
      </c>
      <c r="M18" s="268">
        <v>0.60694000000000004</v>
      </c>
      <c r="N18" s="1"/>
      <c r="O18" s="1"/>
    </row>
    <row r="19" spans="1:15" ht="12" customHeight="1">
      <c r="A19" s="30">
        <v>9</v>
      </c>
      <c r="B19" s="278" t="s">
        <v>237</v>
      </c>
      <c r="C19" s="268">
        <v>19139.150000000001</v>
      </c>
      <c r="D19" s="269">
        <v>19085.383333333335</v>
      </c>
      <c r="E19" s="269">
        <v>18871.76666666667</v>
      </c>
      <c r="F19" s="269">
        <v>18604.383333333335</v>
      </c>
      <c r="G19" s="269">
        <v>18390.76666666667</v>
      </c>
      <c r="H19" s="269">
        <v>19352.76666666667</v>
      </c>
      <c r="I19" s="269">
        <v>19566.383333333331</v>
      </c>
      <c r="J19" s="269">
        <v>19833.76666666667</v>
      </c>
      <c r="K19" s="268">
        <v>19299</v>
      </c>
      <c r="L19" s="268">
        <v>18818</v>
      </c>
      <c r="M19" s="268">
        <v>0.46496999999999999</v>
      </c>
      <c r="N19" s="1"/>
      <c r="O19" s="1"/>
    </row>
    <row r="20" spans="1:15" ht="12" customHeight="1">
      <c r="A20" s="30">
        <v>10</v>
      </c>
      <c r="B20" s="278" t="s">
        <v>45</v>
      </c>
      <c r="C20" s="268">
        <v>3455.75</v>
      </c>
      <c r="D20" s="269">
        <v>3450.2166666666667</v>
      </c>
      <c r="E20" s="269">
        <v>3376.6333333333332</v>
      </c>
      <c r="F20" s="269">
        <v>3297.5166666666664</v>
      </c>
      <c r="G20" s="269">
        <v>3223.9333333333329</v>
      </c>
      <c r="H20" s="269">
        <v>3529.3333333333335</v>
      </c>
      <c r="I20" s="269">
        <v>3602.9166666666665</v>
      </c>
      <c r="J20" s="269">
        <v>3682.0333333333338</v>
      </c>
      <c r="K20" s="268">
        <v>3523.8</v>
      </c>
      <c r="L20" s="268">
        <v>3371.1</v>
      </c>
      <c r="M20" s="268">
        <v>43.077069999999999</v>
      </c>
      <c r="N20" s="1"/>
      <c r="O20" s="1"/>
    </row>
    <row r="21" spans="1:15" ht="12" customHeight="1">
      <c r="A21" s="30">
        <v>11</v>
      </c>
      <c r="B21" s="278" t="s">
        <v>238</v>
      </c>
      <c r="C21" s="268">
        <v>2260.8000000000002</v>
      </c>
      <c r="D21" s="269">
        <v>2220.2833333333333</v>
      </c>
      <c r="E21" s="269">
        <v>2035.7166666666667</v>
      </c>
      <c r="F21" s="269">
        <v>1810.6333333333334</v>
      </c>
      <c r="G21" s="269">
        <v>1626.0666666666668</v>
      </c>
      <c r="H21" s="269">
        <v>2445.3666666666668</v>
      </c>
      <c r="I21" s="269">
        <v>2629.9333333333334</v>
      </c>
      <c r="J21" s="269">
        <v>2855.0166666666664</v>
      </c>
      <c r="K21" s="268">
        <v>2404.85</v>
      </c>
      <c r="L21" s="268">
        <v>1995.2</v>
      </c>
      <c r="M21" s="268">
        <v>59.110379999999999</v>
      </c>
      <c r="N21" s="1"/>
      <c r="O21" s="1"/>
    </row>
    <row r="22" spans="1:15" ht="12" customHeight="1">
      <c r="A22" s="30">
        <v>12</v>
      </c>
      <c r="B22" s="278" t="s">
        <v>46</v>
      </c>
      <c r="C22" s="268">
        <v>820.65</v>
      </c>
      <c r="D22" s="269">
        <v>817.36666666666667</v>
      </c>
      <c r="E22" s="269">
        <v>804.2833333333333</v>
      </c>
      <c r="F22" s="269">
        <v>787.91666666666663</v>
      </c>
      <c r="G22" s="269">
        <v>774.83333333333326</v>
      </c>
      <c r="H22" s="269">
        <v>833.73333333333335</v>
      </c>
      <c r="I22" s="269">
        <v>846.81666666666661</v>
      </c>
      <c r="J22" s="269">
        <v>863.18333333333339</v>
      </c>
      <c r="K22" s="268">
        <v>830.45</v>
      </c>
      <c r="L22" s="268">
        <v>801</v>
      </c>
      <c r="M22" s="268">
        <v>104.06215</v>
      </c>
      <c r="N22" s="1"/>
      <c r="O22" s="1"/>
    </row>
    <row r="23" spans="1:15" ht="12.75" customHeight="1">
      <c r="A23" s="30">
        <v>13</v>
      </c>
      <c r="B23" s="278" t="s">
        <v>239</v>
      </c>
      <c r="C23" s="268">
        <v>3339.85</v>
      </c>
      <c r="D23" s="269">
        <v>3335.7999999999997</v>
      </c>
      <c r="E23" s="269">
        <v>3255.1499999999996</v>
      </c>
      <c r="F23" s="269">
        <v>3170.45</v>
      </c>
      <c r="G23" s="269">
        <v>3089.7999999999997</v>
      </c>
      <c r="H23" s="269">
        <v>3420.4999999999995</v>
      </c>
      <c r="I23" s="269">
        <v>3501.15</v>
      </c>
      <c r="J23" s="269">
        <v>3585.8499999999995</v>
      </c>
      <c r="K23" s="268">
        <v>3416.45</v>
      </c>
      <c r="L23" s="268">
        <v>3251.1</v>
      </c>
      <c r="M23" s="268">
        <v>5.2756600000000002</v>
      </c>
      <c r="N23" s="1"/>
      <c r="O23" s="1"/>
    </row>
    <row r="24" spans="1:15" ht="12.75" customHeight="1">
      <c r="A24" s="30">
        <v>14</v>
      </c>
      <c r="B24" s="278" t="s">
        <v>240</v>
      </c>
      <c r="C24" s="268">
        <v>3289.8</v>
      </c>
      <c r="D24" s="269">
        <v>3313.0833333333335</v>
      </c>
      <c r="E24" s="269">
        <v>3208.7166666666672</v>
      </c>
      <c r="F24" s="269">
        <v>3127.6333333333337</v>
      </c>
      <c r="G24" s="269">
        <v>3023.2666666666673</v>
      </c>
      <c r="H24" s="269">
        <v>3394.166666666667</v>
      </c>
      <c r="I24" s="269">
        <v>3498.5333333333328</v>
      </c>
      <c r="J24" s="269">
        <v>3579.6166666666668</v>
      </c>
      <c r="K24" s="268">
        <v>3417.45</v>
      </c>
      <c r="L24" s="268">
        <v>3232</v>
      </c>
      <c r="M24" s="268">
        <v>11.284190000000001</v>
      </c>
      <c r="N24" s="1"/>
      <c r="O24" s="1"/>
    </row>
    <row r="25" spans="1:15" ht="12.75" customHeight="1">
      <c r="A25" s="30">
        <v>15</v>
      </c>
      <c r="B25" s="278" t="s">
        <v>241</v>
      </c>
      <c r="C25" s="268">
        <v>111.8</v>
      </c>
      <c r="D25" s="269">
        <v>110.88333333333333</v>
      </c>
      <c r="E25" s="269">
        <v>109.31666666666665</v>
      </c>
      <c r="F25" s="269">
        <v>106.83333333333333</v>
      </c>
      <c r="G25" s="269">
        <v>105.26666666666665</v>
      </c>
      <c r="H25" s="269">
        <v>113.36666666666665</v>
      </c>
      <c r="I25" s="269">
        <v>114.93333333333331</v>
      </c>
      <c r="J25" s="269">
        <v>117.41666666666664</v>
      </c>
      <c r="K25" s="268">
        <v>112.45</v>
      </c>
      <c r="L25" s="268">
        <v>108.4</v>
      </c>
      <c r="M25" s="268">
        <v>20.705819999999999</v>
      </c>
      <c r="N25" s="1"/>
      <c r="O25" s="1"/>
    </row>
    <row r="26" spans="1:15" ht="12.75" customHeight="1">
      <c r="A26" s="30">
        <v>16</v>
      </c>
      <c r="B26" s="278" t="s">
        <v>41</v>
      </c>
      <c r="C26" s="268">
        <v>349.1</v>
      </c>
      <c r="D26" s="269">
        <v>344.95</v>
      </c>
      <c r="E26" s="269">
        <v>338.15</v>
      </c>
      <c r="F26" s="269">
        <v>327.2</v>
      </c>
      <c r="G26" s="269">
        <v>320.39999999999998</v>
      </c>
      <c r="H26" s="269">
        <v>355.9</v>
      </c>
      <c r="I26" s="269">
        <v>362.70000000000005</v>
      </c>
      <c r="J26" s="269">
        <v>373.65</v>
      </c>
      <c r="K26" s="268">
        <v>351.75</v>
      </c>
      <c r="L26" s="268">
        <v>334</v>
      </c>
      <c r="M26" s="268">
        <v>23.380579999999998</v>
      </c>
      <c r="N26" s="1"/>
      <c r="O26" s="1"/>
    </row>
    <row r="27" spans="1:15" ht="12.75" customHeight="1">
      <c r="A27" s="30">
        <v>17</v>
      </c>
      <c r="B27" s="278" t="s">
        <v>834</v>
      </c>
      <c r="C27" s="268">
        <v>455</v>
      </c>
      <c r="D27" s="269">
        <v>453.65000000000003</v>
      </c>
      <c r="E27" s="269">
        <v>451.40000000000009</v>
      </c>
      <c r="F27" s="269">
        <v>447.80000000000007</v>
      </c>
      <c r="G27" s="269">
        <v>445.55000000000013</v>
      </c>
      <c r="H27" s="269">
        <v>457.25000000000006</v>
      </c>
      <c r="I27" s="269">
        <v>459.49999999999994</v>
      </c>
      <c r="J27" s="269">
        <v>463.1</v>
      </c>
      <c r="K27" s="268">
        <v>455.9</v>
      </c>
      <c r="L27" s="268">
        <v>450.05</v>
      </c>
      <c r="M27" s="268">
        <v>1.4053</v>
      </c>
      <c r="N27" s="1"/>
      <c r="O27" s="1"/>
    </row>
    <row r="28" spans="1:15" ht="12.75" customHeight="1">
      <c r="A28" s="30">
        <v>18</v>
      </c>
      <c r="B28" s="278" t="s">
        <v>294</v>
      </c>
      <c r="C28" s="268">
        <v>269.35000000000002</v>
      </c>
      <c r="D28" s="269">
        <v>270.38333333333338</v>
      </c>
      <c r="E28" s="269">
        <v>265.91666666666674</v>
      </c>
      <c r="F28" s="269">
        <v>262.48333333333335</v>
      </c>
      <c r="G28" s="269">
        <v>258.01666666666671</v>
      </c>
      <c r="H28" s="269">
        <v>273.81666666666678</v>
      </c>
      <c r="I28" s="269">
        <v>278.28333333333336</v>
      </c>
      <c r="J28" s="269">
        <v>281.71666666666681</v>
      </c>
      <c r="K28" s="268">
        <v>274.85000000000002</v>
      </c>
      <c r="L28" s="268">
        <v>266.95</v>
      </c>
      <c r="M28" s="268">
        <v>1.77972</v>
      </c>
      <c r="N28" s="1"/>
      <c r="O28" s="1"/>
    </row>
    <row r="29" spans="1:15" ht="12.75" customHeight="1">
      <c r="A29" s="30">
        <v>19</v>
      </c>
      <c r="B29" s="278" t="s">
        <v>295</v>
      </c>
      <c r="C29" s="268">
        <v>271.10000000000002</v>
      </c>
      <c r="D29" s="269">
        <v>268.36666666666673</v>
      </c>
      <c r="E29" s="269">
        <v>262.93333333333345</v>
      </c>
      <c r="F29" s="269">
        <v>254.76666666666671</v>
      </c>
      <c r="G29" s="269">
        <v>249.33333333333343</v>
      </c>
      <c r="H29" s="269">
        <v>276.53333333333347</v>
      </c>
      <c r="I29" s="269">
        <v>281.96666666666675</v>
      </c>
      <c r="J29" s="269">
        <v>290.1333333333335</v>
      </c>
      <c r="K29" s="268">
        <v>273.8</v>
      </c>
      <c r="L29" s="268">
        <v>260.2</v>
      </c>
      <c r="M29" s="268">
        <v>2.5529500000000001</v>
      </c>
      <c r="N29" s="1"/>
      <c r="O29" s="1"/>
    </row>
    <row r="30" spans="1:15" ht="12.75" customHeight="1">
      <c r="A30" s="30">
        <v>20</v>
      </c>
      <c r="B30" s="278" t="s">
        <v>296</v>
      </c>
      <c r="C30" s="268">
        <v>1261.1500000000001</v>
      </c>
      <c r="D30" s="269">
        <v>1243.1833333333334</v>
      </c>
      <c r="E30" s="269">
        <v>1217.9666666666667</v>
      </c>
      <c r="F30" s="269">
        <v>1174.7833333333333</v>
      </c>
      <c r="G30" s="269">
        <v>1149.5666666666666</v>
      </c>
      <c r="H30" s="269">
        <v>1286.3666666666668</v>
      </c>
      <c r="I30" s="269">
        <v>1311.5833333333335</v>
      </c>
      <c r="J30" s="269">
        <v>1354.7666666666669</v>
      </c>
      <c r="K30" s="268">
        <v>1268.4000000000001</v>
      </c>
      <c r="L30" s="268">
        <v>1200</v>
      </c>
      <c r="M30" s="268">
        <v>2.4481999999999999</v>
      </c>
      <c r="N30" s="1"/>
      <c r="O30" s="1"/>
    </row>
    <row r="31" spans="1:15" ht="12.75" customHeight="1">
      <c r="A31" s="30">
        <v>21</v>
      </c>
      <c r="B31" s="278" t="s">
        <v>242</v>
      </c>
      <c r="C31" s="268">
        <v>1272.45</v>
      </c>
      <c r="D31" s="269">
        <v>1269.7333333333333</v>
      </c>
      <c r="E31" s="269">
        <v>1246.6666666666667</v>
      </c>
      <c r="F31" s="269">
        <v>1220.8833333333334</v>
      </c>
      <c r="G31" s="269">
        <v>1197.8166666666668</v>
      </c>
      <c r="H31" s="269">
        <v>1295.5166666666667</v>
      </c>
      <c r="I31" s="269">
        <v>1318.5833333333333</v>
      </c>
      <c r="J31" s="269">
        <v>1344.3666666666666</v>
      </c>
      <c r="K31" s="268">
        <v>1292.8</v>
      </c>
      <c r="L31" s="268">
        <v>1243.95</v>
      </c>
      <c r="M31" s="268">
        <v>0.31448999999999999</v>
      </c>
      <c r="N31" s="1"/>
      <c r="O31" s="1"/>
    </row>
    <row r="32" spans="1:15" ht="12.75" customHeight="1">
      <c r="A32" s="30">
        <v>22</v>
      </c>
      <c r="B32" s="278" t="s">
        <v>52</v>
      </c>
      <c r="C32" s="268">
        <v>604.65</v>
      </c>
      <c r="D32" s="269">
        <v>601.38333333333333</v>
      </c>
      <c r="E32" s="269">
        <v>596.26666666666665</v>
      </c>
      <c r="F32" s="269">
        <v>587.88333333333333</v>
      </c>
      <c r="G32" s="269">
        <v>582.76666666666665</v>
      </c>
      <c r="H32" s="269">
        <v>609.76666666666665</v>
      </c>
      <c r="I32" s="269">
        <v>614.88333333333321</v>
      </c>
      <c r="J32" s="269">
        <v>623.26666666666665</v>
      </c>
      <c r="K32" s="268">
        <v>606.5</v>
      </c>
      <c r="L32" s="268">
        <v>593</v>
      </c>
      <c r="M32" s="268">
        <v>1.0789800000000001</v>
      </c>
      <c r="N32" s="1"/>
      <c r="O32" s="1"/>
    </row>
    <row r="33" spans="1:15" ht="12.75" customHeight="1">
      <c r="A33" s="30">
        <v>23</v>
      </c>
      <c r="B33" s="278" t="s">
        <v>48</v>
      </c>
      <c r="C33" s="268">
        <v>3277.2</v>
      </c>
      <c r="D33" s="269">
        <v>3287.4</v>
      </c>
      <c r="E33" s="269">
        <v>3239.8</v>
      </c>
      <c r="F33" s="269">
        <v>3202.4</v>
      </c>
      <c r="G33" s="269">
        <v>3154.8</v>
      </c>
      <c r="H33" s="269">
        <v>3324.8</v>
      </c>
      <c r="I33" s="269">
        <v>3372.3999999999996</v>
      </c>
      <c r="J33" s="269">
        <v>3409.8</v>
      </c>
      <c r="K33" s="268">
        <v>3335</v>
      </c>
      <c r="L33" s="268">
        <v>3250</v>
      </c>
      <c r="M33" s="268">
        <v>0.99409999999999998</v>
      </c>
      <c r="N33" s="1"/>
      <c r="O33" s="1"/>
    </row>
    <row r="34" spans="1:15" ht="12.75" customHeight="1">
      <c r="A34" s="30">
        <v>24</v>
      </c>
      <c r="B34" s="278" t="s">
        <v>297</v>
      </c>
      <c r="C34" s="268">
        <v>2868.95</v>
      </c>
      <c r="D34" s="269">
        <v>2864.35</v>
      </c>
      <c r="E34" s="269">
        <v>2846.7</v>
      </c>
      <c r="F34" s="269">
        <v>2824.45</v>
      </c>
      <c r="G34" s="269">
        <v>2806.7999999999997</v>
      </c>
      <c r="H34" s="269">
        <v>2886.6</v>
      </c>
      <c r="I34" s="269">
        <v>2904.2500000000005</v>
      </c>
      <c r="J34" s="269">
        <v>2926.5</v>
      </c>
      <c r="K34" s="268">
        <v>2882</v>
      </c>
      <c r="L34" s="268">
        <v>2842.1</v>
      </c>
      <c r="M34" s="268">
        <v>0.2334</v>
      </c>
      <c r="N34" s="1"/>
      <c r="O34" s="1"/>
    </row>
    <row r="35" spans="1:15" ht="12.75" customHeight="1">
      <c r="A35" s="30">
        <v>25</v>
      </c>
      <c r="B35" s="278" t="s">
        <v>747</v>
      </c>
      <c r="C35" s="268">
        <v>412</v>
      </c>
      <c r="D35" s="269">
        <v>417.76666666666671</v>
      </c>
      <c r="E35" s="269">
        <v>404.33333333333343</v>
      </c>
      <c r="F35" s="269">
        <v>396.66666666666674</v>
      </c>
      <c r="G35" s="269">
        <v>383.23333333333346</v>
      </c>
      <c r="H35" s="269">
        <v>425.43333333333339</v>
      </c>
      <c r="I35" s="269">
        <v>438.86666666666667</v>
      </c>
      <c r="J35" s="269">
        <v>446.53333333333336</v>
      </c>
      <c r="K35" s="268">
        <v>431.2</v>
      </c>
      <c r="L35" s="268">
        <v>410.1</v>
      </c>
      <c r="M35" s="268">
        <v>15.59212</v>
      </c>
      <c r="N35" s="1"/>
      <c r="O35" s="1"/>
    </row>
    <row r="36" spans="1:15" ht="12.75" customHeight="1">
      <c r="A36" s="30">
        <v>26</v>
      </c>
      <c r="B36" s="278" t="s">
        <v>864</v>
      </c>
      <c r="C36" s="268">
        <v>18.05</v>
      </c>
      <c r="D36" s="269">
        <v>18.066666666666666</v>
      </c>
      <c r="E36" s="269">
        <v>17.783333333333331</v>
      </c>
      <c r="F36" s="269">
        <v>17.516666666666666</v>
      </c>
      <c r="G36" s="269">
        <v>17.233333333333331</v>
      </c>
      <c r="H36" s="269">
        <v>18.333333333333332</v>
      </c>
      <c r="I36" s="269">
        <v>18.616666666666671</v>
      </c>
      <c r="J36" s="269">
        <v>18.883333333333333</v>
      </c>
      <c r="K36" s="268">
        <v>18.350000000000001</v>
      </c>
      <c r="L36" s="268">
        <v>17.8</v>
      </c>
      <c r="M36" s="268">
        <v>12.7143</v>
      </c>
      <c r="N36" s="1"/>
      <c r="O36" s="1"/>
    </row>
    <row r="37" spans="1:15" ht="12.75" customHeight="1">
      <c r="A37" s="30">
        <v>27</v>
      </c>
      <c r="B37" s="278" t="s">
        <v>50</v>
      </c>
      <c r="C37" s="268">
        <v>491</v>
      </c>
      <c r="D37" s="269">
        <v>488.41666666666669</v>
      </c>
      <c r="E37" s="269">
        <v>483.83333333333337</v>
      </c>
      <c r="F37" s="269">
        <v>476.66666666666669</v>
      </c>
      <c r="G37" s="269">
        <v>472.08333333333337</v>
      </c>
      <c r="H37" s="269">
        <v>495.58333333333337</v>
      </c>
      <c r="I37" s="269">
        <v>500.16666666666674</v>
      </c>
      <c r="J37" s="269">
        <v>507.33333333333337</v>
      </c>
      <c r="K37" s="268">
        <v>493</v>
      </c>
      <c r="L37" s="268">
        <v>481.25</v>
      </c>
      <c r="M37" s="268">
        <v>2.6121500000000002</v>
      </c>
      <c r="N37" s="1"/>
      <c r="O37" s="1"/>
    </row>
    <row r="38" spans="1:15" ht="12.75" customHeight="1">
      <c r="A38" s="30">
        <v>28</v>
      </c>
      <c r="B38" s="278" t="s">
        <v>298</v>
      </c>
      <c r="C38" s="268">
        <v>2363.6999999999998</v>
      </c>
      <c r="D38" s="269">
        <v>2330.2333333333331</v>
      </c>
      <c r="E38" s="269">
        <v>2285.4666666666662</v>
      </c>
      <c r="F38" s="269">
        <v>2207.2333333333331</v>
      </c>
      <c r="G38" s="269">
        <v>2162.4666666666662</v>
      </c>
      <c r="H38" s="269">
        <v>2408.4666666666662</v>
      </c>
      <c r="I38" s="269">
        <v>2453.2333333333336</v>
      </c>
      <c r="J38" s="269">
        <v>2531.4666666666662</v>
      </c>
      <c r="K38" s="268">
        <v>2375</v>
      </c>
      <c r="L38" s="268">
        <v>2252</v>
      </c>
      <c r="M38" s="268">
        <v>0.77132999999999996</v>
      </c>
      <c r="N38" s="1"/>
      <c r="O38" s="1"/>
    </row>
    <row r="39" spans="1:15" ht="12.75" customHeight="1">
      <c r="A39" s="30">
        <v>29</v>
      </c>
      <c r="B39" s="278" t="s">
        <v>51</v>
      </c>
      <c r="C39" s="268">
        <v>515.6</v>
      </c>
      <c r="D39" s="269">
        <v>513.25</v>
      </c>
      <c r="E39" s="269">
        <v>503.35</v>
      </c>
      <c r="F39" s="269">
        <v>491.1</v>
      </c>
      <c r="G39" s="269">
        <v>481.20000000000005</v>
      </c>
      <c r="H39" s="269">
        <v>525.5</v>
      </c>
      <c r="I39" s="269">
        <v>535.40000000000009</v>
      </c>
      <c r="J39" s="269">
        <v>547.65</v>
      </c>
      <c r="K39" s="268">
        <v>523.15</v>
      </c>
      <c r="L39" s="268">
        <v>501</v>
      </c>
      <c r="M39" s="268">
        <v>110.27478000000001</v>
      </c>
      <c r="N39" s="1"/>
      <c r="O39" s="1"/>
    </row>
    <row r="40" spans="1:15" ht="12.75" customHeight="1">
      <c r="A40" s="30">
        <v>30</v>
      </c>
      <c r="B40" s="278" t="s">
        <v>813</v>
      </c>
      <c r="C40" s="268">
        <v>1362</v>
      </c>
      <c r="D40" s="269">
        <v>1349.9333333333334</v>
      </c>
      <c r="E40" s="269">
        <v>1321.8666666666668</v>
      </c>
      <c r="F40" s="269">
        <v>1281.7333333333333</v>
      </c>
      <c r="G40" s="269">
        <v>1253.6666666666667</v>
      </c>
      <c r="H40" s="269">
        <v>1390.0666666666668</v>
      </c>
      <c r="I40" s="269">
        <v>1418.1333333333334</v>
      </c>
      <c r="J40" s="269">
        <v>1458.2666666666669</v>
      </c>
      <c r="K40" s="268">
        <v>1378</v>
      </c>
      <c r="L40" s="268">
        <v>1309.8</v>
      </c>
      <c r="M40" s="268">
        <v>2.9702299999999999</v>
      </c>
      <c r="N40" s="1"/>
      <c r="O40" s="1"/>
    </row>
    <row r="41" spans="1:15" ht="12.75" customHeight="1">
      <c r="A41" s="30">
        <v>31</v>
      </c>
      <c r="B41" s="278" t="s">
        <v>777</v>
      </c>
      <c r="C41" s="268">
        <v>751.15</v>
      </c>
      <c r="D41" s="269">
        <v>754.85</v>
      </c>
      <c r="E41" s="269">
        <v>737.75</v>
      </c>
      <c r="F41" s="269">
        <v>724.35</v>
      </c>
      <c r="G41" s="269">
        <v>707.25</v>
      </c>
      <c r="H41" s="269">
        <v>768.25</v>
      </c>
      <c r="I41" s="269">
        <v>785.35000000000014</v>
      </c>
      <c r="J41" s="269">
        <v>798.75</v>
      </c>
      <c r="K41" s="268">
        <v>771.95</v>
      </c>
      <c r="L41" s="268">
        <v>741.45</v>
      </c>
      <c r="M41" s="268">
        <v>1.4335599999999999</v>
      </c>
      <c r="N41" s="1"/>
      <c r="O41" s="1"/>
    </row>
    <row r="42" spans="1:15" ht="12.75" customHeight="1">
      <c r="A42" s="30">
        <v>32</v>
      </c>
      <c r="B42" s="278" t="s">
        <v>53</v>
      </c>
      <c r="C42" s="268">
        <v>4383.3999999999996</v>
      </c>
      <c r="D42" s="269">
        <v>4406.833333333333</v>
      </c>
      <c r="E42" s="269">
        <v>4328.7666666666664</v>
      </c>
      <c r="F42" s="269">
        <v>4274.1333333333332</v>
      </c>
      <c r="G42" s="269">
        <v>4196.0666666666666</v>
      </c>
      <c r="H42" s="269">
        <v>4461.4666666666662</v>
      </c>
      <c r="I42" s="269">
        <v>4539.5333333333338</v>
      </c>
      <c r="J42" s="269">
        <v>4594.1666666666661</v>
      </c>
      <c r="K42" s="268">
        <v>4484.8999999999996</v>
      </c>
      <c r="L42" s="268">
        <v>4352.2</v>
      </c>
      <c r="M42" s="268">
        <v>7.6106400000000001</v>
      </c>
      <c r="N42" s="1"/>
      <c r="O42" s="1"/>
    </row>
    <row r="43" spans="1:15" ht="12.75" customHeight="1">
      <c r="A43" s="30">
        <v>33</v>
      </c>
      <c r="B43" s="278" t="s">
        <v>54</v>
      </c>
      <c r="C43" s="268">
        <v>278.7</v>
      </c>
      <c r="D43" s="269">
        <v>275.59999999999997</v>
      </c>
      <c r="E43" s="269">
        <v>271.24999999999994</v>
      </c>
      <c r="F43" s="269">
        <v>263.79999999999995</v>
      </c>
      <c r="G43" s="269">
        <v>259.44999999999993</v>
      </c>
      <c r="H43" s="269">
        <v>283.04999999999995</v>
      </c>
      <c r="I43" s="269">
        <v>287.39999999999998</v>
      </c>
      <c r="J43" s="269">
        <v>294.84999999999997</v>
      </c>
      <c r="K43" s="268">
        <v>279.95</v>
      </c>
      <c r="L43" s="268">
        <v>268.14999999999998</v>
      </c>
      <c r="M43" s="268">
        <v>27.23667</v>
      </c>
      <c r="N43" s="1"/>
      <c r="O43" s="1"/>
    </row>
    <row r="44" spans="1:15" ht="12.75" customHeight="1">
      <c r="A44" s="30">
        <v>34</v>
      </c>
      <c r="B44" s="278" t="s">
        <v>835</v>
      </c>
      <c r="C44" s="268">
        <v>307.3</v>
      </c>
      <c r="D44" s="269">
        <v>308.18333333333334</v>
      </c>
      <c r="E44" s="269">
        <v>303.36666666666667</v>
      </c>
      <c r="F44" s="269">
        <v>299.43333333333334</v>
      </c>
      <c r="G44" s="269">
        <v>294.61666666666667</v>
      </c>
      <c r="H44" s="269">
        <v>312.11666666666667</v>
      </c>
      <c r="I44" s="269">
        <v>316.93333333333339</v>
      </c>
      <c r="J44" s="269">
        <v>320.86666666666667</v>
      </c>
      <c r="K44" s="268">
        <v>313</v>
      </c>
      <c r="L44" s="268">
        <v>304.25</v>
      </c>
      <c r="M44" s="268">
        <v>9.1947100000000006</v>
      </c>
      <c r="N44" s="1"/>
      <c r="O44" s="1"/>
    </row>
    <row r="45" spans="1:15" ht="12.75" customHeight="1">
      <c r="A45" s="30">
        <v>35</v>
      </c>
      <c r="B45" s="278" t="s">
        <v>299</v>
      </c>
      <c r="C45" s="268">
        <v>635.15</v>
      </c>
      <c r="D45" s="269">
        <v>635.11666666666667</v>
      </c>
      <c r="E45" s="269">
        <v>621.23333333333335</v>
      </c>
      <c r="F45" s="269">
        <v>607.31666666666672</v>
      </c>
      <c r="G45" s="269">
        <v>593.43333333333339</v>
      </c>
      <c r="H45" s="269">
        <v>649.0333333333333</v>
      </c>
      <c r="I45" s="269">
        <v>662.91666666666674</v>
      </c>
      <c r="J45" s="269">
        <v>676.83333333333326</v>
      </c>
      <c r="K45" s="268">
        <v>649</v>
      </c>
      <c r="L45" s="268">
        <v>621.20000000000005</v>
      </c>
      <c r="M45" s="268">
        <v>4.9303800000000004</v>
      </c>
      <c r="N45" s="1"/>
      <c r="O45" s="1"/>
    </row>
    <row r="46" spans="1:15" ht="12.75" customHeight="1">
      <c r="A46" s="30">
        <v>36</v>
      </c>
      <c r="B46" s="278" t="s">
        <v>55</v>
      </c>
      <c r="C46" s="268">
        <v>152.65</v>
      </c>
      <c r="D46" s="269">
        <v>150.75000000000003</v>
      </c>
      <c r="E46" s="269">
        <v>148.20000000000005</v>
      </c>
      <c r="F46" s="269">
        <v>143.75000000000003</v>
      </c>
      <c r="G46" s="269">
        <v>141.20000000000005</v>
      </c>
      <c r="H46" s="269">
        <v>155.20000000000005</v>
      </c>
      <c r="I46" s="269">
        <v>157.75000000000006</v>
      </c>
      <c r="J46" s="269">
        <v>162.20000000000005</v>
      </c>
      <c r="K46" s="268">
        <v>153.30000000000001</v>
      </c>
      <c r="L46" s="268">
        <v>146.30000000000001</v>
      </c>
      <c r="M46" s="268">
        <v>146.08317</v>
      </c>
      <c r="N46" s="1"/>
      <c r="O46" s="1"/>
    </row>
    <row r="47" spans="1:15" ht="12.75" customHeight="1">
      <c r="A47" s="30">
        <v>37</v>
      </c>
      <c r="B47" s="278" t="s">
        <v>57</v>
      </c>
      <c r="C47" s="268">
        <v>3342.45</v>
      </c>
      <c r="D47" s="269">
        <v>3346.5333333333333</v>
      </c>
      <c r="E47" s="269">
        <v>3281.1666666666665</v>
      </c>
      <c r="F47" s="269">
        <v>3219.8833333333332</v>
      </c>
      <c r="G47" s="269">
        <v>3154.5166666666664</v>
      </c>
      <c r="H47" s="269">
        <v>3407.8166666666666</v>
      </c>
      <c r="I47" s="269">
        <v>3473.1833333333334</v>
      </c>
      <c r="J47" s="269">
        <v>3534.4666666666667</v>
      </c>
      <c r="K47" s="268">
        <v>3411.9</v>
      </c>
      <c r="L47" s="268">
        <v>3285.25</v>
      </c>
      <c r="M47" s="268">
        <v>21.597200000000001</v>
      </c>
      <c r="N47" s="1"/>
      <c r="O47" s="1"/>
    </row>
    <row r="48" spans="1:15" ht="12.75" customHeight="1">
      <c r="A48" s="30">
        <v>38</v>
      </c>
      <c r="B48" s="278" t="s">
        <v>300</v>
      </c>
      <c r="C48" s="268">
        <v>252.4</v>
      </c>
      <c r="D48" s="269">
        <v>253.91666666666666</v>
      </c>
      <c r="E48" s="269">
        <v>248.58333333333331</v>
      </c>
      <c r="F48" s="269">
        <v>244.76666666666665</v>
      </c>
      <c r="G48" s="269">
        <v>239.43333333333331</v>
      </c>
      <c r="H48" s="269">
        <v>257.73333333333335</v>
      </c>
      <c r="I48" s="269">
        <v>263.06666666666661</v>
      </c>
      <c r="J48" s="269">
        <v>266.88333333333333</v>
      </c>
      <c r="K48" s="268">
        <v>259.25</v>
      </c>
      <c r="L48" s="268">
        <v>250.1</v>
      </c>
      <c r="M48" s="268">
        <v>5.9976900000000004</v>
      </c>
      <c r="N48" s="1"/>
      <c r="O48" s="1"/>
    </row>
    <row r="49" spans="1:15" ht="12.75" customHeight="1">
      <c r="A49" s="30">
        <v>39</v>
      </c>
      <c r="B49" s="278" t="s">
        <v>301</v>
      </c>
      <c r="C49" s="268">
        <v>3111.55</v>
      </c>
      <c r="D49" s="269">
        <v>3076.9333333333329</v>
      </c>
      <c r="E49" s="269">
        <v>3024.8666666666659</v>
      </c>
      <c r="F49" s="269">
        <v>2938.1833333333329</v>
      </c>
      <c r="G49" s="269">
        <v>2886.1166666666659</v>
      </c>
      <c r="H49" s="269">
        <v>3163.6166666666659</v>
      </c>
      <c r="I49" s="269">
        <v>3215.6833333333325</v>
      </c>
      <c r="J49" s="269">
        <v>3302.3666666666659</v>
      </c>
      <c r="K49" s="268">
        <v>3129</v>
      </c>
      <c r="L49" s="268">
        <v>2990.25</v>
      </c>
      <c r="M49" s="268">
        <v>7.4300000000000005E-2</v>
      </c>
      <c r="N49" s="1"/>
      <c r="O49" s="1"/>
    </row>
    <row r="50" spans="1:15" ht="12.75" customHeight="1">
      <c r="A50" s="30">
        <v>40</v>
      </c>
      <c r="B50" s="278" t="s">
        <v>302</v>
      </c>
      <c r="C50" s="268">
        <v>2232.4499999999998</v>
      </c>
      <c r="D50" s="269">
        <v>2201.1</v>
      </c>
      <c r="E50" s="269">
        <v>2160.35</v>
      </c>
      <c r="F50" s="269">
        <v>2088.25</v>
      </c>
      <c r="G50" s="269">
        <v>2047.5</v>
      </c>
      <c r="H50" s="269">
        <v>2273.1999999999998</v>
      </c>
      <c r="I50" s="269">
        <v>2313.9499999999998</v>
      </c>
      <c r="J50" s="269">
        <v>2386.0499999999997</v>
      </c>
      <c r="K50" s="268">
        <v>2241.85</v>
      </c>
      <c r="L50" s="268">
        <v>2129</v>
      </c>
      <c r="M50" s="268">
        <v>4.89778</v>
      </c>
      <c r="N50" s="1"/>
      <c r="O50" s="1"/>
    </row>
    <row r="51" spans="1:15" ht="12.75" customHeight="1">
      <c r="A51" s="30">
        <v>41</v>
      </c>
      <c r="B51" s="278" t="s">
        <v>303</v>
      </c>
      <c r="C51" s="268">
        <v>9023.9</v>
      </c>
      <c r="D51" s="269">
        <v>8980.4833333333318</v>
      </c>
      <c r="E51" s="269">
        <v>8891.0666666666639</v>
      </c>
      <c r="F51" s="269">
        <v>8758.2333333333318</v>
      </c>
      <c r="G51" s="269">
        <v>8668.8166666666639</v>
      </c>
      <c r="H51" s="269">
        <v>9113.3166666666639</v>
      </c>
      <c r="I51" s="269">
        <v>9202.7333333333318</v>
      </c>
      <c r="J51" s="269">
        <v>9335.5666666666639</v>
      </c>
      <c r="K51" s="268">
        <v>9069.9</v>
      </c>
      <c r="L51" s="268">
        <v>8847.65</v>
      </c>
      <c r="M51" s="268">
        <v>0.29564000000000001</v>
      </c>
      <c r="N51" s="1"/>
      <c r="O51" s="1"/>
    </row>
    <row r="52" spans="1:15" ht="12.75" customHeight="1">
      <c r="A52" s="30">
        <v>42</v>
      </c>
      <c r="B52" s="278" t="s">
        <v>60</v>
      </c>
      <c r="C52" s="268">
        <v>510.6</v>
      </c>
      <c r="D52" s="269">
        <v>511.23333333333335</v>
      </c>
      <c r="E52" s="269">
        <v>504.66666666666674</v>
      </c>
      <c r="F52" s="269">
        <v>498.73333333333341</v>
      </c>
      <c r="G52" s="269">
        <v>492.1666666666668</v>
      </c>
      <c r="H52" s="269">
        <v>517.16666666666674</v>
      </c>
      <c r="I52" s="269">
        <v>523.73333333333335</v>
      </c>
      <c r="J52" s="269">
        <v>529.66666666666663</v>
      </c>
      <c r="K52" s="268">
        <v>517.79999999999995</v>
      </c>
      <c r="L52" s="268">
        <v>505.3</v>
      </c>
      <c r="M52" s="268">
        <v>20.676929999999999</v>
      </c>
      <c r="N52" s="1"/>
      <c r="O52" s="1"/>
    </row>
    <row r="53" spans="1:15" ht="12.75" customHeight="1">
      <c r="A53" s="30">
        <v>43</v>
      </c>
      <c r="B53" s="278" t="s">
        <v>304</v>
      </c>
      <c r="C53" s="268">
        <v>468.35</v>
      </c>
      <c r="D53" s="269">
        <v>466.33333333333331</v>
      </c>
      <c r="E53" s="269">
        <v>459.81666666666661</v>
      </c>
      <c r="F53" s="269">
        <v>451.2833333333333</v>
      </c>
      <c r="G53" s="269">
        <v>444.76666666666659</v>
      </c>
      <c r="H53" s="269">
        <v>474.86666666666662</v>
      </c>
      <c r="I53" s="269">
        <v>481.38333333333338</v>
      </c>
      <c r="J53" s="269">
        <v>489.91666666666663</v>
      </c>
      <c r="K53" s="268">
        <v>472.85</v>
      </c>
      <c r="L53" s="268">
        <v>457.8</v>
      </c>
      <c r="M53" s="268">
        <v>1.47454</v>
      </c>
      <c r="N53" s="1"/>
      <c r="O53" s="1"/>
    </row>
    <row r="54" spans="1:15" ht="12.75" customHeight="1">
      <c r="A54" s="30">
        <v>44</v>
      </c>
      <c r="B54" s="278" t="s">
        <v>243</v>
      </c>
      <c r="C54" s="268">
        <v>4386.55</v>
      </c>
      <c r="D54" s="269">
        <v>4345.916666666667</v>
      </c>
      <c r="E54" s="269">
        <v>4291.8333333333339</v>
      </c>
      <c r="F54" s="269">
        <v>4197.1166666666668</v>
      </c>
      <c r="G54" s="269">
        <v>4143.0333333333338</v>
      </c>
      <c r="H54" s="269">
        <v>4440.6333333333341</v>
      </c>
      <c r="I54" s="269">
        <v>4494.7166666666681</v>
      </c>
      <c r="J54" s="269">
        <v>4589.4333333333343</v>
      </c>
      <c r="K54" s="268">
        <v>4400</v>
      </c>
      <c r="L54" s="268">
        <v>4251.2</v>
      </c>
      <c r="M54" s="268">
        <v>3.52698</v>
      </c>
      <c r="N54" s="1"/>
      <c r="O54" s="1"/>
    </row>
    <row r="55" spans="1:15" ht="12.75" customHeight="1">
      <c r="A55" s="30">
        <v>45</v>
      </c>
      <c r="B55" s="278" t="s">
        <v>61</v>
      </c>
      <c r="C55" s="268">
        <v>733.2</v>
      </c>
      <c r="D55" s="269">
        <v>728.44999999999993</v>
      </c>
      <c r="E55" s="269">
        <v>719.14999999999986</v>
      </c>
      <c r="F55" s="269">
        <v>705.09999999999991</v>
      </c>
      <c r="G55" s="269">
        <v>695.79999999999984</v>
      </c>
      <c r="H55" s="269">
        <v>742.49999999999989</v>
      </c>
      <c r="I55" s="269">
        <v>751.79999999999984</v>
      </c>
      <c r="J55" s="269">
        <v>765.84999999999991</v>
      </c>
      <c r="K55" s="268">
        <v>737.75</v>
      </c>
      <c r="L55" s="268">
        <v>714.4</v>
      </c>
      <c r="M55" s="268">
        <v>95.360169999999997</v>
      </c>
      <c r="N55" s="1"/>
      <c r="O55" s="1"/>
    </row>
    <row r="56" spans="1:15" ht="12.75" customHeight="1">
      <c r="A56" s="30">
        <v>46</v>
      </c>
      <c r="B56" s="278" t="s">
        <v>305</v>
      </c>
      <c r="C56" s="268">
        <v>2980.75</v>
      </c>
      <c r="D56" s="269">
        <v>2985.5833333333335</v>
      </c>
      <c r="E56" s="269">
        <v>2952.166666666667</v>
      </c>
      <c r="F56" s="269">
        <v>2923.5833333333335</v>
      </c>
      <c r="G56" s="269">
        <v>2890.166666666667</v>
      </c>
      <c r="H56" s="269">
        <v>3014.166666666667</v>
      </c>
      <c r="I56" s="269">
        <v>3047.5833333333339</v>
      </c>
      <c r="J56" s="269">
        <v>3076.166666666667</v>
      </c>
      <c r="K56" s="268">
        <v>3019</v>
      </c>
      <c r="L56" s="268">
        <v>2957</v>
      </c>
      <c r="M56" s="268">
        <v>0.16805999999999999</v>
      </c>
      <c r="N56" s="1"/>
      <c r="O56" s="1"/>
    </row>
    <row r="57" spans="1:15" ht="12" customHeight="1">
      <c r="A57" s="30">
        <v>47</v>
      </c>
      <c r="B57" s="278" t="s">
        <v>306</v>
      </c>
      <c r="C57" s="268">
        <v>605.9</v>
      </c>
      <c r="D57" s="269">
        <v>608.05000000000007</v>
      </c>
      <c r="E57" s="269">
        <v>598.75000000000011</v>
      </c>
      <c r="F57" s="269">
        <v>591.6</v>
      </c>
      <c r="G57" s="269">
        <v>582.30000000000007</v>
      </c>
      <c r="H57" s="269">
        <v>615.20000000000016</v>
      </c>
      <c r="I57" s="269">
        <v>624.50000000000011</v>
      </c>
      <c r="J57" s="269">
        <v>631.6500000000002</v>
      </c>
      <c r="K57" s="268">
        <v>617.35</v>
      </c>
      <c r="L57" s="268">
        <v>600.9</v>
      </c>
      <c r="M57" s="268">
        <v>5.5949999999999998</v>
      </c>
      <c r="N57" s="1"/>
      <c r="O57" s="1"/>
    </row>
    <row r="58" spans="1:15" ht="12.75" customHeight="1">
      <c r="A58" s="30">
        <v>48</v>
      </c>
      <c r="B58" s="278" t="s">
        <v>62</v>
      </c>
      <c r="C58" s="268">
        <v>3527.75</v>
      </c>
      <c r="D58" s="269">
        <v>3514.3166666666671</v>
      </c>
      <c r="E58" s="269">
        <v>3474.6833333333343</v>
      </c>
      <c r="F58" s="269">
        <v>3421.6166666666672</v>
      </c>
      <c r="G58" s="269">
        <v>3381.9833333333345</v>
      </c>
      <c r="H58" s="269">
        <v>3567.3833333333341</v>
      </c>
      <c r="I58" s="269">
        <v>3607.0166666666664</v>
      </c>
      <c r="J58" s="269">
        <v>3660.0833333333339</v>
      </c>
      <c r="K58" s="268">
        <v>3553.95</v>
      </c>
      <c r="L58" s="268">
        <v>3461.25</v>
      </c>
      <c r="M58" s="268">
        <v>2.7699600000000002</v>
      </c>
      <c r="N58" s="1"/>
      <c r="O58" s="1"/>
    </row>
    <row r="59" spans="1:15" ht="12.75" customHeight="1">
      <c r="A59" s="30">
        <v>49</v>
      </c>
      <c r="B59" s="278" t="s">
        <v>307</v>
      </c>
      <c r="C59" s="268">
        <v>1202.2</v>
      </c>
      <c r="D59" s="269">
        <v>1181.2166666666669</v>
      </c>
      <c r="E59" s="269">
        <v>1145.5333333333338</v>
      </c>
      <c r="F59" s="269">
        <v>1088.8666666666668</v>
      </c>
      <c r="G59" s="269">
        <v>1053.1833333333336</v>
      </c>
      <c r="H59" s="269">
        <v>1237.8833333333339</v>
      </c>
      <c r="I59" s="269">
        <v>1273.5666666666668</v>
      </c>
      <c r="J59" s="269">
        <v>1330.233333333334</v>
      </c>
      <c r="K59" s="268">
        <v>1216.9000000000001</v>
      </c>
      <c r="L59" s="268">
        <v>1124.55</v>
      </c>
      <c r="M59" s="268">
        <v>3.6530499999999999</v>
      </c>
      <c r="N59" s="1"/>
      <c r="O59" s="1"/>
    </row>
    <row r="60" spans="1:15" ht="12.75" customHeight="1">
      <c r="A60" s="30">
        <v>50</v>
      </c>
      <c r="B60" s="278" t="s">
        <v>65</v>
      </c>
      <c r="C60" s="268">
        <v>7335.75</v>
      </c>
      <c r="D60" s="269">
        <v>7241.5166666666664</v>
      </c>
      <c r="E60" s="269">
        <v>7121.0333333333328</v>
      </c>
      <c r="F60" s="269">
        <v>6906.3166666666666</v>
      </c>
      <c r="G60" s="269">
        <v>6785.833333333333</v>
      </c>
      <c r="H60" s="269">
        <v>7456.2333333333327</v>
      </c>
      <c r="I60" s="269">
        <v>7576.7166666666662</v>
      </c>
      <c r="J60" s="269">
        <v>7791.4333333333325</v>
      </c>
      <c r="K60" s="268">
        <v>7362</v>
      </c>
      <c r="L60" s="268">
        <v>7026.8</v>
      </c>
      <c r="M60" s="268">
        <v>16.18665</v>
      </c>
      <c r="N60" s="1"/>
      <c r="O60" s="1"/>
    </row>
    <row r="61" spans="1:15" ht="12.75" customHeight="1">
      <c r="A61" s="30">
        <v>51</v>
      </c>
      <c r="B61" s="278" t="s">
        <v>64</v>
      </c>
      <c r="C61" s="268">
        <v>1678.35</v>
      </c>
      <c r="D61" s="269">
        <v>1666.1166666666668</v>
      </c>
      <c r="E61" s="269">
        <v>1633.2333333333336</v>
      </c>
      <c r="F61" s="269">
        <v>1588.1166666666668</v>
      </c>
      <c r="G61" s="269">
        <v>1555.2333333333336</v>
      </c>
      <c r="H61" s="269">
        <v>1711.2333333333336</v>
      </c>
      <c r="I61" s="269">
        <v>1744.1166666666668</v>
      </c>
      <c r="J61" s="269">
        <v>1789.2333333333336</v>
      </c>
      <c r="K61" s="268">
        <v>1699</v>
      </c>
      <c r="L61" s="268">
        <v>1621</v>
      </c>
      <c r="M61" s="268">
        <v>27.883870000000002</v>
      </c>
      <c r="N61" s="1"/>
      <c r="O61" s="1"/>
    </row>
    <row r="62" spans="1:15" ht="12.75" customHeight="1">
      <c r="A62" s="30">
        <v>52</v>
      </c>
      <c r="B62" s="278" t="s">
        <v>244</v>
      </c>
      <c r="C62" s="268">
        <v>6390.75</v>
      </c>
      <c r="D62" s="269">
        <v>6389.3</v>
      </c>
      <c r="E62" s="269">
        <v>6182.6</v>
      </c>
      <c r="F62" s="269">
        <v>5974.45</v>
      </c>
      <c r="G62" s="269">
        <v>5767.75</v>
      </c>
      <c r="H62" s="269">
        <v>6597.4500000000007</v>
      </c>
      <c r="I62" s="269">
        <v>6804.15</v>
      </c>
      <c r="J62" s="269">
        <v>7012.3000000000011</v>
      </c>
      <c r="K62" s="268">
        <v>6596</v>
      </c>
      <c r="L62" s="268">
        <v>6181.15</v>
      </c>
      <c r="M62" s="268">
        <v>1.4965900000000001</v>
      </c>
      <c r="N62" s="1"/>
      <c r="O62" s="1"/>
    </row>
    <row r="63" spans="1:15" ht="12.75" customHeight="1">
      <c r="A63" s="30">
        <v>53</v>
      </c>
      <c r="B63" s="278" t="s">
        <v>308</v>
      </c>
      <c r="C63" s="268">
        <v>3167.5</v>
      </c>
      <c r="D63" s="269">
        <v>3168.9333333333329</v>
      </c>
      <c r="E63" s="269">
        <v>3112.4666666666658</v>
      </c>
      <c r="F63" s="269">
        <v>3057.4333333333329</v>
      </c>
      <c r="G63" s="269">
        <v>3000.9666666666658</v>
      </c>
      <c r="H63" s="269">
        <v>3223.9666666666658</v>
      </c>
      <c r="I63" s="269">
        <v>3280.4333333333329</v>
      </c>
      <c r="J63" s="269">
        <v>3335.4666666666658</v>
      </c>
      <c r="K63" s="268">
        <v>3225.4</v>
      </c>
      <c r="L63" s="268">
        <v>3113.9</v>
      </c>
      <c r="M63" s="268">
        <v>1.0757099999999999</v>
      </c>
      <c r="N63" s="1"/>
      <c r="O63" s="1"/>
    </row>
    <row r="64" spans="1:15" ht="12.75" customHeight="1">
      <c r="A64" s="30">
        <v>54</v>
      </c>
      <c r="B64" s="278" t="s">
        <v>66</v>
      </c>
      <c r="C64" s="268">
        <v>1883.65</v>
      </c>
      <c r="D64" s="269">
        <v>1866.2166666666665</v>
      </c>
      <c r="E64" s="269">
        <v>1842.4333333333329</v>
      </c>
      <c r="F64" s="269">
        <v>1801.2166666666665</v>
      </c>
      <c r="G64" s="269">
        <v>1777.4333333333329</v>
      </c>
      <c r="H64" s="269">
        <v>1907.4333333333329</v>
      </c>
      <c r="I64" s="269">
        <v>1931.2166666666662</v>
      </c>
      <c r="J64" s="269">
        <v>1972.4333333333329</v>
      </c>
      <c r="K64" s="268">
        <v>1890</v>
      </c>
      <c r="L64" s="268">
        <v>1825</v>
      </c>
      <c r="M64" s="268">
        <v>2.4946000000000002</v>
      </c>
      <c r="N64" s="1"/>
      <c r="O64" s="1"/>
    </row>
    <row r="65" spans="1:15" ht="12.75" customHeight="1">
      <c r="A65" s="30">
        <v>55</v>
      </c>
      <c r="B65" s="278" t="s">
        <v>309</v>
      </c>
      <c r="C65" s="268">
        <v>347.7</v>
      </c>
      <c r="D65" s="269">
        <v>345.7166666666667</v>
      </c>
      <c r="E65" s="269">
        <v>342.08333333333337</v>
      </c>
      <c r="F65" s="269">
        <v>336.4666666666667</v>
      </c>
      <c r="G65" s="269">
        <v>332.83333333333337</v>
      </c>
      <c r="H65" s="269">
        <v>351.33333333333337</v>
      </c>
      <c r="I65" s="269">
        <v>354.9666666666667</v>
      </c>
      <c r="J65" s="269">
        <v>360.58333333333337</v>
      </c>
      <c r="K65" s="268">
        <v>349.35</v>
      </c>
      <c r="L65" s="268">
        <v>340.1</v>
      </c>
      <c r="M65" s="268">
        <v>9.04575</v>
      </c>
      <c r="N65" s="1"/>
      <c r="O65" s="1"/>
    </row>
    <row r="66" spans="1:15" ht="12.75" customHeight="1">
      <c r="A66" s="30">
        <v>56</v>
      </c>
      <c r="B66" s="278" t="s">
        <v>67</v>
      </c>
      <c r="C66" s="268">
        <v>266.60000000000002</v>
      </c>
      <c r="D66" s="269">
        <v>264.2166666666667</v>
      </c>
      <c r="E66" s="269">
        <v>259.13333333333338</v>
      </c>
      <c r="F66" s="269">
        <v>251.66666666666669</v>
      </c>
      <c r="G66" s="269">
        <v>246.58333333333337</v>
      </c>
      <c r="H66" s="269">
        <v>271.68333333333339</v>
      </c>
      <c r="I66" s="269">
        <v>276.76666666666665</v>
      </c>
      <c r="J66" s="269">
        <v>284.23333333333341</v>
      </c>
      <c r="K66" s="268">
        <v>269.3</v>
      </c>
      <c r="L66" s="268">
        <v>256.75</v>
      </c>
      <c r="M66" s="268">
        <v>66.104569999999995</v>
      </c>
      <c r="N66" s="1"/>
      <c r="O66" s="1"/>
    </row>
    <row r="67" spans="1:15" ht="12.75" customHeight="1">
      <c r="A67" s="30">
        <v>57</v>
      </c>
      <c r="B67" s="278" t="s">
        <v>68</v>
      </c>
      <c r="C67" s="268">
        <v>132.4</v>
      </c>
      <c r="D67" s="269">
        <v>130.79999999999998</v>
      </c>
      <c r="E67" s="269">
        <v>127.94999999999996</v>
      </c>
      <c r="F67" s="269">
        <v>123.49999999999997</v>
      </c>
      <c r="G67" s="269">
        <v>120.64999999999995</v>
      </c>
      <c r="H67" s="269">
        <v>135.24999999999997</v>
      </c>
      <c r="I67" s="269">
        <v>138.1</v>
      </c>
      <c r="J67" s="269">
        <v>142.54999999999998</v>
      </c>
      <c r="K67" s="268">
        <v>133.65</v>
      </c>
      <c r="L67" s="268">
        <v>126.35</v>
      </c>
      <c r="M67" s="268">
        <v>321.19560999999999</v>
      </c>
      <c r="N67" s="1"/>
      <c r="O67" s="1"/>
    </row>
    <row r="68" spans="1:15" ht="12.75" customHeight="1">
      <c r="A68" s="30">
        <v>58</v>
      </c>
      <c r="B68" s="278" t="s">
        <v>245</v>
      </c>
      <c r="C68" s="268">
        <v>48.2</v>
      </c>
      <c r="D68" s="269">
        <v>48.266666666666673</v>
      </c>
      <c r="E68" s="269">
        <v>47.133333333333347</v>
      </c>
      <c r="F68" s="269">
        <v>46.066666666666677</v>
      </c>
      <c r="G68" s="269">
        <v>44.933333333333351</v>
      </c>
      <c r="H68" s="269">
        <v>49.333333333333343</v>
      </c>
      <c r="I68" s="269">
        <v>50.466666666666669</v>
      </c>
      <c r="J68" s="269">
        <v>51.533333333333339</v>
      </c>
      <c r="K68" s="268">
        <v>49.4</v>
      </c>
      <c r="L68" s="268">
        <v>47.2</v>
      </c>
      <c r="M68" s="268">
        <v>42.142029999999998</v>
      </c>
      <c r="N68" s="1"/>
      <c r="O68" s="1"/>
    </row>
    <row r="69" spans="1:15" ht="12.75" customHeight="1">
      <c r="A69" s="30">
        <v>59</v>
      </c>
      <c r="B69" s="278" t="s">
        <v>310</v>
      </c>
      <c r="C69" s="268">
        <v>17.8</v>
      </c>
      <c r="D69" s="269">
        <v>17.650000000000002</v>
      </c>
      <c r="E69" s="269">
        <v>17.400000000000006</v>
      </c>
      <c r="F69" s="269">
        <v>17.000000000000004</v>
      </c>
      <c r="G69" s="269">
        <v>16.750000000000007</v>
      </c>
      <c r="H69" s="269">
        <v>18.050000000000004</v>
      </c>
      <c r="I69" s="269">
        <v>18.299999999999997</v>
      </c>
      <c r="J69" s="269">
        <v>18.700000000000003</v>
      </c>
      <c r="K69" s="268">
        <v>17.899999999999999</v>
      </c>
      <c r="L69" s="268">
        <v>17.25</v>
      </c>
      <c r="M69" s="268">
        <v>23.205760000000001</v>
      </c>
      <c r="N69" s="1"/>
      <c r="O69" s="1"/>
    </row>
    <row r="70" spans="1:15" ht="12.75" customHeight="1">
      <c r="A70" s="30">
        <v>60</v>
      </c>
      <c r="B70" s="278" t="s">
        <v>69</v>
      </c>
      <c r="C70" s="268">
        <v>1821.5</v>
      </c>
      <c r="D70" s="269">
        <v>1807.3166666666666</v>
      </c>
      <c r="E70" s="269">
        <v>1786.6833333333332</v>
      </c>
      <c r="F70" s="269">
        <v>1751.8666666666666</v>
      </c>
      <c r="G70" s="269">
        <v>1731.2333333333331</v>
      </c>
      <c r="H70" s="269">
        <v>1842.1333333333332</v>
      </c>
      <c r="I70" s="269">
        <v>1862.7666666666664</v>
      </c>
      <c r="J70" s="269">
        <v>1897.5833333333333</v>
      </c>
      <c r="K70" s="268">
        <v>1827.95</v>
      </c>
      <c r="L70" s="268">
        <v>1772.5</v>
      </c>
      <c r="M70" s="268">
        <v>1.6076600000000001</v>
      </c>
      <c r="N70" s="1"/>
      <c r="O70" s="1"/>
    </row>
    <row r="71" spans="1:15" ht="12.75" customHeight="1">
      <c r="A71" s="30">
        <v>61</v>
      </c>
      <c r="B71" s="278" t="s">
        <v>311</v>
      </c>
      <c r="C71" s="268">
        <v>4883.05</v>
      </c>
      <c r="D71" s="269">
        <v>4870.8833333333332</v>
      </c>
      <c r="E71" s="269">
        <v>4797.7666666666664</v>
      </c>
      <c r="F71" s="269">
        <v>4712.4833333333336</v>
      </c>
      <c r="G71" s="269">
        <v>4639.3666666666668</v>
      </c>
      <c r="H71" s="269">
        <v>4956.1666666666661</v>
      </c>
      <c r="I71" s="269">
        <v>5029.2833333333328</v>
      </c>
      <c r="J71" s="269">
        <v>5114.5666666666657</v>
      </c>
      <c r="K71" s="268">
        <v>4944</v>
      </c>
      <c r="L71" s="268">
        <v>4785.6000000000004</v>
      </c>
      <c r="M71" s="268">
        <v>0.19267999999999999</v>
      </c>
      <c r="N71" s="1"/>
      <c r="O71" s="1"/>
    </row>
    <row r="72" spans="1:15" ht="12.75" customHeight="1">
      <c r="A72" s="30">
        <v>62</v>
      </c>
      <c r="B72" s="278" t="s">
        <v>72</v>
      </c>
      <c r="C72" s="268">
        <v>617</v>
      </c>
      <c r="D72" s="269">
        <v>615.08333333333337</v>
      </c>
      <c r="E72" s="269">
        <v>608.26666666666677</v>
      </c>
      <c r="F72" s="269">
        <v>599.53333333333342</v>
      </c>
      <c r="G72" s="269">
        <v>592.71666666666681</v>
      </c>
      <c r="H72" s="269">
        <v>623.81666666666672</v>
      </c>
      <c r="I72" s="269">
        <v>630.63333333333333</v>
      </c>
      <c r="J72" s="269">
        <v>639.36666666666667</v>
      </c>
      <c r="K72" s="268">
        <v>621.9</v>
      </c>
      <c r="L72" s="268">
        <v>606.35</v>
      </c>
      <c r="M72" s="268">
        <v>11.58573</v>
      </c>
      <c r="N72" s="1"/>
      <c r="O72" s="1"/>
    </row>
    <row r="73" spans="1:15" ht="12.75" customHeight="1">
      <c r="A73" s="30">
        <v>63</v>
      </c>
      <c r="B73" s="278" t="s">
        <v>312</v>
      </c>
      <c r="C73" s="268">
        <v>874.75</v>
      </c>
      <c r="D73" s="269">
        <v>868.05000000000007</v>
      </c>
      <c r="E73" s="269">
        <v>857.30000000000018</v>
      </c>
      <c r="F73" s="269">
        <v>839.85000000000014</v>
      </c>
      <c r="G73" s="269">
        <v>829.10000000000025</v>
      </c>
      <c r="H73" s="269">
        <v>885.50000000000011</v>
      </c>
      <c r="I73" s="269">
        <v>896.24999999999989</v>
      </c>
      <c r="J73" s="269">
        <v>913.7</v>
      </c>
      <c r="K73" s="268">
        <v>878.8</v>
      </c>
      <c r="L73" s="268">
        <v>850.6</v>
      </c>
      <c r="M73" s="268">
        <v>9.7849199999999996</v>
      </c>
      <c r="N73" s="1"/>
      <c r="O73" s="1"/>
    </row>
    <row r="74" spans="1:15" ht="12.75" customHeight="1">
      <c r="A74" s="30">
        <v>64</v>
      </c>
      <c r="B74" s="278" t="s">
        <v>71</v>
      </c>
      <c r="C74" s="268">
        <v>100.95</v>
      </c>
      <c r="D74" s="269">
        <v>99.516666666666666</v>
      </c>
      <c r="E74" s="269">
        <v>97.683333333333337</v>
      </c>
      <c r="F74" s="269">
        <v>94.416666666666671</v>
      </c>
      <c r="G74" s="269">
        <v>92.583333333333343</v>
      </c>
      <c r="H74" s="269">
        <v>102.78333333333333</v>
      </c>
      <c r="I74" s="269">
        <v>104.61666666666667</v>
      </c>
      <c r="J74" s="269">
        <v>107.88333333333333</v>
      </c>
      <c r="K74" s="268">
        <v>101.35</v>
      </c>
      <c r="L74" s="268">
        <v>96.25</v>
      </c>
      <c r="M74" s="268">
        <v>285.0292</v>
      </c>
      <c r="N74" s="1"/>
      <c r="O74" s="1"/>
    </row>
    <row r="75" spans="1:15" ht="12.75" customHeight="1">
      <c r="A75" s="30">
        <v>65</v>
      </c>
      <c r="B75" s="278" t="s">
        <v>73</v>
      </c>
      <c r="C75" s="268">
        <v>695.5</v>
      </c>
      <c r="D75" s="269">
        <v>692.93333333333339</v>
      </c>
      <c r="E75" s="269">
        <v>682.96666666666681</v>
      </c>
      <c r="F75" s="269">
        <v>670.43333333333339</v>
      </c>
      <c r="G75" s="269">
        <v>660.46666666666681</v>
      </c>
      <c r="H75" s="269">
        <v>705.46666666666681</v>
      </c>
      <c r="I75" s="269">
        <v>715.43333333333351</v>
      </c>
      <c r="J75" s="269">
        <v>727.96666666666681</v>
      </c>
      <c r="K75" s="268">
        <v>702.9</v>
      </c>
      <c r="L75" s="268">
        <v>680.4</v>
      </c>
      <c r="M75" s="268">
        <v>13.216659999999999</v>
      </c>
      <c r="N75" s="1"/>
      <c r="O75" s="1"/>
    </row>
    <row r="76" spans="1:15" ht="12.75" customHeight="1">
      <c r="A76" s="30">
        <v>66</v>
      </c>
      <c r="B76" s="278" t="s">
        <v>76</v>
      </c>
      <c r="C76" s="268">
        <v>59.9</v>
      </c>
      <c r="D76" s="269">
        <v>59.466666666666669</v>
      </c>
      <c r="E76" s="269">
        <v>58.583333333333336</v>
      </c>
      <c r="F76" s="269">
        <v>57.266666666666666</v>
      </c>
      <c r="G76" s="269">
        <v>56.383333333333333</v>
      </c>
      <c r="H76" s="269">
        <v>60.783333333333339</v>
      </c>
      <c r="I76" s="269">
        <v>61.666666666666664</v>
      </c>
      <c r="J76" s="269">
        <v>62.983333333333341</v>
      </c>
      <c r="K76" s="268">
        <v>60.35</v>
      </c>
      <c r="L76" s="268">
        <v>58.15</v>
      </c>
      <c r="M76" s="268">
        <v>198.09915000000001</v>
      </c>
      <c r="N76" s="1"/>
      <c r="O76" s="1"/>
    </row>
    <row r="77" spans="1:15" ht="12.75" customHeight="1">
      <c r="A77" s="30">
        <v>67</v>
      </c>
      <c r="B77" s="278" t="s">
        <v>80</v>
      </c>
      <c r="C77" s="268">
        <v>304.8</v>
      </c>
      <c r="D77" s="269">
        <v>304.85000000000002</v>
      </c>
      <c r="E77" s="269">
        <v>300.80000000000007</v>
      </c>
      <c r="F77" s="269">
        <v>296.80000000000007</v>
      </c>
      <c r="G77" s="269">
        <v>292.75000000000011</v>
      </c>
      <c r="H77" s="269">
        <v>308.85000000000002</v>
      </c>
      <c r="I77" s="269">
        <v>312.89999999999998</v>
      </c>
      <c r="J77" s="269">
        <v>316.89999999999998</v>
      </c>
      <c r="K77" s="268">
        <v>308.89999999999998</v>
      </c>
      <c r="L77" s="268">
        <v>300.85000000000002</v>
      </c>
      <c r="M77" s="268">
        <v>55.912730000000003</v>
      </c>
      <c r="N77" s="1"/>
      <c r="O77" s="1"/>
    </row>
    <row r="78" spans="1:15" ht="12.75" customHeight="1">
      <c r="A78" s="30">
        <v>68</v>
      </c>
      <c r="B78" s="278" t="s">
        <v>75</v>
      </c>
      <c r="C78" s="268">
        <v>799.9</v>
      </c>
      <c r="D78" s="269">
        <v>790.11666666666679</v>
      </c>
      <c r="E78" s="269">
        <v>771.23333333333358</v>
      </c>
      <c r="F78" s="269">
        <v>742.56666666666683</v>
      </c>
      <c r="G78" s="269">
        <v>723.68333333333362</v>
      </c>
      <c r="H78" s="269">
        <v>818.78333333333353</v>
      </c>
      <c r="I78" s="269">
        <v>837.66666666666674</v>
      </c>
      <c r="J78" s="269">
        <v>866.33333333333348</v>
      </c>
      <c r="K78" s="268">
        <v>809</v>
      </c>
      <c r="L78" s="268">
        <v>761.45</v>
      </c>
      <c r="M78" s="268">
        <v>74.691640000000007</v>
      </c>
      <c r="N78" s="1"/>
      <c r="O78" s="1"/>
    </row>
    <row r="79" spans="1:15" ht="12.75" customHeight="1">
      <c r="A79" s="30">
        <v>69</v>
      </c>
      <c r="B79" s="278" t="s">
        <v>77</v>
      </c>
      <c r="C79" s="268">
        <v>290.95</v>
      </c>
      <c r="D79" s="269">
        <v>289.71666666666664</v>
      </c>
      <c r="E79" s="269">
        <v>287.08333333333326</v>
      </c>
      <c r="F79" s="269">
        <v>283.21666666666664</v>
      </c>
      <c r="G79" s="269">
        <v>280.58333333333326</v>
      </c>
      <c r="H79" s="269">
        <v>293.58333333333326</v>
      </c>
      <c r="I79" s="269">
        <v>296.21666666666658</v>
      </c>
      <c r="J79" s="269">
        <v>300.08333333333326</v>
      </c>
      <c r="K79" s="268">
        <v>292.35000000000002</v>
      </c>
      <c r="L79" s="268">
        <v>285.85000000000002</v>
      </c>
      <c r="M79" s="268">
        <v>18.585599999999999</v>
      </c>
      <c r="N79" s="1"/>
      <c r="O79" s="1"/>
    </row>
    <row r="80" spans="1:15" ht="12.75" customHeight="1">
      <c r="A80" s="30">
        <v>70</v>
      </c>
      <c r="B80" s="278" t="s">
        <v>313</v>
      </c>
      <c r="C80" s="268">
        <v>955.25</v>
      </c>
      <c r="D80" s="269">
        <v>960.86666666666667</v>
      </c>
      <c r="E80" s="269">
        <v>942.73333333333335</v>
      </c>
      <c r="F80" s="269">
        <v>930.2166666666667</v>
      </c>
      <c r="G80" s="269">
        <v>912.08333333333337</v>
      </c>
      <c r="H80" s="269">
        <v>973.38333333333333</v>
      </c>
      <c r="I80" s="269">
        <v>991.51666666666677</v>
      </c>
      <c r="J80" s="269">
        <v>1004.0333333333333</v>
      </c>
      <c r="K80" s="268">
        <v>979</v>
      </c>
      <c r="L80" s="268">
        <v>948.35</v>
      </c>
      <c r="M80" s="268">
        <v>1.85938</v>
      </c>
      <c r="N80" s="1"/>
      <c r="O80" s="1"/>
    </row>
    <row r="81" spans="1:15" ht="12.75" customHeight="1">
      <c r="A81" s="30">
        <v>71</v>
      </c>
      <c r="B81" s="278" t="s">
        <v>314</v>
      </c>
      <c r="C81" s="268">
        <v>282.45</v>
      </c>
      <c r="D81" s="269">
        <v>281.83333333333331</v>
      </c>
      <c r="E81" s="269">
        <v>278.46666666666664</v>
      </c>
      <c r="F81" s="269">
        <v>274.48333333333335</v>
      </c>
      <c r="G81" s="269">
        <v>271.11666666666667</v>
      </c>
      <c r="H81" s="269">
        <v>285.81666666666661</v>
      </c>
      <c r="I81" s="269">
        <v>289.18333333333328</v>
      </c>
      <c r="J81" s="269">
        <v>293.16666666666657</v>
      </c>
      <c r="K81" s="268">
        <v>285.2</v>
      </c>
      <c r="L81" s="268">
        <v>277.85000000000002</v>
      </c>
      <c r="M81" s="268">
        <v>17.675260000000002</v>
      </c>
      <c r="N81" s="1"/>
      <c r="O81" s="1"/>
    </row>
    <row r="82" spans="1:15" ht="12.75" customHeight="1">
      <c r="A82" s="30">
        <v>72</v>
      </c>
      <c r="B82" s="278" t="s">
        <v>315</v>
      </c>
      <c r="C82" s="268">
        <v>8851.35</v>
      </c>
      <c r="D82" s="269">
        <v>8828.7833333333328</v>
      </c>
      <c r="E82" s="269">
        <v>8732.5666666666657</v>
      </c>
      <c r="F82" s="269">
        <v>8613.7833333333328</v>
      </c>
      <c r="G82" s="269">
        <v>8517.5666666666657</v>
      </c>
      <c r="H82" s="269">
        <v>8947.5666666666657</v>
      </c>
      <c r="I82" s="269">
        <v>9043.7833333333328</v>
      </c>
      <c r="J82" s="269">
        <v>9162.5666666666657</v>
      </c>
      <c r="K82" s="268">
        <v>8925</v>
      </c>
      <c r="L82" s="268">
        <v>8710</v>
      </c>
      <c r="M82" s="268">
        <v>0.26724999999999999</v>
      </c>
      <c r="N82" s="1"/>
      <c r="O82" s="1"/>
    </row>
    <row r="83" spans="1:15" ht="12.75" customHeight="1">
      <c r="A83" s="30">
        <v>73</v>
      </c>
      <c r="B83" s="278" t="s">
        <v>316</v>
      </c>
      <c r="C83" s="268">
        <v>1100.6500000000001</v>
      </c>
      <c r="D83" s="269">
        <v>1098.0166666666667</v>
      </c>
      <c r="E83" s="269">
        <v>1091.0333333333333</v>
      </c>
      <c r="F83" s="269">
        <v>1081.4166666666667</v>
      </c>
      <c r="G83" s="269">
        <v>1074.4333333333334</v>
      </c>
      <c r="H83" s="269">
        <v>1107.6333333333332</v>
      </c>
      <c r="I83" s="269">
        <v>1114.6166666666663</v>
      </c>
      <c r="J83" s="269">
        <v>1124.2333333333331</v>
      </c>
      <c r="K83" s="268">
        <v>1105</v>
      </c>
      <c r="L83" s="268">
        <v>1088.4000000000001</v>
      </c>
      <c r="M83" s="268">
        <v>0.87153000000000003</v>
      </c>
      <c r="N83" s="1"/>
      <c r="O83" s="1"/>
    </row>
    <row r="84" spans="1:15" ht="12.75" customHeight="1">
      <c r="A84" s="30">
        <v>74</v>
      </c>
      <c r="B84" s="278" t="s">
        <v>246</v>
      </c>
      <c r="C84" s="268">
        <v>916.15</v>
      </c>
      <c r="D84" s="269">
        <v>917.9</v>
      </c>
      <c r="E84" s="269">
        <v>908.8</v>
      </c>
      <c r="F84" s="269">
        <v>901.44999999999993</v>
      </c>
      <c r="G84" s="269">
        <v>892.34999999999991</v>
      </c>
      <c r="H84" s="269">
        <v>925.25</v>
      </c>
      <c r="I84" s="269">
        <v>934.35000000000014</v>
      </c>
      <c r="J84" s="269">
        <v>941.7</v>
      </c>
      <c r="K84" s="268">
        <v>927</v>
      </c>
      <c r="L84" s="268">
        <v>910.55</v>
      </c>
      <c r="M84" s="268">
        <v>0.22633</v>
      </c>
      <c r="N84" s="1"/>
      <c r="O84" s="1"/>
    </row>
    <row r="85" spans="1:15" ht="12.75" customHeight="1">
      <c r="A85" s="30">
        <v>75</v>
      </c>
      <c r="B85" s="278" t="s">
        <v>836</v>
      </c>
      <c r="C85" s="268">
        <v>582.29999999999995</v>
      </c>
      <c r="D85" s="269">
        <v>580.26666666666665</v>
      </c>
      <c r="E85" s="269">
        <v>575.5333333333333</v>
      </c>
      <c r="F85" s="269">
        <v>568.76666666666665</v>
      </c>
      <c r="G85" s="269">
        <v>564.0333333333333</v>
      </c>
      <c r="H85" s="269">
        <v>587.0333333333333</v>
      </c>
      <c r="I85" s="269">
        <v>591.76666666666665</v>
      </c>
      <c r="J85" s="269">
        <v>598.5333333333333</v>
      </c>
      <c r="K85" s="268">
        <v>585</v>
      </c>
      <c r="L85" s="268">
        <v>573.5</v>
      </c>
      <c r="M85" s="268">
        <v>1.5558000000000001</v>
      </c>
      <c r="N85" s="1"/>
      <c r="O85" s="1"/>
    </row>
    <row r="86" spans="1:15" ht="12.75" customHeight="1">
      <c r="A86" s="30">
        <v>76</v>
      </c>
      <c r="B86" s="278" t="s">
        <v>78</v>
      </c>
      <c r="C86" s="268">
        <v>15814.85</v>
      </c>
      <c r="D86" s="269">
        <v>15746.916666666666</v>
      </c>
      <c r="E86" s="269">
        <v>15568.933333333332</v>
      </c>
      <c r="F86" s="269">
        <v>15323.016666666666</v>
      </c>
      <c r="G86" s="269">
        <v>15145.033333333333</v>
      </c>
      <c r="H86" s="269">
        <v>15992.833333333332</v>
      </c>
      <c r="I86" s="269">
        <v>16170.816666666666</v>
      </c>
      <c r="J86" s="269">
        <v>16416.73333333333</v>
      </c>
      <c r="K86" s="268">
        <v>15924.9</v>
      </c>
      <c r="L86" s="268">
        <v>15501</v>
      </c>
      <c r="M86" s="268">
        <v>0.18068999999999999</v>
      </c>
      <c r="N86" s="1"/>
      <c r="O86" s="1"/>
    </row>
    <row r="87" spans="1:15" ht="12.75" customHeight="1">
      <c r="A87" s="30">
        <v>77</v>
      </c>
      <c r="B87" s="278" t="s">
        <v>317</v>
      </c>
      <c r="C87" s="268">
        <v>508.7</v>
      </c>
      <c r="D87" s="269">
        <v>506.51666666666665</v>
      </c>
      <c r="E87" s="269">
        <v>498.13333333333333</v>
      </c>
      <c r="F87" s="269">
        <v>487.56666666666666</v>
      </c>
      <c r="G87" s="269">
        <v>479.18333333333334</v>
      </c>
      <c r="H87" s="269">
        <v>517.08333333333326</v>
      </c>
      <c r="I87" s="269">
        <v>525.4666666666667</v>
      </c>
      <c r="J87" s="269">
        <v>536.0333333333333</v>
      </c>
      <c r="K87" s="268">
        <v>514.9</v>
      </c>
      <c r="L87" s="268">
        <v>495.95</v>
      </c>
      <c r="M87" s="268">
        <v>2.9679099999999998</v>
      </c>
      <c r="N87" s="1"/>
      <c r="O87" s="1"/>
    </row>
    <row r="88" spans="1:15" ht="12.75" customHeight="1">
      <c r="A88" s="30">
        <v>78</v>
      </c>
      <c r="B88" s="278" t="s">
        <v>837</v>
      </c>
      <c r="C88" s="268">
        <v>33.75</v>
      </c>
      <c r="D88" s="269">
        <v>32.983333333333334</v>
      </c>
      <c r="E88" s="269">
        <v>32.216666666666669</v>
      </c>
      <c r="F88" s="269">
        <v>30.683333333333334</v>
      </c>
      <c r="G88" s="269">
        <v>29.916666666666668</v>
      </c>
      <c r="H88" s="269">
        <v>34.516666666666666</v>
      </c>
      <c r="I88" s="269">
        <v>35.283333333333331</v>
      </c>
      <c r="J88" s="269">
        <v>36.81666666666667</v>
      </c>
      <c r="K88" s="268">
        <v>33.75</v>
      </c>
      <c r="L88" s="268">
        <v>31.45</v>
      </c>
      <c r="M88" s="268">
        <v>137.66013000000001</v>
      </c>
      <c r="N88" s="1"/>
      <c r="O88" s="1"/>
    </row>
    <row r="89" spans="1:15" ht="12.75" customHeight="1">
      <c r="A89" s="30">
        <v>79</v>
      </c>
      <c r="B89" s="278" t="s">
        <v>81</v>
      </c>
      <c r="C89" s="268">
        <v>3843.05</v>
      </c>
      <c r="D89" s="269">
        <v>3850.25</v>
      </c>
      <c r="E89" s="269">
        <v>3812.85</v>
      </c>
      <c r="F89" s="269">
        <v>3782.65</v>
      </c>
      <c r="G89" s="269">
        <v>3745.25</v>
      </c>
      <c r="H89" s="269">
        <v>3880.45</v>
      </c>
      <c r="I89" s="269">
        <v>3917.8499999999995</v>
      </c>
      <c r="J89" s="269">
        <v>3948.0499999999997</v>
      </c>
      <c r="K89" s="268">
        <v>3887.65</v>
      </c>
      <c r="L89" s="268">
        <v>3820.05</v>
      </c>
      <c r="M89" s="268">
        <v>3.0989599999999999</v>
      </c>
      <c r="N89" s="1"/>
      <c r="O89" s="1"/>
    </row>
    <row r="90" spans="1:15" ht="12.75" customHeight="1">
      <c r="A90" s="30">
        <v>80</v>
      </c>
      <c r="B90" s="278" t="s">
        <v>838</v>
      </c>
      <c r="C90" s="268">
        <v>1399.2</v>
      </c>
      <c r="D90" s="269">
        <v>1387.3500000000001</v>
      </c>
      <c r="E90" s="269">
        <v>1366.9000000000003</v>
      </c>
      <c r="F90" s="269">
        <v>1334.6000000000001</v>
      </c>
      <c r="G90" s="269">
        <v>1314.1500000000003</v>
      </c>
      <c r="H90" s="269">
        <v>1419.6500000000003</v>
      </c>
      <c r="I90" s="269">
        <v>1440.1000000000001</v>
      </c>
      <c r="J90" s="269">
        <v>1472.4000000000003</v>
      </c>
      <c r="K90" s="268">
        <v>1407.8</v>
      </c>
      <c r="L90" s="268">
        <v>1355.05</v>
      </c>
      <c r="M90" s="268">
        <v>1.43896</v>
      </c>
      <c r="N90" s="1"/>
      <c r="O90" s="1"/>
    </row>
    <row r="91" spans="1:15" ht="12.75" customHeight="1">
      <c r="A91" s="30">
        <v>81</v>
      </c>
      <c r="B91" s="278" t="s">
        <v>318</v>
      </c>
      <c r="C91" s="268">
        <v>502.5</v>
      </c>
      <c r="D91" s="269">
        <v>501.23333333333335</v>
      </c>
      <c r="E91" s="269">
        <v>494.76666666666671</v>
      </c>
      <c r="F91" s="269">
        <v>487.03333333333336</v>
      </c>
      <c r="G91" s="269">
        <v>480.56666666666672</v>
      </c>
      <c r="H91" s="269">
        <v>508.9666666666667</v>
      </c>
      <c r="I91" s="269">
        <v>515.43333333333339</v>
      </c>
      <c r="J91" s="269">
        <v>523.16666666666674</v>
      </c>
      <c r="K91" s="268">
        <v>507.7</v>
      </c>
      <c r="L91" s="268">
        <v>493.5</v>
      </c>
      <c r="M91" s="268">
        <v>1.20747</v>
      </c>
      <c r="N91" s="1"/>
      <c r="O91" s="1"/>
    </row>
    <row r="92" spans="1:15" ht="12.75" customHeight="1">
      <c r="A92" s="30">
        <v>82</v>
      </c>
      <c r="B92" s="278" t="s">
        <v>247</v>
      </c>
      <c r="C92" s="268">
        <v>77.3</v>
      </c>
      <c r="D92" s="269">
        <v>77.63333333333334</v>
      </c>
      <c r="E92" s="269">
        <v>76.76666666666668</v>
      </c>
      <c r="F92" s="269">
        <v>76.233333333333334</v>
      </c>
      <c r="G92" s="269">
        <v>75.366666666666674</v>
      </c>
      <c r="H92" s="269">
        <v>78.166666666666686</v>
      </c>
      <c r="I92" s="269">
        <v>79.033333333333331</v>
      </c>
      <c r="J92" s="269">
        <v>79.566666666666691</v>
      </c>
      <c r="K92" s="268">
        <v>78.5</v>
      </c>
      <c r="L92" s="268">
        <v>77.099999999999994</v>
      </c>
      <c r="M92" s="268">
        <v>16.627230000000001</v>
      </c>
      <c r="N92" s="1"/>
      <c r="O92" s="1"/>
    </row>
    <row r="93" spans="1:15" ht="12.75" customHeight="1">
      <c r="A93" s="30">
        <v>83</v>
      </c>
      <c r="B93" s="278" t="s">
        <v>792</v>
      </c>
      <c r="C93" s="268">
        <v>235.7</v>
      </c>
      <c r="D93" s="269">
        <v>234.61666666666667</v>
      </c>
      <c r="E93" s="269">
        <v>232.58333333333334</v>
      </c>
      <c r="F93" s="269">
        <v>229.46666666666667</v>
      </c>
      <c r="G93" s="269">
        <v>227.43333333333334</v>
      </c>
      <c r="H93" s="269">
        <v>237.73333333333335</v>
      </c>
      <c r="I93" s="269">
        <v>239.76666666666665</v>
      </c>
      <c r="J93" s="269">
        <v>242.88333333333335</v>
      </c>
      <c r="K93" s="268">
        <v>236.65</v>
      </c>
      <c r="L93" s="268">
        <v>231.5</v>
      </c>
      <c r="M93" s="268">
        <v>41.959719999999997</v>
      </c>
      <c r="N93" s="1"/>
      <c r="O93" s="1"/>
    </row>
    <row r="94" spans="1:15" ht="12.75" customHeight="1">
      <c r="A94" s="30">
        <v>84</v>
      </c>
      <c r="B94" s="278" t="s">
        <v>319</v>
      </c>
      <c r="C94" s="268">
        <v>3264.65</v>
      </c>
      <c r="D94" s="269">
        <v>3212.2166666666667</v>
      </c>
      <c r="E94" s="269">
        <v>3128.4333333333334</v>
      </c>
      <c r="F94" s="269">
        <v>2992.2166666666667</v>
      </c>
      <c r="G94" s="269">
        <v>2908.4333333333334</v>
      </c>
      <c r="H94" s="269">
        <v>3348.4333333333334</v>
      </c>
      <c r="I94" s="269">
        <v>3432.2166666666672</v>
      </c>
      <c r="J94" s="269">
        <v>3568.4333333333334</v>
      </c>
      <c r="K94" s="268">
        <v>3296</v>
      </c>
      <c r="L94" s="268">
        <v>3076</v>
      </c>
      <c r="M94" s="268">
        <v>0.57633999999999996</v>
      </c>
      <c r="N94" s="1"/>
      <c r="O94" s="1"/>
    </row>
    <row r="95" spans="1:15" ht="12.75" customHeight="1">
      <c r="A95" s="30">
        <v>85</v>
      </c>
      <c r="B95" s="278" t="s">
        <v>320</v>
      </c>
      <c r="C95" s="268">
        <v>222.65</v>
      </c>
      <c r="D95" s="269">
        <v>221.26666666666665</v>
      </c>
      <c r="E95" s="269">
        <v>219.5333333333333</v>
      </c>
      <c r="F95" s="269">
        <v>216.41666666666666</v>
      </c>
      <c r="G95" s="269">
        <v>214.68333333333331</v>
      </c>
      <c r="H95" s="269">
        <v>224.3833333333333</v>
      </c>
      <c r="I95" s="269">
        <v>226.11666666666665</v>
      </c>
      <c r="J95" s="269">
        <v>229.23333333333329</v>
      </c>
      <c r="K95" s="268">
        <v>223</v>
      </c>
      <c r="L95" s="268">
        <v>218.15</v>
      </c>
      <c r="M95" s="268">
        <v>1.3975299999999999</v>
      </c>
      <c r="N95" s="1"/>
      <c r="O95" s="1"/>
    </row>
    <row r="96" spans="1:15" ht="12.75" customHeight="1">
      <c r="A96" s="30">
        <v>86</v>
      </c>
      <c r="B96" s="278" t="s">
        <v>321</v>
      </c>
      <c r="C96" s="268">
        <v>479.8</v>
      </c>
      <c r="D96" s="269">
        <v>477.41666666666669</v>
      </c>
      <c r="E96" s="269">
        <v>470.38333333333338</v>
      </c>
      <c r="F96" s="269">
        <v>460.9666666666667</v>
      </c>
      <c r="G96" s="269">
        <v>453.93333333333339</v>
      </c>
      <c r="H96" s="269">
        <v>486.83333333333337</v>
      </c>
      <c r="I96" s="269">
        <v>493.86666666666667</v>
      </c>
      <c r="J96" s="269">
        <v>503.28333333333336</v>
      </c>
      <c r="K96" s="268">
        <v>484.45</v>
      </c>
      <c r="L96" s="268">
        <v>468</v>
      </c>
      <c r="M96" s="268">
        <v>25.34348</v>
      </c>
      <c r="N96" s="1"/>
      <c r="O96" s="1"/>
    </row>
    <row r="97" spans="1:15" ht="12.75" customHeight="1">
      <c r="A97" s="30">
        <v>87</v>
      </c>
      <c r="B97" s="278" t="s">
        <v>82</v>
      </c>
      <c r="C97" s="268">
        <v>228.75</v>
      </c>
      <c r="D97" s="269">
        <v>224.43333333333331</v>
      </c>
      <c r="E97" s="269">
        <v>218.71666666666661</v>
      </c>
      <c r="F97" s="269">
        <v>208.68333333333331</v>
      </c>
      <c r="G97" s="269">
        <v>202.96666666666661</v>
      </c>
      <c r="H97" s="269">
        <v>234.46666666666661</v>
      </c>
      <c r="I97" s="269">
        <v>240.18333333333331</v>
      </c>
      <c r="J97" s="269">
        <v>250.21666666666661</v>
      </c>
      <c r="K97" s="268">
        <v>230.15</v>
      </c>
      <c r="L97" s="268">
        <v>214.4</v>
      </c>
      <c r="M97" s="268">
        <v>207.04585</v>
      </c>
      <c r="N97" s="1"/>
      <c r="O97" s="1"/>
    </row>
    <row r="98" spans="1:15" ht="12.75" customHeight="1">
      <c r="A98" s="30">
        <v>88</v>
      </c>
      <c r="B98" s="278" t="s">
        <v>322</v>
      </c>
      <c r="C98" s="268">
        <v>744.4</v>
      </c>
      <c r="D98" s="269">
        <v>727.78333333333342</v>
      </c>
      <c r="E98" s="269">
        <v>706.06666666666683</v>
      </c>
      <c r="F98" s="269">
        <v>667.73333333333346</v>
      </c>
      <c r="G98" s="269">
        <v>646.01666666666688</v>
      </c>
      <c r="H98" s="269">
        <v>766.11666666666679</v>
      </c>
      <c r="I98" s="269">
        <v>787.83333333333326</v>
      </c>
      <c r="J98" s="269">
        <v>826.16666666666674</v>
      </c>
      <c r="K98" s="268">
        <v>749.5</v>
      </c>
      <c r="L98" s="268">
        <v>689.45</v>
      </c>
      <c r="M98" s="268">
        <v>2.46366</v>
      </c>
      <c r="N98" s="1"/>
      <c r="O98" s="1"/>
    </row>
    <row r="99" spans="1:15" ht="12.75" customHeight="1">
      <c r="A99" s="30">
        <v>89</v>
      </c>
      <c r="B99" s="278" t="s">
        <v>323</v>
      </c>
      <c r="C99" s="268">
        <v>733.8</v>
      </c>
      <c r="D99" s="269">
        <v>734.1</v>
      </c>
      <c r="E99" s="269">
        <v>726.7</v>
      </c>
      <c r="F99" s="269">
        <v>719.6</v>
      </c>
      <c r="G99" s="269">
        <v>712.2</v>
      </c>
      <c r="H99" s="269">
        <v>741.2</v>
      </c>
      <c r="I99" s="269">
        <v>748.59999999999991</v>
      </c>
      <c r="J99" s="269">
        <v>755.7</v>
      </c>
      <c r="K99" s="268">
        <v>741.5</v>
      </c>
      <c r="L99" s="268">
        <v>727</v>
      </c>
      <c r="M99" s="268">
        <v>1.5795399999999999</v>
      </c>
      <c r="N99" s="1"/>
      <c r="O99" s="1"/>
    </row>
    <row r="100" spans="1:15" ht="12.75" customHeight="1">
      <c r="A100" s="30">
        <v>90</v>
      </c>
      <c r="B100" s="278" t="s">
        <v>324</v>
      </c>
      <c r="C100" s="268">
        <v>896.4</v>
      </c>
      <c r="D100" s="269">
        <v>880.9666666666667</v>
      </c>
      <c r="E100" s="269">
        <v>855.93333333333339</v>
      </c>
      <c r="F100" s="269">
        <v>815.4666666666667</v>
      </c>
      <c r="G100" s="269">
        <v>790.43333333333339</v>
      </c>
      <c r="H100" s="269">
        <v>921.43333333333339</v>
      </c>
      <c r="I100" s="269">
        <v>946.4666666666667</v>
      </c>
      <c r="J100" s="269">
        <v>986.93333333333339</v>
      </c>
      <c r="K100" s="268">
        <v>906</v>
      </c>
      <c r="L100" s="268">
        <v>840.5</v>
      </c>
      <c r="M100" s="268">
        <v>1.72949</v>
      </c>
      <c r="N100" s="1"/>
      <c r="O100" s="1"/>
    </row>
    <row r="101" spans="1:15" ht="12.75" customHeight="1">
      <c r="A101" s="30">
        <v>91</v>
      </c>
      <c r="B101" s="278" t="s">
        <v>248</v>
      </c>
      <c r="C101" s="268">
        <v>112.7</v>
      </c>
      <c r="D101" s="269">
        <v>112.63333333333333</v>
      </c>
      <c r="E101" s="269">
        <v>111.46666666666665</v>
      </c>
      <c r="F101" s="269">
        <v>110.23333333333333</v>
      </c>
      <c r="G101" s="269">
        <v>109.06666666666666</v>
      </c>
      <c r="H101" s="269">
        <v>113.86666666666665</v>
      </c>
      <c r="I101" s="269">
        <v>115.03333333333333</v>
      </c>
      <c r="J101" s="269">
        <v>116.26666666666664</v>
      </c>
      <c r="K101" s="268">
        <v>113.8</v>
      </c>
      <c r="L101" s="268">
        <v>111.4</v>
      </c>
      <c r="M101" s="268">
        <v>15.55495</v>
      </c>
      <c r="N101" s="1"/>
      <c r="O101" s="1"/>
    </row>
    <row r="102" spans="1:15" ht="12.75" customHeight="1">
      <c r="A102" s="30">
        <v>92</v>
      </c>
      <c r="B102" s="278" t="s">
        <v>325</v>
      </c>
      <c r="C102" s="268">
        <v>1573.6</v>
      </c>
      <c r="D102" s="269">
        <v>1558.8500000000001</v>
      </c>
      <c r="E102" s="269">
        <v>1527.7000000000003</v>
      </c>
      <c r="F102" s="269">
        <v>1481.8000000000002</v>
      </c>
      <c r="G102" s="269">
        <v>1450.6500000000003</v>
      </c>
      <c r="H102" s="269">
        <v>1604.7500000000002</v>
      </c>
      <c r="I102" s="269">
        <v>1635.9000000000003</v>
      </c>
      <c r="J102" s="269">
        <v>1681.8000000000002</v>
      </c>
      <c r="K102" s="268">
        <v>1590</v>
      </c>
      <c r="L102" s="268">
        <v>1512.95</v>
      </c>
      <c r="M102" s="268">
        <v>2.0045600000000001</v>
      </c>
      <c r="N102" s="1"/>
      <c r="O102" s="1"/>
    </row>
    <row r="103" spans="1:15" ht="12.75" customHeight="1">
      <c r="A103" s="30">
        <v>93</v>
      </c>
      <c r="B103" s="278" t="s">
        <v>326</v>
      </c>
      <c r="C103" s="268">
        <v>20.100000000000001</v>
      </c>
      <c r="D103" s="269">
        <v>19.983333333333334</v>
      </c>
      <c r="E103" s="269">
        <v>19.666666666666668</v>
      </c>
      <c r="F103" s="269">
        <v>19.233333333333334</v>
      </c>
      <c r="G103" s="269">
        <v>18.916666666666668</v>
      </c>
      <c r="H103" s="269">
        <v>20.416666666666668</v>
      </c>
      <c r="I103" s="269">
        <v>20.733333333333331</v>
      </c>
      <c r="J103" s="269">
        <v>21.166666666666668</v>
      </c>
      <c r="K103" s="268">
        <v>20.3</v>
      </c>
      <c r="L103" s="268">
        <v>19.55</v>
      </c>
      <c r="M103" s="268">
        <v>47.026829999999997</v>
      </c>
      <c r="N103" s="1"/>
      <c r="O103" s="1"/>
    </row>
    <row r="104" spans="1:15" ht="12.75" customHeight="1">
      <c r="A104" s="30">
        <v>94</v>
      </c>
      <c r="B104" s="278" t="s">
        <v>327</v>
      </c>
      <c r="C104" s="268">
        <v>1245.9000000000001</v>
      </c>
      <c r="D104" s="269">
        <v>1236.2166666666667</v>
      </c>
      <c r="E104" s="269">
        <v>1220.9333333333334</v>
      </c>
      <c r="F104" s="269">
        <v>1195.9666666666667</v>
      </c>
      <c r="G104" s="269">
        <v>1180.6833333333334</v>
      </c>
      <c r="H104" s="269">
        <v>1261.1833333333334</v>
      </c>
      <c r="I104" s="269">
        <v>1276.4666666666667</v>
      </c>
      <c r="J104" s="269">
        <v>1301.4333333333334</v>
      </c>
      <c r="K104" s="268">
        <v>1251.5</v>
      </c>
      <c r="L104" s="268">
        <v>1211.25</v>
      </c>
      <c r="M104" s="268">
        <v>4.0822799999999999</v>
      </c>
      <c r="N104" s="1"/>
      <c r="O104" s="1"/>
    </row>
    <row r="105" spans="1:15" ht="12.75" customHeight="1">
      <c r="A105" s="30">
        <v>95</v>
      </c>
      <c r="B105" s="278" t="s">
        <v>328</v>
      </c>
      <c r="C105" s="268">
        <v>635.85</v>
      </c>
      <c r="D105" s="269">
        <v>636.18333333333339</v>
      </c>
      <c r="E105" s="269">
        <v>624.66666666666674</v>
      </c>
      <c r="F105" s="269">
        <v>613.48333333333335</v>
      </c>
      <c r="G105" s="269">
        <v>601.9666666666667</v>
      </c>
      <c r="H105" s="269">
        <v>647.36666666666679</v>
      </c>
      <c r="I105" s="269">
        <v>658.88333333333344</v>
      </c>
      <c r="J105" s="269">
        <v>670.06666666666683</v>
      </c>
      <c r="K105" s="268">
        <v>647.70000000000005</v>
      </c>
      <c r="L105" s="268">
        <v>625</v>
      </c>
      <c r="M105" s="268">
        <v>2.0382400000000001</v>
      </c>
      <c r="N105" s="1"/>
      <c r="O105" s="1"/>
    </row>
    <row r="106" spans="1:15" ht="12.75" customHeight="1">
      <c r="A106" s="30">
        <v>96</v>
      </c>
      <c r="B106" s="278" t="s">
        <v>329</v>
      </c>
      <c r="C106" s="268">
        <v>810.7</v>
      </c>
      <c r="D106" s="269">
        <v>813.55000000000007</v>
      </c>
      <c r="E106" s="269">
        <v>797.25000000000011</v>
      </c>
      <c r="F106" s="269">
        <v>783.80000000000007</v>
      </c>
      <c r="G106" s="269">
        <v>767.50000000000011</v>
      </c>
      <c r="H106" s="269">
        <v>827.00000000000011</v>
      </c>
      <c r="I106" s="269">
        <v>843.30000000000007</v>
      </c>
      <c r="J106" s="269">
        <v>856.75000000000011</v>
      </c>
      <c r="K106" s="268">
        <v>829.85</v>
      </c>
      <c r="L106" s="268">
        <v>800.1</v>
      </c>
      <c r="M106" s="268">
        <v>1.0597700000000001</v>
      </c>
      <c r="N106" s="1"/>
      <c r="O106" s="1"/>
    </row>
    <row r="107" spans="1:15" ht="12.75" customHeight="1">
      <c r="A107" s="30">
        <v>97</v>
      </c>
      <c r="B107" s="278" t="s">
        <v>330</v>
      </c>
      <c r="C107" s="268">
        <v>5434.85</v>
      </c>
      <c r="D107" s="269">
        <v>5453.8833333333341</v>
      </c>
      <c r="E107" s="269">
        <v>5375.9666666666681</v>
      </c>
      <c r="F107" s="269">
        <v>5317.0833333333339</v>
      </c>
      <c r="G107" s="269">
        <v>5239.1666666666679</v>
      </c>
      <c r="H107" s="269">
        <v>5512.7666666666682</v>
      </c>
      <c r="I107" s="269">
        <v>5590.6833333333343</v>
      </c>
      <c r="J107" s="269">
        <v>5649.5666666666684</v>
      </c>
      <c r="K107" s="268">
        <v>5531.8</v>
      </c>
      <c r="L107" s="268">
        <v>5395</v>
      </c>
      <c r="M107" s="268">
        <v>0.13757</v>
      </c>
      <c r="N107" s="1"/>
      <c r="O107" s="1"/>
    </row>
    <row r="108" spans="1:15" ht="12.75" customHeight="1">
      <c r="A108" s="30">
        <v>98</v>
      </c>
      <c r="B108" s="278" t="s">
        <v>331</v>
      </c>
      <c r="C108" s="268">
        <v>353.35</v>
      </c>
      <c r="D108" s="269">
        <v>348.26666666666665</v>
      </c>
      <c r="E108" s="269">
        <v>339.5333333333333</v>
      </c>
      <c r="F108" s="269">
        <v>325.71666666666664</v>
      </c>
      <c r="G108" s="269">
        <v>316.98333333333329</v>
      </c>
      <c r="H108" s="269">
        <v>362.08333333333331</v>
      </c>
      <c r="I108" s="269">
        <v>370.81666666666666</v>
      </c>
      <c r="J108" s="269">
        <v>384.63333333333333</v>
      </c>
      <c r="K108" s="268">
        <v>357</v>
      </c>
      <c r="L108" s="268">
        <v>334.45</v>
      </c>
      <c r="M108" s="268">
        <v>3.1710500000000001</v>
      </c>
      <c r="N108" s="1"/>
      <c r="O108" s="1"/>
    </row>
    <row r="109" spans="1:15" ht="12.75" customHeight="1">
      <c r="A109" s="30">
        <v>99</v>
      </c>
      <c r="B109" s="278" t="s">
        <v>332</v>
      </c>
      <c r="C109" s="268">
        <v>319.45</v>
      </c>
      <c r="D109" s="269">
        <v>315.56666666666666</v>
      </c>
      <c r="E109" s="269">
        <v>310.13333333333333</v>
      </c>
      <c r="F109" s="269">
        <v>300.81666666666666</v>
      </c>
      <c r="G109" s="269">
        <v>295.38333333333333</v>
      </c>
      <c r="H109" s="269">
        <v>324.88333333333333</v>
      </c>
      <c r="I109" s="269">
        <v>330.31666666666661</v>
      </c>
      <c r="J109" s="269">
        <v>339.63333333333333</v>
      </c>
      <c r="K109" s="268">
        <v>321</v>
      </c>
      <c r="L109" s="268">
        <v>306.25</v>
      </c>
      <c r="M109" s="268">
        <v>14.609680000000001</v>
      </c>
      <c r="N109" s="1"/>
      <c r="O109" s="1"/>
    </row>
    <row r="110" spans="1:15" ht="12.75" customHeight="1">
      <c r="A110" s="30">
        <v>100</v>
      </c>
      <c r="B110" s="278" t="s">
        <v>839</v>
      </c>
      <c r="C110" s="268">
        <v>419.2</v>
      </c>
      <c r="D110" s="269">
        <v>418.11666666666662</v>
      </c>
      <c r="E110" s="269">
        <v>413.73333333333323</v>
      </c>
      <c r="F110" s="269">
        <v>408.26666666666659</v>
      </c>
      <c r="G110" s="269">
        <v>403.88333333333321</v>
      </c>
      <c r="H110" s="269">
        <v>423.58333333333326</v>
      </c>
      <c r="I110" s="269">
        <v>427.96666666666658</v>
      </c>
      <c r="J110" s="269">
        <v>433.43333333333328</v>
      </c>
      <c r="K110" s="268">
        <v>422.5</v>
      </c>
      <c r="L110" s="268">
        <v>412.65</v>
      </c>
      <c r="M110" s="268">
        <v>0.60821000000000003</v>
      </c>
      <c r="N110" s="1"/>
      <c r="O110" s="1"/>
    </row>
    <row r="111" spans="1:15" ht="12.75" customHeight="1">
      <c r="A111" s="30">
        <v>101</v>
      </c>
      <c r="B111" s="278" t="s">
        <v>333</v>
      </c>
      <c r="C111" s="268">
        <v>653.6</v>
      </c>
      <c r="D111" s="269">
        <v>643.98333333333323</v>
      </c>
      <c r="E111" s="269">
        <v>626.71666666666647</v>
      </c>
      <c r="F111" s="269">
        <v>599.83333333333326</v>
      </c>
      <c r="G111" s="269">
        <v>582.56666666666649</v>
      </c>
      <c r="H111" s="269">
        <v>670.86666666666645</v>
      </c>
      <c r="I111" s="269">
        <v>688.1333333333331</v>
      </c>
      <c r="J111" s="269">
        <v>715.01666666666642</v>
      </c>
      <c r="K111" s="268">
        <v>661.25</v>
      </c>
      <c r="L111" s="268">
        <v>617.1</v>
      </c>
      <c r="M111" s="268">
        <v>0.23521</v>
      </c>
      <c r="N111" s="1"/>
      <c r="O111" s="1"/>
    </row>
    <row r="112" spans="1:15" ht="12.75" customHeight="1">
      <c r="A112" s="30">
        <v>102</v>
      </c>
      <c r="B112" s="278" t="s">
        <v>83</v>
      </c>
      <c r="C112" s="268">
        <v>732.2</v>
      </c>
      <c r="D112" s="269">
        <v>730.35</v>
      </c>
      <c r="E112" s="269">
        <v>723.05000000000007</v>
      </c>
      <c r="F112" s="269">
        <v>713.90000000000009</v>
      </c>
      <c r="G112" s="269">
        <v>706.60000000000014</v>
      </c>
      <c r="H112" s="269">
        <v>739.5</v>
      </c>
      <c r="I112" s="269">
        <v>746.8</v>
      </c>
      <c r="J112" s="269">
        <v>755.94999999999993</v>
      </c>
      <c r="K112" s="268">
        <v>737.65</v>
      </c>
      <c r="L112" s="268">
        <v>721.2</v>
      </c>
      <c r="M112" s="268">
        <v>11.572699999999999</v>
      </c>
      <c r="N112" s="1"/>
      <c r="O112" s="1"/>
    </row>
    <row r="113" spans="1:15" ht="12.75" customHeight="1">
      <c r="A113" s="30">
        <v>103</v>
      </c>
      <c r="B113" s="278" t="s">
        <v>84</v>
      </c>
      <c r="C113" s="268">
        <v>1114.95</v>
      </c>
      <c r="D113" s="269">
        <v>1116</v>
      </c>
      <c r="E113" s="269">
        <v>1104</v>
      </c>
      <c r="F113" s="269">
        <v>1093.05</v>
      </c>
      <c r="G113" s="269">
        <v>1081.05</v>
      </c>
      <c r="H113" s="269">
        <v>1126.95</v>
      </c>
      <c r="I113" s="269">
        <v>1138.95</v>
      </c>
      <c r="J113" s="269">
        <v>1149.9000000000001</v>
      </c>
      <c r="K113" s="268">
        <v>1128</v>
      </c>
      <c r="L113" s="268">
        <v>1105.05</v>
      </c>
      <c r="M113" s="268">
        <v>18.345649999999999</v>
      </c>
      <c r="N113" s="1"/>
      <c r="O113" s="1"/>
    </row>
    <row r="114" spans="1:15" ht="12.75" customHeight="1">
      <c r="A114" s="30">
        <v>104</v>
      </c>
      <c r="B114" s="278" t="s">
        <v>91</v>
      </c>
      <c r="C114" s="268">
        <v>174.1</v>
      </c>
      <c r="D114" s="269">
        <v>173.33333333333334</v>
      </c>
      <c r="E114" s="269">
        <v>170.2166666666667</v>
      </c>
      <c r="F114" s="269">
        <v>166.33333333333334</v>
      </c>
      <c r="G114" s="269">
        <v>163.2166666666667</v>
      </c>
      <c r="H114" s="269">
        <v>177.2166666666667</v>
      </c>
      <c r="I114" s="269">
        <v>180.33333333333331</v>
      </c>
      <c r="J114" s="269">
        <v>184.2166666666667</v>
      </c>
      <c r="K114" s="268">
        <v>176.45</v>
      </c>
      <c r="L114" s="268">
        <v>169.45</v>
      </c>
      <c r="M114" s="268">
        <v>18.508179999999999</v>
      </c>
      <c r="N114" s="1"/>
      <c r="O114" s="1"/>
    </row>
    <row r="115" spans="1:15" ht="12.75" customHeight="1">
      <c r="A115" s="30">
        <v>105</v>
      </c>
      <c r="B115" s="278" t="s">
        <v>829</v>
      </c>
      <c r="C115" s="268">
        <v>1759.15</v>
      </c>
      <c r="D115" s="269">
        <v>1742.7666666666667</v>
      </c>
      <c r="E115" s="269">
        <v>1718.5333333333333</v>
      </c>
      <c r="F115" s="269">
        <v>1677.9166666666667</v>
      </c>
      <c r="G115" s="269">
        <v>1653.6833333333334</v>
      </c>
      <c r="H115" s="269">
        <v>1783.3833333333332</v>
      </c>
      <c r="I115" s="269">
        <v>1807.6166666666663</v>
      </c>
      <c r="J115" s="269">
        <v>1848.2333333333331</v>
      </c>
      <c r="K115" s="268">
        <v>1767</v>
      </c>
      <c r="L115" s="268">
        <v>1702.15</v>
      </c>
      <c r="M115" s="268">
        <v>0.54259999999999997</v>
      </c>
      <c r="N115" s="1"/>
      <c r="O115" s="1"/>
    </row>
    <row r="116" spans="1:15" ht="12.75" customHeight="1">
      <c r="A116" s="30">
        <v>106</v>
      </c>
      <c r="B116" s="278" t="s">
        <v>85</v>
      </c>
      <c r="C116" s="268">
        <v>212.25</v>
      </c>
      <c r="D116" s="269">
        <v>212.03333333333333</v>
      </c>
      <c r="E116" s="269">
        <v>208.06666666666666</v>
      </c>
      <c r="F116" s="269">
        <v>203.88333333333333</v>
      </c>
      <c r="G116" s="269">
        <v>199.91666666666666</v>
      </c>
      <c r="H116" s="269">
        <v>216.21666666666667</v>
      </c>
      <c r="I116" s="269">
        <v>220.18333333333331</v>
      </c>
      <c r="J116" s="269">
        <v>224.36666666666667</v>
      </c>
      <c r="K116" s="268">
        <v>216</v>
      </c>
      <c r="L116" s="268">
        <v>207.85</v>
      </c>
      <c r="M116" s="268">
        <v>128.75386</v>
      </c>
      <c r="N116" s="1"/>
      <c r="O116" s="1"/>
    </row>
    <row r="117" spans="1:15" ht="12.75" customHeight="1">
      <c r="A117" s="30">
        <v>107</v>
      </c>
      <c r="B117" s="278" t="s">
        <v>334</v>
      </c>
      <c r="C117" s="268">
        <v>441</v>
      </c>
      <c r="D117" s="269">
        <v>435.31666666666661</v>
      </c>
      <c r="E117" s="269">
        <v>425.8333333333332</v>
      </c>
      <c r="F117" s="269">
        <v>410.66666666666657</v>
      </c>
      <c r="G117" s="269">
        <v>401.18333333333317</v>
      </c>
      <c r="H117" s="269">
        <v>450.48333333333323</v>
      </c>
      <c r="I117" s="269">
        <v>459.96666666666658</v>
      </c>
      <c r="J117" s="269">
        <v>475.13333333333327</v>
      </c>
      <c r="K117" s="268">
        <v>444.8</v>
      </c>
      <c r="L117" s="268">
        <v>420.15</v>
      </c>
      <c r="M117" s="268">
        <v>14.65958</v>
      </c>
      <c r="N117" s="1"/>
      <c r="O117" s="1"/>
    </row>
    <row r="118" spans="1:15" ht="12.75" customHeight="1">
      <c r="A118" s="30">
        <v>108</v>
      </c>
      <c r="B118" s="278" t="s">
        <v>87</v>
      </c>
      <c r="C118" s="268">
        <v>3361.95</v>
      </c>
      <c r="D118" s="269">
        <v>3361.2833333333328</v>
      </c>
      <c r="E118" s="269">
        <v>3328.7166666666658</v>
      </c>
      <c r="F118" s="269">
        <v>3295.4833333333331</v>
      </c>
      <c r="G118" s="269">
        <v>3262.9166666666661</v>
      </c>
      <c r="H118" s="269">
        <v>3394.5166666666655</v>
      </c>
      <c r="I118" s="269">
        <v>3427.083333333333</v>
      </c>
      <c r="J118" s="269">
        <v>3460.3166666666652</v>
      </c>
      <c r="K118" s="268">
        <v>3393.85</v>
      </c>
      <c r="L118" s="268">
        <v>3328.05</v>
      </c>
      <c r="M118" s="268">
        <v>2.3851499999999999</v>
      </c>
      <c r="N118" s="1"/>
      <c r="O118" s="1"/>
    </row>
    <row r="119" spans="1:15" ht="12.75" customHeight="1">
      <c r="A119" s="30">
        <v>109</v>
      </c>
      <c r="B119" s="278" t="s">
        <v>88</v>
      </c>
      <c r="C119" s="268">
        <v>1629.4</v>
      </c>
      <c r="D119" s="269">
        <v>1619.6833333333334</v>
      </c>
      <c r="E119" s="269">
        <v>1603.3666666666668</v>
      </c>
      <c r="F119" s="269">
        <v>1577.3333333333335</v>
      </c>
      <c r="G119" s="269">
        <v>1561.0166666666669</v>
      </c>
      <c r="H119" s="269">
        <v>1645.7166666666667</v>
      </c>
      <c r="I119" s="269">
        <v>1662.0333333333333</v>
      </c>
      <c r="J119" s="269">
        <v>1688.0666666666666</v>
      </c>
      <c r="K119" s="268">
        <v>1636</v>
      </c>
      <c r="L119" s="268">
        <v>1593.65</v>
      </c>
      <c r="M119" s="268">
        <v>3.3741599999999998</v>
      </c>
      <c r="N119" s="1"/>
      <c r="O119" s="1"/>
    </row>
    <row r="120" spans="1:15" ht="12.75" customHeight="1">
      <c r="A120" s="30">
        <v>110</v>
      </c>
      <c r="B120" s="278" t="s">
        <v>335</v>
      </c>
      <c r="C120" s="268">
        <v>2527.4</v>
      </c>
      <c r="D120" s="269">
        <v>2514.2833333333333</v>
      </c>
      <c r="E120" s="269">
        <v>2483.5666666666666</v>
      </c>
      <c r="F120" s="269">
        <v>2439.7333333333331</v>
      </c>
      <c r="G120" s="269">
        <v>2409.0166666666664</v>
      </c>
      <c r="H120" s="269">
        <v>2558.1166666666668</v>
      </c>
      <c r="I120" s="269">
        <v>2588.833333333333</v>
      </c>
      <c r="J120" s="269">
        <v>2632.666666666667</v>
      </c>
      <c r="K120" s="268">
        <v>2545</v>
      </c>
      <c r="L120" s="268">
        <v>2470.4499999999998</v>
      </c>
      <c r="M120" s="268">
        <v>0.89651999999999998</v>
      </c>
      <c r="N120" s="1"/>
      <c r="O120" s="1"/>
    </row>
    <row r="121" spans="1:15" ht="12.75" customHeight="1">
      <c r="A121" s="30">
        <v>111</v>
      </c>
      <c r="B121" s="278" t="s">
        <v>89</v>
      </c>
      <c r="C121" s="268">
        <v>711.65</v>
      </c>
      <c r="D121" s="269">
        <v>706.68333333333339</v>
      </c>
      <c r="E121" s="269">
        <v>695.61666666666679</v>
      </c>
      <c r="F121" s="269">
        <v>679.58333333333337</v>
      </c>
      <c r="G121" s="269">
        <v>668.51666666666677</v>
      </c>
      <c r="H121" s="269">
        <v>722.71666666666681</v>
      </c>
      <c r="I121" s="269">
        <v>733.78333333333342</v>
      </c>
      <c r="J121" s="269">
        <v>749.81666666666683</v>
      </c>
      <c r="K121" s="268">
        <v>717.75</v>
      </c>
      <c r="L121" s="268">
        <v>690.65</v>
      </c>
      <c r="M121" s="268">
        <v>16.074000000000002</v>
      </c>
      <c r="N121" s="1"/>
      <c r="O121" s="1"/>
    </row>
    <row r="122" spans="1:15" ht="12.75" customHeight="1">
      <c r="A122" s="30">
        <v>112</v>
      </c>
      <c r="B122" s="278" t="s">
        <v>90</v>
      </c>
      <c r="C122" s="268">
        <v>994.2</v>
      </c>
      <c r="D122" s="269">
        <v>989.31666666666661</v>
      </c>
      <c r="E122" s="269">
        <v>982.63333333333321</v>
      </c>
      <c r="F122" s="269">
        <v>971.06666666666661</v>
      </c>
      <c r="G122" s="269">
        <v>964.38333333333321</v>
      </c>
      <c r="H122" s="269">
        <v>1000.8833333333332</v>
      </c>
      <c r="I122" s="269">
        <v>1007.5666666666666</v>
      </c>
      <c r="J122" s="269">
        <v>1019.1333333333332</v>
      </c>
      <c r="K122" s="268">
        <v>996</v>
      </c>
      <c r="L122" s="268">
        <v>977.75</v>
      </c>
      <c r="M122" s="268">
        <v>3.6123699999999999</v>
      </c>
      <c r="N122" s="1"/>
      <c r="O122" s="1"/>
    </row>
    <row r="123" spans="1:15" ht="12.75" customHeight="1">
      <c r="A123" s="30">
        <v>113</v>
      </c>
      <c r="B123" s="278" t="s">
        <v>336</v>
      </c>
      <c r="C123" s="268">
        <v>994.1</v>
      </c>
      <c r="D123" s="269">
        <v>996.41666666666663</v>
      </c>
      <c r="E123" s="269">
        <v>987.68333333333328</v>
      </c>
      <c r="F123" s="269">
        <v>981.26666666666665</v>
      </c>
      <c r="G123" s="269">
        <v>972.5333333333333</v>
      </c>
      <c r="H123" s="269">
        <v>1002.8333333333333</v>
      </c>
      <c r="I123" s="269">
        <v>1011.5666666666666</v>
      </c>
      <c r="J123" s="269">
        <v>1017.9833333333332</v>
      </c>
      <c r="K123" s="268">
        <v>1005.15</v>
      </c>
      <c r="L123" s="268">
        <v>990</v>
      </c>
      <c r="M123" s="268">
        <v>1.1743699999999999</v>
      </c>
      <c r="N123" s="1"/>
      <c r="O123" s="1"/>
    </row>
    <row r="124" spans="1:15" ht="12.75" customHeight="1">
      <c r="A124" s="30">
        <v>114</v>
      </c>
      <c r="B124" s="278" t="s">
        <v>249</v>
      </c>
      <c r="C124" s="268">
        <v>411.9</v>
      </c>
      <c r="D124" s="269">
        <v>410.55</v>
      </c>
      <c r="E124" s="269">
        <v>404.35</v>
      </c>
      <c r="F124" s="269">
        <v>396.8</v>
      </c>
      <c r="G124" s="269">
        <v>390.6</v>
      </c>
      <c r="H124" s="269">
        <v>418.1</v>
      </c>
      <c r="I124" s="269">
        <v>424.29999999999995</v>
      </c>
      <c r="J124" s="269">
        <v>431.85</v>
      </c>
      <c r="K124" s="268">
        <v>416.75</v>
      </c>
      <c r="L124" s="268">
        <v>403</v>
      </c>
      <c r="M124" s="268">
        <v>14.950189999999999</v>
      </c>
      <c r="N124" s="1"/>
      <c r="O124" s="1"/>
    </row>
    <row r="125" spans="1:15" ht="12.75" customHeight="1">
      <c r="A125" s="30">
        <v>115</v>
      </c>
      <c r="B125" s="278" t="s">
        <v>92</v>
      </c>
      <c r="C125" s="268">
        <v>1195.8499999999999</v>
      </c>
      <c r="D125" s="269">
        <v>1181.9333333333334</v>
      </c>
      <c r="E125" s="269">
        <v>1163.9166666666667</v>
      </c>
      <c r="F125" s="269">
        <v>1131.9833333333333</v>
      </c>
      <c r="G125" s="269">
        <v>1113.9666666666667</v>
      </c>
      <c r="H125" s="269">
        <v>1213.8666666666668</v>
      </c>
      <c r="I125" s="269">
        <v>1231.8833333333332</v>
      </c>
      <c r="J125" s="269">
        <v>1263.8166666666668</v>
      </c>
      <c r="K125" s="268">
        <v>1199.95</v>
      </c>
      <c r="L125" s="268">
        <v>1150</v>
      </c>
      <c r="M125" s="268">
        <v>4.5640299999999998</v>
      </c>
      <c r="N125" s="1"/>
      <c r="O125" s="1"/>
    </row>
    <row r="126" spans="1:15" ht="12.75" customHeight="1">
      <c r="A126" s="30">
        <v>116</v>
      </c>
      <c r="B126" s="278" t="s">
        <v>337</v>
      </c>
      <c r="C126" s="268">
        <v>792.9</v>
      </c>
      <c r="D126" s="269">
        <v>785.13333333333333</v>
      </c>
      <c r="E126" s="269">
        <v>775.36666666666667</v>
      </c>
      <c r="F126" s="269">
        <v>757.83333333333337</v>
      </c>
      <c r="G126" s="269">
        <v>748.06666666666672</v>
      </c>
      <c r="H126" s="269">
        <v>802.66666666666663</v>
      </c>
      <c r="I126" s="269">
        <v>812.43333333333328</v>
      </c>
      <c r="J126" s="269">
        <v>829.96666666666658</v>
      </c>
      <c r="K126" s="268">
        <v>794.9</v>
      </c>
      <c r="L126" s="268">
        <v>767.6</v>
      </c>
      <c r="M126" s="268">
        <v>0.48038999999999998</v>
      </c>
      <c r="N126" s="1"/>
      <c r="O126" s="1"/>
    </row>
    <row r="127" spans="1:15" ht="12.75" customHeight="1">
      <c r="A127" s="30">
        <v>117</v>
      </c>
      <c r="B127" s="278" t="s">
        <v>339</v>
      </c>
      <c r="C127" s="268">
        <v>998.6</v>
      </c>
      <c r="D127" s="269">
        <v>1002.2166666666666</v>
      </c>
      <c r="E127" s="269">
        <v>986.43333333333317</v>
      </c>
      <c r="F127" s="269">
        <v>974.26666666666654</v>
      </c>
      <c r="G127" s="269">
        <v>958.48333333333312</v>
      </c>
      <c r="H127" s="269">
        <v>1014.3833333333332</v>
      </c>
      <c r="I127" s="269">
        <v>1030.1666666666667</v>
      </c>
      <c r="J127" s="269">
        <v>1042.3333333333333</v>
      </c>
      <c r="K127" s="268">
        <v>1018</v>
      </c>
      <c r="L127" s="268">
        <v>990.05</v>
      </c>
      <c r="M127" s="268">
        <v>0.61216999999999999</v>
      </c>
      <c r="N127" s="1"/>
      <c r="O127" s="1"/>
    </row>
    <row r="128" spans="1:15" ht="12.75" customHeight="1">
      <c r="A128" s="30">
        <v>118</v>
      </c>
      <c r="B128" s="278" t="s">
        <v>97</v>
      </c>
      <c r="C128" s="268">
        <v>356.7</v>
      </c>
      <c r="D128" s="269">
        <v>354.95</v>
      </c>
      <c r="E128" s="269">
        <v>348.65</v>
      </c>
      <c r="F128" s="269">
        <v>340.59999999999997</v>
      </c>
      <c r="G128" s="269">
        <v>334.29999999999995</v>
      </c>
      <c r="H128" s="269">
        <v>363</v>
      </c>
      <c r="I128" s="269">
        <v>369.30000000000007</v>
      </c>
      <c r="J128" s="269">
        <v>377.35</v>
      </c>
      <c r="K128" s="268">
        <v>361.25</v>
      </c>
      <c r="L128" s="268">
        <v>346.9</v>
      </c>
      <c r="M128" s="268">
        <v>73.441119999999998</v>
      </c>
      <c r="N128" s="1"/>
      <c r="O128" s="1"/>
    </row>
    <row r="129" spans="1:15" ht="12.75" customHeight="1">
      <c r="A129" s="30">
        <v>119</v>
      </c>
      <c r="B129" s="278" t="s">
        <v>93</v>
      </c>
      <c r="C129" s="268">
        <v>572.95000000000005</v>
      </c>
      <c r="D129" s="269">
        <v>572.26666666666677</v>
      </c>
      <c r="E129" s="269">
        <v>568.78333333333353</v>
      </c>
      <c r="F129" s="269">
        <v>564.61666666666679</v>
      </c>
      <c r="G129" s="269">
        <v>561.13333333333355</v>
      </c>
      <c r="H129" s="269">
        <v>576.43333333333351</v>
      </c>
      <c r="I129" s="269">
        <v>579.91666666666686</v>
      </c>
      <c r="J129" s="269">
        <v>584.08333333333348</v>
      </c>
      <c r="K129" s="268">
        <v>575.75</v>
      </c>
      <c r="L129" s="268">
        <v>568.1</v>
      </c>
      <c r="M129" s="268">
        <v>15.98546</v>
      </c>
      <c r="N129" s="1"/>
      <c r="O129" s="1"/>
    </row>
    <row r="130" spans="1:15" ht="12.75" customHeight="1">
      <c r="A130" s="30">
        <v>120</v>
      </c>
      <c r="B130" s="278" t="s">
        <v>250</v>
      </c>
      <c r="C130" s="268">
        <v>1598</v>
      </c>
      <c r="D130" s="269">
        <v>1571.8833333333332</v>
      </c>
      <c r="E130" s="269">
        <v>1537.2166666666665</v>
      </c>
      <c r="F130" s="269">
        <v>1476.4333333333332</v>
      </c>
      <c r="G130" s="269">
        <v>1441.7666666666664</v>
      </c>
      <c r="H130" s="269">
        <v>1632.6666666666665</v>
      </c>
      <c r="I130" s="269">
        <v>1667.3333333333335</v>
      </c>
      <c r="J130" s="269">
        <v>1728.1166666666666</v>
      </c>
      <c r="K130" s="268">
        <v>1606.55</v>
      </c>
      <c r="L130" s="268">
        <v>1511.1</v>
      </c>
      <c r="M130" s="268">
        <v>1.53532</v>
      </c>
      <c r="N130" s="1"/>
      <c r="O130" s="1"/>
    </row>
    <row r="131" spans="1:15" ht="12.75" customHeight="1">
      <c r="A131" s="30">
        <v>121</v>
      </c>
      <c r="B131" s="278" t="s">
        <v>94</v>
      </c>
      <c r="C131" s="268">
        <v>2036</v>
      </c>
      <c r="D131" s="269">
        <v>2020.9333333333334</v>
      </c>
      <c r="E131" s="269">
        <v>1990.0666666666666</v>
      </c>
      <c r="F131" s="269">
        <v>1944.1333333333332</v>
      </c>
      <c r="G131" s="269">
        <v>1913.2666666666664</v>
      </c>
      <c r="H131" s="269">
        <v>2066.8666666666668</v>
      </c>
      <c r="I131" s="269">
        <v>2097.7333333333336</v>
      </c>
      <c r="J131" s="269">
        <v>2143.666666666667</v>
      </c>
      <c r="K131" s="268">
        <v>2051.8000000000002</v>
      </c>
      <c r="L131" s="268">
        <v>1975</v>
      </c>
      <c r="M131" s="268">
        <v>10.75507</v>
      </c>
      <c r="N131" s="1"/>
      <c r="O131" s="1"/>
    </row>
    <row r="132" spans="1:15" ht="12.75" customHeight="1">
      <c r="A132" s="30">
        <v>122</v>
      </c>
      <c r="B132" s="278" t="s">
        <v>340</v>
      </c>
      <c r="C132" s="268">
        <v>198.4</v>
      </c>
      <c r="D132" s="269">
        <v>196.56666666666669</v>
      </c>
      <c r="E132" s="269">
        <v>193.88333333333338</v>
      </c>
      <c r="F132" s="269">
        <v>189.3666666666667</v>
      </c>
      <c r="G132" s="269">
        <v>186.68333333333339</v>
      </c>
      <c r="H132" s="269">
        <v>201.08333333333337</v>
      </c>
      <c r="I132" s="269">
        <v>203.76666666666671</v>
      </c>
      <c r="J132" s="269">
        <v>208.28333333333336</v>
      </c>
      <c r="K132" s="268">
        <v>199.25</v>
      </c>
      <c r="L132" s="268">
        <v>192.05</v>
      </c>
      <c r="M132" s="268">
        <v>22.2331</v>
      </c>
      <c r="N132" s="1"/>
      <c r="O132" s="1"/>
    </row>
    <row r="133" spans="1:15" ht="12.75" customHeight="1">
      <c r="A133" s="30">
        <v>123</v>
      </c>
      <c r="B133" s="278" t="s">
        <v>840</v>
      </c>
      <c r="C133" s="268">
        <v>194.7</v>
      </c>
      <c r="D133" s="269">
        <v>192.66666666666666</v>
      </c>
      <c r="E133" s="269">
        <v>190.33333333333331</v>
      </c>
      <c r="F133" s="269">
        <v>185.96666666666667</v>
      </c>
      <c r="G133" s="269">
        <v>183.63333333333333</v>
      </c>
      <c r="H133" s="269">
        <v>197.0333333333333</v>
      </c>
      <c r="I133" s="269">
        <v>199.36666666666662</v>
      </c>
      <c r="J133" s="269">
        <v>203.73333333333329</v>
      </c>
      <c r="K133" s="268">
        <v>195</v>
      </c>
      <c r="L133" s="268">
        <v>188.3</v>
      </c>
      <c r="M133" s="268">
        <v>17.211189999999998</v>
      </c>
      <c r="N133" s="1"/>
      <c r="O133" s="1"/>
    </row>
    <row r="134" spans="1:15" ht="12.75" customHeight="1">
      <c r="A134" s="30">
        <v>124</v>
      </c>
      <c r="B134" s="278" t="s">
        <v>251</v>
      </c>
      <c r="C134" s="268">
        <v>48</v>
      </c>
      <c r="D134" s="269">
        <v>47.85</v>
      </c>
      <c r="E134" s="269">
        <v>46.800000000000004</v>
      </c>
      <c r="F134" s="269">
        <v>45.6</v>
      </c>
      <c r="G134" s="269">
        <v>44.550000000000004</v>
      </c>
      <c r="H134" s="269">
        <v>49.050000000000004</v>
      </c>
      <c r="I134" s="269">
        <v>50.1</v>
      </c>
      <c r="J134" s="269">
        <v>51.300000000000004</v>
      </c>
      <c r="K134" s="268">
        <v>48.9</v>
      </c>
      <c r="L134" s="268">
        <v>46.65</v>
      </c>
      <c r="M134" s="268">
        <v>8.5163499999999992</v>
      </c>
      <c r="N134" s="1"/>
      <c r="O134" s="1"/>
    </row>
    <row r="135" spans="1:15" ht="12.75" customHeight="1">
      <c r="A135" s="30">
        <v>125</v>
      </c>
      <c r="B135" s="278" t="s">
        <v>341</v>
      </c>
      <c r="C135" s="268">
        <v>220.8</v>
      </c>
      <c r="D135" s="269">
        <v>219.18333333333331</v>
      </c>
      <c r="E135" s="269">
        <v>210.36666666666662</v>
      </c>
      <c r="F135" s="269">
        <v>199.93333333333331</v>
      </c>
      <c r="G135" s="269">
        <v>191.11666666666662</v>
      </c>
      <c r="H135" s="269">
        <v>229.61666666666662</v>
      </c>
      <c r="I135" s="269">
        <v>238.43333333333328</v>
      </c>
      <c r="J135" s="269">
        <v>248.86666666666662</v>
      </c>
      <c r="K135" s="268">
        <v>228</v>
      </c>
      <c r="L135" s="268">
        <v>208.75</v>
      </c>
      <c r="M135" s="268">
        <v>8.0832599999999992</v>
      </c>
      <c r="N135" s="1"/>
      <c r="O135" s="1"/>
    </row>
    <row r="136" spans="1:15" ht="12.75" customHeight="1">
      <c r="A136" s="30">
        <v>126</v>
      </c>
      <c r="B136" s="278" t="s">
        <v>95</v>
      </c>
      <c r="C136" s="268">
        <v>3705.2</v>
      </c>
      <c r="D136" s="269">
        <v>3701.0333333333333</v>
      </c>
      <c r="E136" s="269">
        <v>3662.1666666666665</v>
      </c>
      <c r="F136" s="269">
        <v>3619.1333333333332</v>
      </c>
      <c r="G136" s="269">
        <v>3580.2666666666664</v>
      </c>
      <c r="H136" s="269">
        <v>3744.0666666666666</v>
      </c>
      <c r="I136" s="269">
        <v>3782.9333333333334</v>
      </c>
      <c r="J136" s="269">
        <v>3825.9666666666667</v>
      </c>
      <c r="K136" s="268">
        <v>3739.9</v>
      </c>
      <c r="L136" s="268">
        <v>3658</v>
      </c>
      <c r="M136" s="268">
        <v>4.3362400000000001</v>
      </c>
      <c r="N136" s="1"/>
      <c r="O136" s="1"/>
    </row>
    <row r="137" spans="1:15" ht="12.75" customHeight="1">
      <c r="A137" s="30">
        <v>127</v>
      </c>
      <c r="B137" s="278" t="s">
        <v>252</v>
      </c>
      <c r="C137" s="268">
        <v>4371.6000000000004</v>
      </c>
      <c r="D137" s="269">
        <v>4343.5333333333338</v>
      </c>
      <c r="E137" s="269">
        <v>4273.0666666666675</v>
      </c>
      <c r="F137" s="269">
        <v>4174.5333333333338</v>
      </c>
      <c r="G137" s="269">
        <v>4104.0666666666675</v>
      </c>
      <c r="H137" s="269">
        <v>4442.0666666666675</v>
      </c>
      <c r="I137" s="269">
        <v>4512.5333333333328</v>
      </c>
      <c r="J137" s="269">
        <v>4611.0666666666675</v>
      </c>
      <c r="K137" s="268">
        <v>4414</v>
      </c>
      <c r="L137" s="268">
        <v>4245</v>
      </c>
      <c r="M137" s="268">
        <v>2.9442200000000001</v>
      </c>
      <c r="N137" s="1"/>
      <c r="O137" s="1"/>
    </row>
    <row r="138" spans="1:15" ht="12.75" customHeight="1">
      <c r="A138" s="30">
        <v>128</v>
      </c>
      <c r="B138" s="278" t="s">
        <v>143</v>
      </c>
      <c r="C138" s="268">
        <v>2518.75</v>
      </c>
      <c r="D138" s="269">
        <v>2545.7000000000003</v>
      </c>
      <c r="E138" s="269">
        <v>2481.4000000000005</v>
      </c>
      <c r="F138" s="269">
        <v>2444.0500000000002</v>
      </c>
      <c r="G138" s="269">
        <v>2379.7500000000005</v>
      </c>
      <c r="H138" s="269">
        <v>2583.0500000000006</v>
      </c>
      <c r="I138" s="269">
        <v>2647.3500000000008</v>
      </c>
      <c r="J138" s="269">
        <v>2684.7000000000007</v>
      </c>
      <c r="K138" s="268">
        <v>2610</v>
      </c>
      <c r="L138" s="268">
        <v>2508.35</v>
      </c>
      <c r="M138" s="268">
        <v>2.5720499999999999</v>
      </c>
      <c r="N138" s="1"/>
      <c r="O138" s="1"/>
    </row>
    <row r="139" spans="1:15" ht="12.75" customHeight="1">
      <c r="A139" s="30">
        <v>129</v>
      </c>
      <c r="B139" s="278" t="s">
        <v>98</v>
      </c>
      <c r="C139" s="268">
        <v>4335.7</v>
      </c>
      <c r="D139" s="269">
        <v>4337.583333333333</v>
      </c>
      <c r="E139" s="269">
        <v>4270.1666666666661</v>
      </c>
      <c r="F139" s="269">
        <v>4204.6333333333332</v>
      </c>
      <c r="G139" s="269">
        <v>4137.2166666666662</v>
      </c>
      <c r="H139" s="269">
        <v>4403.1166666666659</v>
      </c>
      <c r="I139" s="269">
        <v>4470.5333333333319</v>
      </c>
      <c r="J139" s="269">
        <v>4536.0666666666657</v>
      </c>
      <c r="K139" s="268">
        <v>4405</v>
      </c>
      <c r="L139" s="268">
        <v>4272.05</v>
      </c>
      <c r="M139" s="268">
        <v>6.3291300000000001</v>
      </c>
      <c r="N139" s="1"/>
      <c r="O139" s="1"/>
    </row>
    <row r="140" spans="1:15" ht="12.75" customHeight="1">
      <c r="A140" s="30">
        <v>130</v>
      </c>
      <c r="B140" s="278" t="s">
        <v>342</v>
      </c>
      <c r="C140" s="268">
        <v>597.75</v>
      </c>
      <c r="D140" s="269">
        <v>592.08333333333337</v>
      </c>
      <c r="E140" s="269">
        <v>584.2166666666667</v>
      </c>
      <c r="F140" s="269">
        <v>570.68333333333328</v>
      </c>
      <c r="G140" s="269">
        <v>562.81666666666661</v>
      </c>
      <c r="H140" s="269">
        <v>605.61666666666679</v>
      </c>
      <c r="I140" s="269">
        <v>613.48333333333335</v>
      </c>
      <c r="J140" s="269">
        <v>627.01666666666688</v>
      </c>
      <c r="K140" s="268">
        <v>599.95000000000005</v>
      </c>
      <c r="L140" s="268">
        <v>578.54999999999995</v>
      </c>
      <c r="M140" s="268">
        <v>5.2313200000000002</v>
      </c>
      <c r="N140" s="1"/>
      <c r="O140" s="1"/>
    </row>
    <row r="141" spans="1:15" ht="12.75" customHeight="1">
      <c r="A141" s="30">
        <v>131</v>
      </c>
      <c r="B141" s="278" t="s">
        <v>343</v>
      </c>
      <c r="C141" s="268">
        <v>187.3</v>
      </c>
      <c r="D141" s="269">
        <v>186.45000000000002</v>
      </c>
      <c r="E141" s="269">
        <v>182.90000000000003</v>
      </c>
      <c r="F141" s="269">
        <v>178.50000000000003</v>
      </c>
      <c r="G141" s="269">
        <v>174.95000000000005</v>
      </c>
      <c r="H141" s="269">
        <v>190.85000000000002</v>
      </c>
      <c r="I141" s="269">
        <v>194.40000000000003</v>
      </c>
      <c r="J141" s="269">
        <v>198.8</v>
      </c>
      <c r="K141" s="268">
        <v>190</v>
      </c>
      <c r="L141" s="268">
        <v>182.05</v>
      </c>
      <c r="M141" s="268">
        <v>5.9960800000000001</v>
      </c>
      <c r="N141" s="1"/>
      <c r="O141" s="1"/>
    </row>
    <row r="142" spans="1:15" ht="12.75" customHeight="1">
      <c r="A142" s="30">
        <v>132</v>
      </c>
      <c r="B142" s="278" t="s">
        <v>344</v>
      </c>
      <c r="C142" s="268">
        <v>176.25</v>
      </c>
      <c r="D142" s="269">
        <v>173.91666666666666</v>
      </c>
      <c r="E142" s="269">
        <v>169.7833333333333</v>
      </c>
      <c r="F142" s="269">
        <v>163.31666666666663</v>
      </c>
      <c r="G142" s="269">
        <v>159.18333333333328</v>
      </c>
      <c r="H142" s="269">
        <v>180.38333333333333</v>
      </c>
      <c r="I142" s="269">
        <v>184.51666666666671</v>
      </c>
      <c r="J142" s="269">
        <v>190.98333333333335</v>
      </c>
      <c r="K142" s="268">
        <v>178.05</v>
      </c>
      <c r="L142" s="268">
        <v>167.45</v>
      </c>
      <c r="M142" s="268">
        <v>6.3975799999999996</v>
      </c>
      <c r="N142" s="1"/>
      <c r="O142" s="1"/>
    </row>
    <row r="143" spans="1:15" ht="12.75" customHeight="1">
      <c r="A143" s="30">
        <v>133</v>
      </c>
      <c r="B143" s="278" t="s">
        <v>841</v>
      </c>
      <c r="C143" s="268">
        <v>376.15</v>
      </c>
      <c r="D143" s="269">
        <v>376.0333333333333</v>
      </c>
      <c r="E143" s="269">
        <v>371.16666666666663</v>
      </c>
      <c r="F143" s="269">
        <v>366.18333333333334</v>
      </c>
      <c r="G143" s="269">
        <v>361.31666666666666</v>
      </c>
      <c r="H143" s="269">
        <v>381.01666666666659</v>
      </c>
      <c r="I143" s="269">
        <v>385.88333333333327</v>
      </c>
      <c r="J143" s="269">
        <v>390.86666666666656</v>
      </c>
      <c r="K143" s="268">
        <v>380.9</v>
      </c>
      <c r="L143" s="268">
        <v>371.05</v>
      </c>
      <c r="M143" s="268">
        <v>13.23151</v>
      </c>
      <c r="N143" s="1"/>
      <c r="O143" s="1"/>
    </row>
    <row r="144" spans="1:15" ht="12.75" customHeight="1">
      <c r="A144" s="30">
        <v>134</v>
      </c>
      <c r="B144" s="278" t="s">
        <v>345</v>
      </c>
      <c r="C144" s="268">
        <v>61.35</v>
      </c>
      <c r="D144" s="269">
        <v>60.5</v>
      </c>
      <c r="E144" s="269">
        <v>59.1</v>
      </c>
      <c r="F144" s="269">
        <v>56.85</v>
      </c>
      <c r="G144" s="269">
        <v>55.45</v>
      </c>
      <c r="H144" s="269">
        <v>62.75</v>
      </c>
      <c r="I144" s="269">
        <v>64.150000000000006</v>
      </c>
      <c r="J144" s="269">
        <v>66.400000000000006</v>
      </c>
      <c r="K144" s="268">
        <v>61.9</v>
      </c>
      <c r="L144" s="268">
        <v>58.25</v>
      </c>
      <c r="M144" s="268">
        <v>17.208539999999999</v>
      </c>
      <c r="N144" s="1"/>
      <c r="O144" s="1"/>
    </row>
    <row r="145" spans="1:15" ht="12.75" customHeight="1">
      <c r="A145" s="30">
        <v>135</v>
      </c>
      <c r="B145" s="278" t="s">
        <v>99</v>
      </c>
      <c r="C145" s="268">
        <v>3671.6</v>
      </c>
      <c r="D145" s="269">
        <v>3649.75</v>
      </c>
      <c r="E145" s="269">
        <v>3605.7</v>
      </c>
      <c r="F145" s="269">
        <v>3539.7999999999997</v>
      </c>
      <c r="G145" s="269">
        <v>3495.7499999999995</v>
      </c>
      <c r="H145" s="269">
        <v>3715.65</v>
      </c>
      <c r="I145" s="269">
        <v>3759.7000000000003</v>
      </c>
      <c r="J145" s="269">
        <v>3825.6000000000004</v>
      </c>
      <c r="K145" s="268">
        <v>3693.8</v>
      </c>
      <c r="L145" s="268">
        <v>3583.85</v>
      </c>
      <c r="M145" s="268">
        <v>5.1786099999999999</v>
      </c>
      <c r="N145" s="1"/>
      <c r="O145" s="1"/>
    </row>
    <row r="146" spans="1:15" ht="12.75" customHeight="1">
      <c r="A146" s="30">
        <v>136</v>
      </c>
      <c r="B146" s="278" t="s">
        <v>346</v>
      </c>
      <c r="C146" s="268">
        <v>422.45</v>
      </c>
      <c r="D146" s="269">
        <v>417.7833333333333</v>
      </c>
      <c r="E146" s="269">
        <v>408.66666666666663</v>
      </c>
      <c r="F146" s="269">
        <v>394.88333333333333</v>
      </c>
      <c r="G146" s="269">
        <v>385.76666666666665</v>
      </c>
      <c r="H146" s="269">
        <v>431.56666666666661</v>
      </c>
      <c r="I146" s="269">
        <v>440.68333333333328</v>
      </c>
      <c r="J146" s="269">
        <v>454.46666666666658</v>
      </c>
      <c r="K146" s="268">
        <v>426.9</v>
      </c>
      <c r="L146" s="268">
        <v>404</v>
      </c>
      <c r="M146" s="268">
        <v>4.5418500000000002</v>
      </c>
      <c r="N146" s="1"/>
      <c r="O146" s="1"/>
    </row>
    <row r="147" spans="1:15" ht="12.75" customHeight="1">
      <c r="A147" s="30">
        <v>137</v>
      </c>
      <c r="B147" s="278" t="s">
        <v>253</v>
      </c>
      <c r="C147" s="268">
        <v>504.3</v>
      </c>
      <c r="D147" s="269">
        <v>507.18333333333334</v>
      </c>
      <c r="E147" s="269">
        <v>496.61666666666667</v>
      </c>
      <c r="F147" s="269">
        <v>488.93333333333334</v>
      </c>
      <c r="G147" s="269">
        <v>478.36666666666667</v>
      </c>
      <c r="H147" s="269">
        <v>514.86666666666667</v>
      </c>
      <c r="I147" s="269">
        <v>525.43333333333339</v>
      </c>
      <c r="J147" s="269">
        <v>533.11666666666667</v>
      </c>
      <c r="K147" s="268">
        <v>517.75</v>
      </c>
      <c r="L147" s="268">
        <v>499.5</v>
      </c>
      <c r="M147" s="268">
        <v>2.4879199999999999</v>
      </c>
      <c r="N147" s="1"/>
      <c r="O147" s="1"/>
    </row>
    <row r="148" spans="1:15" ht="12.75" customHeight="1">
      <c r="A148" s="30">
        <v>138</v>
      </c>
      <c r="B148" s="278" t="s">
        <v>254</v>
      </c>
      <c r="C148" s="268">
        <v>1423.95</v>
      </c>
      <c r="D148" s="269">
        <v>1421.2333333333333</v>
      </c>
      <c r="E148" s="269">
        <v>1403.7166666666667</v>
      </c>
      <c r="F148" s="269">
        <v>1383.4833333333333</v>
      </c>
      <c r="G148" s="269">
        <v>1365.9666666666667</v>
      </c>
      <c r="H148" s="269">
        <v>1441.4666666666667</v>
      </c>
      <c r="I148" s="269">
        <v>1458.9833333333336</v>
      </c>
      <c r="J148" s="269">
        <v>1479.2166666666667</v>
      </c>
      <c r="K148" s="268">
        <v>1438.75</v>
      </c>
      <c r="L148" s="268">
        <v>1401</v>
      </c>
      <c r="M148" s="268">
        <v>0.81789999999999996</v>
      </c>
      <c r="N148" s="1"/>
      <c r="O148" s="1"/>
    </row>
    <row r="149" spans="1:15" ht="12.75" customHeight="1">
      <c r="A149" s="30">
        <v>139</v>
      </c>
      <c r="B149" s="278" t="s">
        <v>347</v>
      </c>
      <c r="C149" s="268">
        <v>63.85</v>
      </c>
      <c r="D149" s="269">
        <v>63.733333333333341</v>
      </c>
      <c r="E149" s="269">
        <v>63.01666666666668</v>
      </c>
      <c r="F149" s="269">
        <v>62.183333333333337</v>
      </c>
      <c r="G149" s="269">
        <v>61.466666666666676</v>
      </c>
      <c r="H149" s="269">
        <v>64.566666666666691</v>
      </c>
      <c r="I149" s="269">
        <v>65.283333333333331</v>
      </c>
      <c r="J149" s="269">
        <v>66.116666666666688</v>
      </c>
      <c r="K149" s="268">
        <v>64.45</v>
      </c>
      <c r="L149" s="268">
        <v>62.9</v>
      </c>
      <c r="M149" s="268">
        <v>10.38701</v>
      </c>
      <c r="N149" s="1"/>
      <c r="O149" s="1"/>
    </row>
    <row r="150" spans="1:15" ht="12.75" customHeight="1">
      <c r="A150" s="30">
        <v>140</v>
      </c>
      <c r="B150" s="278" t="s">
        <v>348</v>
      </c>
      <c r="C150" s="268">
        <v>99.15</v>
      </c>
      <c r="D150" s="269">
        <v>97.65000000000002</v>
      </c>
      <c r="E150" s="269">
        <v>95.100000000000037</v>
      </c>
      <c r="F150" s="269">
        <v>91.050000000000011</v>
      </c>
      <c r="G150" s="269">
        <v>88.500000000000028</v>
      </c>
      <c r="H150" s="269">
        <v>101.70000000000005</v>
      </c>
      <c r="I150" s="269">
        <v>104.25000000000003</v>
      </c>
      <c r="J150" s="269">
        <v>108.30000000000005</v>
      </c>
      <c r="K150" s="268">
        <v>100.2</v>
      </c>
      <c r="L150" s="268">
        <v>93.6</v>
      </c>
      <c r="M150" s="268">
        <v>12.36018</v>
      </c>
      <c r="N150" s="1"/>
      <c r="O150" s="1"/>
    </row>
    <row r="151" spans="1:15" ht="12.75" customHeight="1">
      <c r="A151" s="30">
        <v>141</v>
      </c>
      <c r="B151" s="278" t="s">
        <v>793</v>
      </c>
      <c r="C151" s="268">
        <v>50</v>
      </c>
      <c r="D151" s="269">
        <v>49.216666666666669</v>
      </c>
      <c r="E151" s="269">
        <v>47.783333333333339</v>
      </c>
      <c r="F151" s="269">
        <v>45.56666666666667</v>
      </c>
      <c r="G151" s="269">
        <v>44.13333333333334</v>
      </c>
      <c r="H151" s="269">
        <v>51.433333333333337</v>
      </c>
      <c r="I151" s="269">
        <v>52.866666666666674</v>
      </c>
      <c r="J151" s="269">
        <v>55.083333333333336</v>
      </c>
      <c r="K151" s="268">
        <v>50.65</v>
      </c>
      <c r="L151" s="268">
        <v>47</v>
      </c>
      <c r="M151" s="268">
        <v>19.315940000000001</v>
      </c>
      <c r="N151" s="1"/>
      <c r="O151" s="1"/>
    </row>
    <row r="152" spans="1:15" ht="12.75" customHeight="1">
      <c r="A152" s="30">
        <v>142</v>
      </c>
      <c r="B152" s="278" t="s">
        <v>349</v>
      </c>
      <c r="C152" s="268">
        <v>710.95</v>
      </c>
      <c r="D152" s="269">
        <v>706.83333333333337</v>
      </c>
      <c r="E152" s="269">
        <v>699.4666666666667</v>
      </c>
      <c r="F152" s="269">
        <v>687.98333333333335</v>
      </c>
      <c r="G152" s="269">
        <v>680.61666666666667</v>
      </c>
      <c r="H152" s="269">
        <v>718.31666666666672</v>
      </c>
      <c r="I152" s="269">
        <v>725.68333333333328</v>
      </c>
      <c r="J152" s="269">
        <v>737.16666666666674</v>
      </c>
      <c r="K152" s="268">
        <v>714.2</v>
      </c>
      <c r="L152" s="268">
        <v>695.35</v>
      </c>
      <c r="M152" s="268">
        <v>0.21671000000000001</v>
      </c>
      <c r="N152" s="1"/>
      <c r="O152" s="1"/>
    </row>
    <row r="153" spans="1:15" ht="12.75" customHeight="1">
      <c r="A153" s="30">
        <v>143</v>
      </c>
      <c r="B153" s="278" t="s">
        <v>100</v>
      </c>
      <c r="C153" s="268">
        <v>2127.8000000000002</v>
      </c>
      <c r="D153" s="269">
        <v>2107.9333333333334</v>
      </c>
      <c r="E153" s="269">
        <v>2070.8666666666668</v>
      </c>
      <c r="F153" s="269">
        <v>2013.9333333333334</v>
      </c>
      <c r="G153" s="269">
        <v>1976.8666666666668</v>
      </c>
      <c r="H153" s="269">
        <v>2164.8666666666668</v>
      </c>
      <c r="I153" s="269">
        <v>2201.9333333333334</v>
      </c>
      <c r="J153" s="269">
        <v>2258.8666666666668</v>
      </c>
      <c r="K153" s="268">
        <v>2145</v>
      </c>
      <c r="L153" s="268">
        <v>2051</v>
      </c>
      <c r="M153" s="268">
        <v>5.5274700000000001</v>
      </c>
      <c r="N153" s="1"/>
      <c r="O153" s="1"/>
    </row>
    <row r="154" spans="1:15" ht="12.75" customHeight="1">
      <c r="A154" s="30">
        <v>144</v>
      </c>
      <c r="B154" s="278" t="s">
        <v>101</v>
      </c>
      <c r="C154" s="268">
        <v>156.94999999999999</v>
      </c>
      <c r="D154" s="269">
        <v>156.20000000000002</v>
      </c>
      <c r="E154" s="269">
        <v>154.75000000000003</v>
      </c>
      <c r="F154" s="269">
        <v>152.55000000000001</v>
      </c>
      <c r="G154" s="269">
        <v>151.10000000000002</v>
      </c>
      <c r="H154" s="269">
        <v>158.40000000000003</v>
      </c>
      <c r="I154" s="269">
        <v>159.85000000000002</v>
      </c>
      <c r="J154" s="269">
        <v>162.05000000000004</v>
      </c>
      <c r="K154" s="268">
        <v>157.65</v>
      </c>
      <c r="L154" s="268">
        <v>154</v>
      </c>
      <c r="M154" s="268">
        <v>16.01745</v>
      </c>
      <c r="N154" s="1"/>
      <c r="O154" s="1"/>
    </row>
    <row r="155" spans="1:15" ht="12.75" customHeight="1">
      <c r="A155" s="30">
        <v>145</v>
      </c>
      <c r="B155" s="278" t="s">
        <v>350</v>
      </c>
      <c r="C155" s="268">
        <v>263.89999999999998</v>
      </c>
      <c r="D155" s="269">
        <v>263.93333333333334</v>
      </c>
      <c r="E155" s="269">
        <v>259.9666666666667</v>
      </c>
      <c r="F155" s="269">
        <v>256.03333333333336</v>
      </c>
      <c r="G155" s="269">
        <v>252.06666666666672</v>
      </c>
      <c r="H155" s="269">
        <v>267.86666666666667</v>
      </c>
      <c r="I155" s="269">
        <v>271.83333333333326</v>
      </c>
      <c r="J155" s="269">
        <v>275.76666666666665</v>
      </c>
      <c r="K155" s="268">
        <v>267.89999999999998</v>
      </c>
      <c r="L155" s="268">
        <v>260</v>
      </c>
      <c r="M155" s="268">
        <v>0.70243</v>
      </c>
      <c r="N155" s="1"/>
      <c r="O155" s="1"/>
    </row>
    <row r="156" spans="1:15" ht="12.75" customHeight="1">
      <c r="A156" s="30">
        <v>146</v>
      </c>
      <c r="B156" s="278" t="s">
        <v>830</v>
      </c>
      <c r="C156" s="268">
        <v>1272.0999999999999</v>
      </c>
      <c r="D156" s="269">
        <v>1279.1166666666666</v>
      </c>
      <c r="E156" s="269">
        <v>1254.1333333333332</v>
      </c>
      <c r="F156" s="269">
        <v>1236.1666666666667</v>
      </c>
      <c r="G156" s="269">
        <v>1211.1833333333334</v>
      </c>
      <c r="H156" s="269">
        <v>1297.083333333333</v>
      </c>
      <c r="I156" s="269">
        <v>1322.0666666666662</v>
      </c>
      <c r="J156" s="269">
        <v>1340.0333333333328</v>
      </c>
      <c r="K156" s="268">
        <v>1304.0999999999999</v>
      </c>
      <c r="L156" s="268">
        <v>1261.1500000000001</v>
      </c>
      <c r="M156" s="268">
        <v>5.2493400000000001</v>
      </c>
      <c r="N156" s="1"/>
      <c r="O156" s="1"/>
    </row>
    <row r="157" spans="1:15" ht="12.75" customHeight="1">
      <c r="A157" s="30">
        <v>147</v>
      </c>
      <c r="B157" s="278" t="s">
        <v>102</v>
      </c>
      <c r="C157" s="268">
        <v>118.75</v>
      </c>
      <c r="D157" s="269">
        <v>116.55</v>
      </c>
      <c r="E157" s="269">
        <v>113.6</v>
      </c>
      <c r="F157" s="269">
        <v>108.45</v>
      </c>
      <c r="G157" s="269">
        <v>105.5</v>
      </c>
      <c r="H157" s="269">
        <v>121.69999999999999</v>
      </c>
      <c r="I157" s="269">
        <v>124.65</v>
      </c>
      <c r="J157" s="269">
        <v>129.79999999999998</v>
      </c>
      <c r="K157" s="268">
        <v>119.5</v>
      </c>
      <c r="L157" s="268">
        <v>111.4</v>
      </c>
      <c r="M157" s="268">
        <v>179.67686</v>
      </c>
      <c r="N157" s="1"/>
      <c r="O157" s="1"/>
    </row>
    <row r="158" spans="1:15" ht="12.75" customHeight="1">
      <c r="A158" s="30">
        <v>148</v>
      </c>
      <c r="B158" s="278" t="s">
        <v>794</v>
      </c>
      <c r="C158" s="268">
        <v>108.85</v>
      </c>
      <c r="D158" s="269">
        <v>108.18333333333334</v>
      </c>
      <c r="E158" s="269">
        <v>105.11666666666667</v>
      </c>
      <c r="F158" s="269">
        <v>101.38333333333334</v>
      </c>
      <c r="G158" s="269">
        <v>98.316666666666677</v>
      </c>
      <c r="H158" s="269">
        <v>111.91666666666667</v>
      </c>
      <c r="I158" s="269">
        <v>114.98333333333333</v>
      </c>
      <c r="J158" s="269">
        <v>118.71666666666667</v>
      </c>
      <c r="K158" s="268">
        <v>111.25</v>
      </c>
      <c r="L158" s="268">
        <v>104.45</v>
      </c>
      <c r="M158" s="268">
        <v>1.5166299999999999</v>
      </c>
      <c r="N158" s="1"/>
      <c r="O158" s="1"/>
    </row>
    <row r="159" spans="1:15" ht="12.75" customHeight="1">
      <c r="A159" s="30">
        <v>149</v>
      </c>
      <c r="B159" s="278" t="s">
        <v>351</v>
      </c>
      <c r="C159" s="268">
        <v>6977.6</v>
      </c>
      <c r="D159" s="269">
        <v>6912.25</v>
      </c>
      <c r="E159" s="269">
        <v>6795.85</v>
      </c>
      <c r="F159" s="269">
        <v>6614.1</v>
      </c>
      <c r="G159" s="269">
        <v>6497.7000000000007</v>
      </c>
      <c r="H159" s="269">
        <v>7094</v>
      </c>
      <c r="I159" s="269">
        <v>7210.4</v>
      </c>
      <c r="J159" s="269">
        <v>7392.15</v>
      </c>
      <c r="K159" s="268">
        <v>7028.65</v>
      </c>
      <c r="L159" s="268">
        <v>6730.5</v>
      </c>
      <c r="M159" s="268">
        <v>0.57628999999999997</v>
      </c>
      <c r="N159" s="1"/>
      <c r="O159" s="1"/>
    </row>
    <row r="160" spans="1:15" ht="12.75" customHeight="1">
      <c r="A160" s="30">
        <v>150</v>
      </c>
      <c r="B160" s="278" t="s">
        <v>352</v>
      </c>
      <c r="C160" s="268">
        <v>469.5</v>
      </c>
      <c r="D160" s="269">
        <v>467.34999999999997</v>
      </c>
      <c r="E160" s="269">
        <v>462.69999999999993</v>
      </c>
      <c r="F160" s="269">
        <v>455.9</v>
      </c>
      <c r="G160" s="269">
        <v>451.24999999999994</v>
      </c>
      <c r="H160" s="269">
        <v>474.14999999999992</v>
      </c>
      <c r="I160" s="269">
        <v>478.7999999999999</v>
      </c>
      <c r="J160" s="269">
        <v>485.59999999999991</v>
      </c>
      <c r="K160" s="268">
        <v>472</v>
      </c>
      <c r="L160" s="268">
        <v>460.55</v>
      </c>
      <c r="M160" s="268">
        <v>1.3893599999999999</v>
      </c>
      <c r="N160" s="1"/>
      <c r="O160" s="1"/>
    </row>
    <row r="161" spans="1:15" ht="12.75" customHeight="1">
      <c r="A161" s="30">
        <v>151</v>
      </c>
      <c r="B161" s="278" t="s">
        <v>353</v>
      </c>
      <c r="C161" s="268">
        <v>136.6</v>
      </c>
      <c r="D161" s="269">
        <v>136.91666666666666</v>
      </c>
      <c r="E161" s="269">
        <v>135.13333333333333</v>
      </c>
      <c r="F161" s="269">
        <v>133.66666666666666</v>
      </c>
      <c r="G161" s="269">
        <v>131.88333333333333</v>
      </c>
      <c r="H161" s="269">
        <v>138.38333333333333</v>
      </c>
      <c r="I161" s="269">
        <v>140.16666666666669</v>
      </c>
      <c r="J161" s="269">
        <v>141.63333333333333</v>
      </c>
      <c r="K161" s="268">
        <v>138.69999999999999</v>
      </c>
      <c r="L161" s="268">
        <v>135.44999999999999</v>
      </c>
      <c r="M161" s="268">
        <v>5.1614500000000003</v>
      </c>
      <c r="N161" s="1"/>
      <c r="O161" s="1"/>
    </row>
    <row r="162" spans="1:15" ht="12.75" customHeight="1">
      <c r="A162" s="30">
        <v>152</v>
      </c>
      <c r="B162" s="278" t="s">
        <v>354</v>
      </c>
      <c r="C162" s="268">
        <v>104.8</v>
      </c>
      <c r="D162" s="269">
        <v>104.21666666666665</v>
      </c>
      <c r="E162" s="269">
        <v>102.93333333333331</v>
      </c>
      <c r="F162" s="269">
        <v>101.06666666666665</v>
      </c>
      <c r="G162" s="269">
        <v>99.783333333333303</v>
      </c>
      <c r="H162" s="269">
        <v>106.08333333333331</v>
      </c>
      <c r="I162" s="269">
        <v>107.36666666666665</v>
      </c>
      <c r="J162" s="269">
        <v>109.23333333333332</v>
      </c>
      <c r="K162" s="268">
        <v>105.5</v>
      </c>
      <c r="L162" s="268">
        <v>102.35</v>
      </c>
      <c r="M162" s="268">
        <v>22.202490000000001</v>
      </c>
      <c r="N162" s="1"/>
      <c r="O162" s="1"/>
    </row>
    <row r="163" spans="1:15" ht="12.75" customHeight="1">
      <c r="A163" s="30">
        <v>153</v>
      </c>
      <c r="B163" s="278" t="s">
        <v>255</v>
      </c>
      <c r="C163" s="268">
        <v>264.2</v>
      </c>
      <c r="D163" s="269">
        <v>263.16666666666669</v>
      </c>
      <c r="E163" s="269">
        <v>261.33333333333337</v>
      </c>
      <c r="F163" s="269">
        <v>258.4666666666667</v>
      </c>
      <c r="G163" s="269">
        <v>256.63333333333338</v>
      </c>
      <c r="H163" s="269">
        <v>266.03333333333336</v>
      </c>
      <c r="I163" s="269">
        <v>267.86666666666673</v>
      </c>
      <c r="J163" s="269">
        <v>270.73333333333335</v>
      </c>
      <c r="K163" s="268">
        <v>265</v>
      </c>
      <c r="L163" s="268">
        <v>260.3</v>
      </c>
      <c r="M163" s="268">
        <v>6.6809900000000004</v>
      </c>
      <c r="N163" s="1"/>
      <c r="O163" s="1"/>
    </row>
    <row r="164" spans="1:15" ht="12.75" customHeight="1">
      <c r="A164" s="30">
        <v>154</v>
      </c>
      <c r="B164" s="278" t="s">
        <v>842</v>
      </c>
      <c r="C164" s="268">
        <v>1225.1500000000001</v>
      </c>
      <c r="D164" s="269">
        <v>1220.9666666666667</v>
      </c>
      <c r="E164" s="269">
        <v>1210.4333333333334</v>
      </c>
      <c r="F164" s="269">
        <v>1195.7166666666667</v>
      </c>
      <c r="G164" s="269">
        <v>1185.1833333333334</v>
      </c>
      <c r="H164" s="269">
        <v>1235.6833333333334</v>
      </c>
      <c r="I164" s="269">
        <v>1246.2166666666667</v>
      </c>
      <c r="J164" s="269">
        <v>1260.9333333333334</v>
      </c>
      <c r="K164" s="268">
        <v>1231.5</v>
      </c>
      <c r="L164" s="268">
        <v>1206.25</v>
      </c>
      <c r="M164" s="268">
        <v>0.11373</v>
      </c>
      <c r="N164" s="1"/>
      <c r="O164" s="1"/>
    </row>
    <row r="165" spans="1:15" ht="12.75" customHeight="1">
      <c r="A165" s="30">
        <v>155</v>
      </c>
      <c r="B165" s="278" t="s">
        <v>103</v>
      </c>
      <c r="C165" s="268">
        <v>87.05</v>
      </c>
      <c r="D165" s="269">
        <v>86.433333333333337</v>
      </c>
      <c r="E165" s="269">
        <v>85.616666666666674</v>
      </c>
      <c r="F165" s="269">
        <v>84.183333333333337</v>
      </c>
      <c r="G165" s="269">
        <v>83.366666666666674</v>
      </c>
      <c r="H165" s="269">
        <v>87.866666666666674</v>
      </c>
      <c r="I165" s="269">
        <v>88.683333333333337</v>
      </c>
      <c r="J165" s="269">
        <v>90.116666666666674</v>
      </c>
      <c r="K165" s="268">
        <v>87.25</v>
      </c>
      <c r="L165" s="268">
        <v>85</v>
      </c>
      <c r="M165" s="268">
        <v>118.29277999999999</v>
      </c>
      <c r="N165" s="1"/>
      <c r="O165" s="1"/>
    </row>
    <row r="166" spans="1:15" ht="12.75" customHeight="1">
      <c r="A166" s="30">
        <v>156</v>
      </c>
      <c r="B166" s="278" t="s">
        <v>356</v>
      </c>
      <c r="C166" s="268">
        <v>1929.6</v>
      </c>
      <c r="D166" s="269">
        <v>1916.3999999999999</v>
      </c>
      <c r="E166" s="269">
        <v>1893.1999999999998</v>
      </c>
      <c r="F166" s="269">
        <v>1856.8</v>
      </c>
      <c r="G166" s="269">
        <v>1833.6</v>
      </c>
      <c r="H166" s="269">
        <v>1952.7999999999997</v>
      </c>
      <c r="I166" s="269">
        <v>1976</v>
      </c>
      <c r="J166" s="269">
        <v>2012.3999999999996</v>
      </c>
      <c r="K166" s="268">
        <v>1939.6</v>
      </c>
      <c r="L166" s="268">
        <v>1880</v>
      </c>
      <c r="M166" s="268">
        <v>1.0907199999999999</v>
      </c>
      <c r="N166" s="1"/>
      <c r="O166" s="1"/>
    </row>
    <row r="167" spans="1:15" ht="12.75" customHeight="1">
      <c r="A167" s="30">
        <v>157</v>
      </c>
      <c r="B167" s="278" t="s">
        <v>106</v>
      </c>
      <c r="C167" s="268">
        <v>35.549999999999997</v>
      </c>
      <c r="D167" s="269">
        <v>35.316666666666663</v>
      </c>
      <c r="E167" s="269">
        <v>34.733333333333327</v>
      </c>
      <c r="F167" s="269">
        <v>33.916666666666664</v>
      </c>
      <c r="G167" s="269">
        <v>33.333333333333329</v>
      </c>
      <c r="H167" s="269">
        <v>36.133333333333326</v>
      </c>
      <c r="I167" s="269">
        <v>36.716666666666669</v>
      </c>
      <c r="J167" s="269">
        <v>37.533333333333324</v>
      </c>
      <c r="K167" s="268">
        <v>35.9</v>
      </c>
      <c r="L167" s="268">
        <v>34.5</v>
      </c>
      <c r="M167" s="268">
        <v>162.82365999999999</v>
      </c>
      <c r="N167" s="1"/>
      <c r="O167" s="1"/>
    </row>
    <row r="168" spans="1:15" ht="12.75" customHeight="1">
      <c r="A168" s="30">
        <v>158</v>
      </c>
      <c r="B168" s="278" t="s">
        <v>357</v>
      </c>
      <c r="C168" s="268">
        <v>3000.4</v>
      </c>
      <c r="D168" s="269">
        <v>2987.15</v>
      </c>
      <c r="E168" s="269">
        <v>2964.3500000000004</v>
      </c>
      <c r="F168" s="269">
        <v>2928.3</v>
      </c>
      <c r="G168" s="269">
        <v>2905.5000000000005</v>
      </c>
      <c r="H168" s="269">
        <v>3023.2000000000003</v>
      </c>
      <c r="I168" s="269">
        <v>3046.0000000000005</v>
      </c>
      <c r="J168" s="269">
        <v>3082.05</v>
      </c>
      <c r="K168" s="268">
        <v>3009.95</v>
      </c>
      <c r="L168" s="268">
        <v>2951.1</v>
      </c>
      <c r="M168" s="268">
        <v>0.25283</v>
      </c>
      <c r="N168" s="1"/>
      <c r="O168" s="1"/>
    </row>
    <row r="169" spans="1:15" ht="12.75" customHeight="1">
      <c r="A169" s="30">
        <v>159</v>
      </c>
      <c r="B169" s="278" t="s">
        <v>358</v>
      </c>
      <c r="C169" s="268">
        <v>3442.55</v>
      </c>
      <c r="D169" s="269">
        <v>3422.4833333333336</v>
      </c>
      <c r="E169" s="269">
        <v>3365.0666666666671</v>
      </c>
      <c r="F169" s="269">
        <v>3287.5833333333335</v>
      </c>
      <c r="G169" s="269">
        <v>3230.166666666667</v>
      </c>
      <c r="H169" s="269">
        <v>3499.9666666666672</v>
      </c>
      <c r="I169" s="269">
        <v>3557.3833333333332</v>
      </c>
      <c r="J169" s="269">
        <v>3634.8666666666672</v>
      </c>
      <c r="K169" s="268">
        <v>3479.9</v>
      </c>
      <c r="L169" s="268">
        <v>3345</v>
      </c>
      <c r="M169" s="268">
        <v>8.9029999999999998E-2</v>
      </c>
      <c r="N169" s="1"/>
      <c r="O169" s="1"/>
    </row>
    <row r="170" spans="1:15" ht="12.75" customHeight="1">
      <c r="A170" s="30">
        <v>160</v>
      </c>
      <c r="B170" s="278" t="s">
        <v>359</v>
      </c>
      <c r="C170" s="268">
        <v>122.95</v>
      </c>
      <c r="D170" s="269">
        <v>122.21666666666665</v>
      </c>
      <c r="E170" s="269">
        <v>120.08333333333331</v>
      </c>
      <c r="F170" s="269">
        <v>117.21666666666665</v>
      </c>
      <c r="G170" s="269">
        <v>115.08333333333331</v>
      </c>
      <c r="H170" s="269">
        <v>125.08333333333331</v>
      </c>
      <c r="I170" s="269">
        <v>127.21666666666667</v>
      </c>
      <c r="J170" s="269">
        <v>130.08333333333331</v>
      </c>
      <c r="K170" s="268">
        <v>124.35</v>
      </c>
      <c r="L170" s="268">
        <v>119.35</v>
      </c>
      <c r="M170" s="268">
        <v>1.67204</v>
      </c>
      <c r="N170" s="1"/>
      <c r="O170" s="1"/>
    </row>
    <row r="171" spans="1:15" ht="12.75" customHeight="1">
      <c r="A171" s="30">
        <v>161</v>
      </c>
      <c r="B171" s="278" t="s">
        <v>256</v>
      </c>
      <c r="C171" s="268">
        <v>2092.85</v>
      </c>
      <c r="D171" s="269">
        <v>2091.7166666666667</v>
      </c>
      <c r="E171" s="269">
        <v>2065.4333333333334</v>
      </c>
      <c r="F171" s="269">
        <v>2038.0166666666669</v>
      </c>
      <c r="G171" s="269">
        <v>2011.7333333333336</v>
      </c>
      <c r="H171" s="269">
        <v>2119.1333333333332</v>
      </c>
      <c r="I171" s="269">
        <v>2145.416666666667</v>
      </c>
      <c r="J171" s="269">
        <v>2172.833333333333</v>
      </c>
      <c r="K171" s="268">
        <v>2118</v>
      </c>
      <c r="L171" s="268">
        <v>2064.3000000000002</v>
      </c>
      <c r="M171" s="268">
        <v>1.4714700000000001</v>
      </c>
      <c r="N171" s="1"/>
      <c r="O171" s="1"/>
    </row>
    <row r="172" spans="1:15" ht="12.75" customHeight="1">
      <c r="A172" s="30">
        <v>162</v>
      </c>
      <c r="B172" s="278" t="s">
        <v>360</v>
      </c>
      <c r="C172" s="268">
        <v>1424.4</v>
      </c>
      <c r="D172" s="269">
        <v>1432.4000000000003</v>
      </c>
      <c r="E172" s="269">
        <v>1403.1000000000006</v>
      </c>
      <c r="F172" s="269">
        <v>1381.8000000000002</v>
      </c>
      <c r="G172" s="269">
        <v>1352.5000000000005</v>
      </c>
      <c r="H172" s="269">
        <v>1453.7000000000007</v>
      </c>
      <c r="I172" s="269">
        <v>1483.0000000000005</v>
      </c>
      <c r="J172" s="269">
        <v>1504.3000000000009</v>
      </c>
      <c r="K172" s="268">
        <v>1461.7</v>
      </c>
      <c r="L172" s="268">
        <v>1411.1</v>
      </c>
      <c r="M172" s="268">
        <v>1.00728</v>
      </c>
      <c r="N172" s="1"/>
      <c r="O172" s="1"/>
    </row>
    <row r="173" spans="1:15" ht="12.75" customHeight="1">
      <c r="A173" s="30">
        <v>163</v>
      </c>
      <c r="B173" s="278" t="s">
        <v>843</v>
      </c>
      <c r="C173" s="268">
        <v>385.8</v>
      </c>
      <c r="D173" s="269">
        <v>383.2833333333333</v>
      </c>
      <c r="E173" s="269">
        <v>378.06666666666661</v>
      </c>
      <c r="F173" s="269">
        <v>370.33333333333331</v>
      </c>
      <c r="G173" s="269">
        <v>365.11666666666662</v>
      </c>
      <c r="H173" s="269">
        <v>391.01666666666659</v>
      </c>
      <c r="I173" s="269">
        <v>396.23333333333329</v>
      </c>
      <c r="J173" s="269">
        <v>403.96666666666658</v>
      </c>
      <c r="K173" s="268">
        <v>388.5</v>
      </c>
      <c r="L173" s="268">
        <v>375.55</v>
      </c>
      <c r="M173" s="268">
        <v>0.93118999999999996</v>
      </c>
      <c r="N173" s="1"/>
      <c r="O173" s="1"/>
    </row>
    <row r="174" spans="1:15" ht="12.75" customHeight="1">
      <c r="A174" s="30">
        <v>164</v>
      </c>
      <c r="B174" s="278" t="s">
        <v>104</v>
      </c>
      <c r="C174" s="268">
        <v>388.65</v>
      </c>
      <c r="D174" s="269">
        <v>389.2833333333333</v>
      </c>
      <c r="E174" s="269">
        <v>383.56666666666661</v>
      </c>
      <c r="F174" s="269">
        <v>378.48333333333329</v>
      </c>
      <c r="G174" s="269">
        <v>372.76666666666659</v>
      </c>
      <c r="H174" s="269">
        <v>394.36666666666662</v>
      </c>
      <c r="I174" s="269">
        <v>400.08333333333331</v>
      </c>
      <c r="J174" s="269">
        <v>405.16666666666663</v>
      </c>
      <c r="K174" s="268">
        <v>395</v>
      </c>
      <c r="L174" s="268">
        <v>384.2</v>
      </c>
      <c r="M174" s="268">
        <v>15.70317</v>
      </c>
      <c r="N174" s="1"/>
      <c r="O174" s="1"/>
    </row>
    <row r="175" spans="1:15" ht="12.75" customHeight="1">
      <c r="A175" s="30">
        <v>165</v>
      </c>
      <c r="B175" s="278" t="s">
        <v>844</v>
      </c>
      <c r="C175" s="268">
        <v>1318.15</v>
      </c>
      <c r="D175" s="269">
        <v>1332.7166666666667</v>
      </c>
      <c r="E175" s="269">
        <v>1295.4333333333334</v>
      </c>
      <c r="F175" s="269">
        <v>1272.7166666666667</v>
      </c>
      <c r="G175" s="269">
        <v>1235.4333333333334</v>
      </c>
      <c r="H175" s="269">
        <v>1355.4333333333334</v>
      </c>
      <c r="I175" s="269">
        <v>1392.7166666666667</v>
      </c>
      <c r="J175" s="269">
        <v>1415.4333333333334</v>
      </c>
      <c r="K175" s="268">
        <v>1370</v>
      </c>
      <c r="L175" s="268">
        <v>1310</v>
      </c>
      <c r="M175" s="268">
        <v>0.55601</v>
      </c>
      <c r="N175" s="1"/>
      <c r="O175" s="1"/>
    </row>
    <row r="176" spans="1:15" ht="12.75" customHeight="1">
      <c r="A176" s="30">
        <v>166</v>
      </c>
      <c r="B176" s="278" t="s">
        <v>361</v>
      </c>
      <c r="C176" s="268">
        <v>1147.9000000000001</v>
      </c>
      <c r="D176" s="269">
        <v>1142.45</v>
      </c>
      <c r="E176" s="269">
        <v>1126.9000000000001</v>
      </c>
      <c r="F176" s="269">
        <v>1105.9000000000001</v>
      </c>
      <c r="G176" s="269">
        <v>1090.3500000000001</v>
      </c>
      <c r="H176" s="269">
        <v>1163.45</v>
      </c>
      <c r="I176" s="269">
        <v>1178.9999999999998</v>
      </c>
      <c r="J176" s="269">
        <v>1200</v>
      </c>
      <c r="K176" s="268">
        <v>1158</v>
      </c>
      <c r="L176" s="268">
        <v>1121.45</v>
      </c>
      <c r="M176" s="268">
        <v>0.30374000000000001</v>
      </c>
      <c r="N176" s="1"/>
      <c r="O176" s="1"/>
    </row>
    <row r="177" spans="1:15" ht="12.75" customHeight="1">
      <c r="A177" s="30">
        <v>167</v>
      </c>
      <c r="B177" s="278" t="s">
        <v>257</v>
      </c>
      <c r="C177" s="268">
        <v>513.70000000000005</v>
      </c>
      <c r="D177" s="269">
        <v>511.05</v>
      </c>
      <c r="E177" s="269">
        <v>506.1</v>
      </c>
      <c r="F177" s="269">
        <v>498.5</v>
      </c>
      <c r="G177" s="269">
        <v>493.55</v>
      </c>
      <c r="H177" s="269">
        <v>518.65000000000009</v>
      </c>
      <c r="I177" s="269">
        <v>523.59999999999991</v>
      </c>
      <c r="J177" s="269">
        <v>531.20000000000005</v>
      </c>
      <c r="K177" s="268">
        <v>516</v>
      </c>
      <c r="L177" s="268">
        <v>503.45</v>
      </c>
      <c r="M177" s="268">
        <v>0.52568999999999999</v>
      </c>
      <c r="N177" s="1"/>
      <c r="O177" s="1"/>
    </row>
    <row r="178" spans="1:15" ht="12.75" customHeight="1">
      <c r="A178" s="30">
        <v>168</v>
      </c>
      <c r="B178" s="278" t="s">
        <v>107</v>
      </c>
      <c r="C178" s="268">
        <v>910.45</v>
      </c>
      <c r="D178" s="269">
        <v>907.19999999999993</v>
      </c>
      <c r="E178" s="269">
        <v>900.39999999999986</v>
      </c>
      <c r="F178" s="269">
        <v>890.34999999999991</v>
      </c>
      <c r="G178" s="269">
        <v>883.54999999999984</v>
      </c>
      <c r="H178" s="269">
        <v>917.24999999999989</v>
      </c>
      <c r="I178" s="269">
        <v>924.04999999999984</v>
      </c>
      <c r="J178" s="269">
        <v>934.09999999999991</v>
      </c>
      <c r="K178" s="268">
        <v>914</v>
      </c>
      <c r="L178" s="268">
        <v>897.15</v>
      </c>
      <c r="M178" s="268">
        <v>6.67448</v>
      </c>
      <c r="N178" s="1"/>
      <c r="O178" s="1"/>
    </row>
    <row r="179" spans="1:15" ht="12.75" customHeight="1">
      <c r="A179" s="30">
        <v>169</v>
      </c>
      <c r="B179" s="278" t="s">
        <v>258</v>
      </c>
      <c r="C179" s="268">
        <v>439</v>
      </c>
      <c r="D179" s="269">
        <v>438.9666666666667</v>
      </c>
      <c r="E179" s="269">
        <v>435.48333333333341</v>
      </c>
      <c r="F179" s="269">
        <v>431.9666666666667</v>
      </c>
      <c r="G179" s="269">
        <v>428.48333333333341</v>
      </c>
      <c r="H179" s="269">
        <v>442.48333333333341</v>
      </c>
      <c r="I179" s="269">
        <v>445.96666666666675</v>
      </c>
      <c r="J179" s="269">
        <v>449.48333333333341</v>
      </c>
      <c r="K179" s="268">
        <v>442.45</v>
      </c>
      <c r="L179" s="268">
        <v>435.45</v>
      </c>
      <c r="M179" s="268">
        <v>1.2398400000000001</v>
      </c>
      <c r="N179" s="1"/>
      <c r="O179" s="1"/>
    </row>
    <row r="180" spans="1:15" ht="12.75" customHeight="1">
      <c r="A180" s="30">
        <v>170</v>
      </c>
      <c r="B180" s="278" t="s">
        <v>108</v>
      </c>
      <c r="C180" s="268">
        <v>1193.9000000000001</v>
      </c>
      <c r="D180" s="269">
        <v>1183.1166666666668</v>
      </c>
      <c r="E180" s="269">
        <v>1159.8333333333335</v>
      </c>
      <c r="F180" s="269">
        <v>1125.7666666666667</v>
      </c>
      <c r="G180" s="269">
        <v>1102.4833333333333</v>
      </c>
      <c r="H180" s="269">
        <v>1217.1833333333336</v>
      </c>
      <c r="I180" s="269">
        <v>1240.4666666666669</v>
      </c>
      <c r="J180" s="269">
        <v>1274.5333333333338</v>
      </c>
      <c r="K180" s="268">
        <v>1206.4000000000001</v>
      </c>
      <c r="L180" s="268">
        <v>1149.05</v>
      </c>
      <c r="M180" s="268">
        <v>7.2735099999999999</v>
      </c>
      <c r="N180" s="1"/>
      <c r="O180" s="1"/>
    </row>
    <row r="181" spans="1:15" ht="12.75" customHeight="1">
      <c r="A181" s="30">
        <v>171</v>
      </c>
      <c r="B181" s="278" t="s">
        <v>109</v>
      </c>
      <c r="C181" s="268">
        <v>345.35</v>
      </c>
      <c r="D181" s="269">
        <v>339.13333333333338</v>
      </c>
      <c r="E181" s="269">
        <v>331.26666666666677</v>
      </c>
      <c r="F181" s="269">
        <v>317.18333333333339</v>
      </c>
      <c r="G181" s="269">
        <v>309.31666666666678</v>
      </c>
      <c r="H181" s="269">
        <v>353.21666666666675</v>
      </c>
      <c r="I181" s="269">
        <v>361.08333333333343</v>
      </c>
      <c r="J181" s="269">
        <v>375.16666666666674</v>
      </c>
      <c r="K181" s="268">
        <v>347</v>
      </c>
      <c r="L181" s="268">
        <v>325.05</v>
      </c>
      <c r="M181" s="268">
        <v>93.843789999999998</v>
      </c>
      <c r="N181" s="1"/>
      <c r="O181" s="1"/>
    </row>
    <row r="182" spans="1:15" ht="12.75" customHeight="1">
      <c r="A182" s="30">
        <v>172</v>
      </c>
      <c r="B182" s="278" t="s">
        <v>362</v>
      </c>
      <c r="C182" s="268">
        <v>356.1</v>
      </c>
      <c r="D182" s="269">
        <v>357.88333333333338</v>
      </c>
      <c r="E182" s="269">
        <v>352.26666666666677</v>
      </c>
      <c r="F182" s="269">
        <v>348.43333333333339</v>
      </c>
      <c r="G182" s="269">
        <v>342.81666666666678</v>
      </c>
      <c r="H182" s="269">
        <v>361.71666666666675</v>
      </c>
      <c r="I182" s="269">
        <v>367.33333333333343</v>
      </c>
      <c r="J182" s="269">
        <v>371.16666666666674</v>
      </c>
      <c r="K182" s="268">
        <v>363.5</v>
      </c>
      <c r="L182" s="268">
        <v>354.05</v>
      </c>
      <c r="M182" s="268">
        <v>5.6041400000000001</v>
      </c>
      <c r="N182" s="1"/>
      <c r="O182" s="1"/>
    </row>
    <row r="183" spans="1:15" ht="12.75" customHeight="1">
      <c r="A183" s="30">
        <v>173</v>
      </c>
      <c r="B183" s="278" t="s">
        <v>110</v>
      </c>
      <c r="C183" s="268">
        <v>1674.85</v>
      </c>
      <c r="D183" s="269">
        <v>1675.2666666666667</v>
      </c>
      <c r="E183" s="269">
        <v>1653.5333333333333</v>
      </c>
      <c r="F183" s="269">
        <v>1632.2166666666667</v>
      </c>
      <c r="G183" s="269">
        <v>1610.4833333333333</v>
      </c>
      <c r="H183" s="269">
        <v>1696.5833333333333</v>
      </c>
      <c r="I183" s="269">
        <v>1718.3166666666664</v>
      </c>
      <c r="J183" s="269">
        <v>1739.6333333333332</v>
      </c>
      <c r="K183" s="268">
        <v>1697</v>
      </c>
      <c r="L183" s="268">
        <v>1653.95</v>
      </c>
      <c r="M183" s="268">
        <v>8.1203500000000002</v>
      </c>
      <c r="N183" s="1"/>
      <c r="O183" s="1"/>
    </row>
    <row r="184" spans="1:15" ht="12.75" customHeight="1">
      <c r="A184" s="30">
        <v>174</v>
      </c>
      <c r="B184" s="278" t="s">
        <v>363</v>
      </c>
      <c r="C184" s="268">
        <v>540.45000000000005</v>
      </c>
      <c r="D184" s="269">
        <v>535.44999999999993</v>
      </c>
      <c r="E184" s="269">
        <v>522.99999999999989</v>
      </c>
      <c r="F184" s="269">
        <v>505.54999999999995</v>
      </c>
      <c r="G184" s="269">
        <v>493.09999999999991</v>
      </c>
      <c r="H184" s="269">
        <v>552.89999999999986</v>
      </c>
      <c r="I184" s="269">
        <v>565.34999999999991</v>
      </c>
      <c r="J184" s="269">
        <v>582.79999999999984</v>
      </c>
      <c r="K184" s="268">
        <v>547.9</v>
      </c>
      <c r="L184" s="268">
        <v>518</v>
      </c>
      <c r="M184" s="268">
        <v>5.0143800000000001</v>
      </c>
      <c r="N184" s="1"/>
      <c r="O184" s="1"/>
    </row>
    <row r="185" spans="1:15" ht="12.75" customHeight="1">
      <c r="A185" s="30">
        <v>175</v>
      </c>
      <c r="B185" s="278" t="s">
        <v>365</v>
      </c>
      <c r="C185" s="268">
        <v>2064.15</v>
      </c>
      <c r="D185" s="269">
        <v>2077.9833333333331</v>
      </c>
      <c r="E185" s="269">
        <v>2025.9666666666662</v>
      </c>
      <c r="F185" s="269">
        <v>1987.7833333333331</v>
      </c>
      <c r="G185" s="269">
        <v>1935.7666666666662</v>
      </c>
      <c r="H185" s="269">
        <v>2116.1666666666661</v>
      </c>
      <c r="I185" s="269">
        <v>2168.1833333333334</v>
      </c>
      <c r="J185" s="269">
        <v>2206.3666666666663</v>
      </c>
      <c r="K185" s="268">
        <v>2130</v>
      </c>
      <c r="L185" s="268">
        <v>2039.8</v>
      </c>
      <c r="M185" s="268">
        <v>0.58260999999999996</v>
      </c>
      <c r="N185" s="1"/>
      <c r="O185" s="1"/>
    </row>
    <row r="186" spans="1:15" ht="12.75" customHeight="1">
      <c r="A186" s="30">
        <v>176</v>
      </c>
      <c r="B186" s="278" t="s">
        <v>366</v>
      </c>
      <c r="C186" s="268">
        <v>848.65</v>
      </c>
      <c r="D186" s="269">
        <v>842.2833333333333</v>
      </c>
      <c r="E186" s="269">
        <v>828.36666666666656</v>
      </c>
      <c r="F186" s="269">
        <v>808.08333333333326</v>
      </c>
      <c r="G186" s="269">
        <v>794.16666666666652</v>
      </c>
      <c r="H186" s="269">
        <v>862.56666666666661</v>
      </c>
      <c r="I186" s="269">
        <v>876.48333333333335</v>
      </c>
      <c r="J186" s="269">
        <v>896.76666666666665</v>
      </c>
      <c r="K186" s="268">
        <v>856.2</v>
      </c>
      <c r="L186" s="268">
        <v>822</v>
      </c>
      <c r="M186" s="268">
        <v>2.1909000000000001</v>
      </c>
      <c r="N186" s="1"/>
      <c r="O186" s="1"/>
    </row>
    <row r="187" spans="1:15" ht="12.75" customHeight="1">
      <c r="A187" s="30">
        <v>177</v>
      </c>
      <c r="B187" s="278" t="s">
        <v>367</v>
      </c>
      <c r="C187" s="268">
        <v>280.2</v>
      </c>
      <c r="D187" s="269">
        <v>280.93333333333334</v>
      </c>
      <c r="E187" s="269">
        <v>276.51666666666665</v>
      </c>
      <c r="F187" s="269">
        <v>272.83333333333331</v>
      </c>
      <c r="G187" s="269">
        <v>268.41666666666663</v>
      </c>
      <c r="H187" s="269">
        <v>284.61666666666667</v>
      </c>
      <c r="I187" s="269">
        <v>289.0333333333333</v>
      </c>
      <c r="J187" s="269">
        <v>292.7166666666667</v>
      </c>
      <c r="K187" s="268">
        <v>285.35000000000002</v>
      </c>
      <c r="L187" s="268">
        <v>277.25</v>
      </c>
      <c r="M187" s="268">
        <v>2.77413</v>
      </c>
      <c r="N187" s="1"/>
      <c r="O187" s="1"/>
    </row>
    <row r="188" spans="1:15" ht="12.75" customHeight="1">
      <c r="A188" s="30">
        <v>178</v>
      </c>
      <c r="B188" s="278" t="s">
        <v>368</v>
      </c>
      <c r="C188" s="268">
        <v>3945.3</v>
      </c>
      <c r="D188" s="269">
        <v>3951.4333333333329</v>
      </c>
      <c r="E188" s="269">
        <v>3878.8666666666659</v>
      </c>
      <c r="F188" s="269">
        <v>3812.4333333333329</v>
      </c>
      <c r="G188" s="269">
        <v>3739.8666666666659</v>
      </c>
      <c r="H188" s="269">
        <v>4017.8666666666659</v>
      </c>
      <c r="I188" s="269">
        <v>4090.4333333333325</v>
      </c>
      <c r="J188" s="269">
        <v>4156.8666666666659</v>
      </c>
      <c r="K188" s="268">
        <v>4024</v>
      </c>
      <c r="L188" s="268">
        <v>3885</v>
      </c>
      <c r="M188" s="268">
        <v>2.3833099999999998</v>
      </c>
      <c r="N188" s="1"/>
      <c r="O188" s="1"/>
    </row>
    <row r="189" spans="1:15" ht="12.75" customHeight="1">
      <c r="A189" s="30">
        <v>179</v>
      </c>
      <c r="B189" s="278" t="s">
        <v>111</v>
      </c>
      <c r="C189" s="268">
        <v>503.25</v>
      </c>
      <c r="D189" s="269">
        <v>503.75</v>
      </c>
      <c r="E189" s="269">
        <v>492.5</v>
      </c>
      <c r="F189" s="269">
        <v>481.75</v>
      </c>
      <c r="G189" s="269">
        <v>470.5</v>
      </c>
      <c r="H189" s="269">
        <v>514.5</v>
      </c>
      <c r="I189" s="269">
        <v>525.75</v>
      </c>
      <c r="J189" s="269">
        <v>536.5</v>
      </c>
      <c r="K189" s="268">
        <v>515</v>
      </c>
      <c r="L189" s="268">
        <v>493</v>
      </c>
      <c r="M189" s="268">
        <v>14.68595</v>
      </c>
      <c r="N189" s="1"/>
      <c r="O189" s="1"/>
    </row>
    <row r="190" spans="1:15" ht="12.75" customHeight="1">
      <c r="A190" s="30">
        <v>180</v>
      </c>
      <c r="B190" s="278" t="s">
        <v>369</v>
      </c>
      <c r="C190" s="268">
        <v>641.65</v>
      </c>
      <c r="D190" s="269">
        <v>636.29999999999995</v>
      </c>
      <c r="E190" s="269">
        <v>625.64999999999986</v>
      </c>
      <c r="F190" s="269">
        <v>609.64999999999986</v>
      </c>
      <c r="G190" s="269">
        <v>598.99999999999977</v>
      </c>
      <c r="H190" s="269">
        <v>652.29999999999995</v>
      </c>
      <c r="I190" s="269">
        <v>662.95</v>
      </c>
      <c r="J190" s="269">
        <v>678.95</v>
      </c>
      <c r="K190" s="268">
        <v>646.95000000000005</v>
      </c>
      <c r="L190" s="268">
        <v>620.29999999999995</v>
      </c>
      <c r="M190" s="268">
        <v>12.600099999999999</v>
      </c>
      <c r="N190" s="1"/>
      <c r="O190" s="1"/>
    </row>
    <row r="191" spans="1:15" ht="12.75" customHeight="1">
      <c r="A191" s="30">
        <v>181</v>
      </c>
      <c r="B191" s="278" t="s">
        <v>370</v>
      </c>
      <c r="C191" s="268">
        <v>87.15</v>
      </c>
      <c r="D191" s="269">
        <v>88.816666666666677</v>
      </c>
      <c r="E191" s="269">
        <v>84.983333333333348</v>
      </c>
      <c r="F191" s="269">
        <v>82.816666666666677</v>
      </c>
      <c r="G191" s="269">
        <v>78.983333333333348</v>
      </c>
      <c r="H191" s="269">
        <v>90.983333333333348</v>
      </c>
      <c r="I191" s="269">
        <v>94.816666666666691</v>
      </c>
      <c r="J191" s="269">
        <v>96.983333333333348</v>
      </c>
      <c r="K191" s="268">
        <v>92.65</v>
      </c>
      <c r="L191" s="268">
        <v>86.65</v>
      </c>
      <c r="M191" s="268">
        <v>29.873539999999998</v>
      </c>
      <c r="N191" s="1"/>
      <c r="O191" s="1"/>
    </row>
    <row r="192" spans="1:15" ht="12.75" customHeight="1">
      <c r="A192" s="30">
        <v>182</v>
      </c>
      <c r="B192" s="278" t="s">
        <v>371</v>
      </c>
      <c r="C192" s="268">
        <v>130.9</v>
      </c>
      <c r="D192" s="269">
        <v>131.20000000000002</v>
      </c>
      <c r="E192" s="269">
        <v>129.00000000000003</v>
      </c>
      <c r="F192" s="269">
        <v>127.10000000000002</v>
      </c>
      <c r="G192" s="269">
        <v>124.90000000000003</v>
      </c>
      <c r="H192" s="269">
        <v>133.10000000000002</v>
      </c>
      <c r="I192" s="269">
        <v>135.30000000000001</v>
      </c>
      <c r="J192" s="269">
        <v>137.20000000000002</v>
      </c>
      <c r="K192" s="268">
        <v>133.4</v>
      </c>
      <c r="L192" s="268">
        <v>129.30000000000001</v>
      </c>
      <c r="M192" s="268">
        <v>13.9367</v>
      </c>
      <c r="N192" s="1"/>
      <c r="O192" s="1"/>
    </row>
    <row r="193" spans="1:15" ht="12.75" customHeight="1">
      <c r="A193" s="30">
        <v>183</v>
      </c>
      <c r="B193" s="278" t="s">
        <v>259</v>
      </c>
      <c r="C193" s="268">
        <v>230.95</v>
      </c>
      <c r="D193" s="269">
        <v>230.29999999999998</v>
      </c>
      <c r="E193" s="269">
        <v>227.79999999999995</v>
      </c>
      <c r="F193" s="269">
        <v>224.64999999999998</v>
      </c>
      <c r="G193" s="269">
        <v>222.14999999999995</v>
      </c>
      <c r="H193" s="269">
        <v>233.44999999999996</v>
      </c>
      <c r="I193" s="269">
        <v>235.95000000000002</v>
      </c>
      <c r="J193" s="269">
        <v>239.09999999999997</v>
      </c>
      <c r="K193" s="268">
        <v>232.8</v>
      </c>
      <c r="L193" s="268">
        <v>227.15</v>
      </c>
      <c r="M193" s="268">
        <v>3.8633600000000001</v>
      </c>
      <c r="N193" s="1"/>
      <c r="O193" s="1"/>
    </row>
    <row r="194" spans="1:15" ht="12.75" customHeight="1">
      <c r="A194" s="30">
        <v>184</v>
      </c>
      <c r="B194" s="278" t="s">
        <v>373</v>
      </c>
      <c r="C194" s="268">
        <v>1057.8</v>
      </c>
      <c r="D194" s="269">
        <v>1052.5166666666667</v>
      </c>
      <c r="E194" s="269">
        <v>1040.2833333333333</v>
      </c>
      <c r="F194" s="269">
        <v>1022.7666666666667</v>
      </c>
      <c r="G194" s="269">
        <v>1010.5333333333333</v>
      </c>
      <c r="H194" s="269">
        <v>1070.0333333333333</v>
      </c>
      <c r="I194" s="269">
        <v>1082.2666666666664</v>
      </c>
      <c r="J194" s="269">
        <v>1099.7833333333333</v>
      </c>
      <c r="K194" s="268">
        <v>1064.75</v>
      </c>
      <c r="L194" s="268">
        <v>1035</v>
      </c>
      <c r="M194" s="268">
        <v>0.74872000000000005</v>
      </c>
      <c r="N194" s="1"/>
      <c r="O194" s="1"/>
    </row>
    <row r="195" spans="1:15" ht="12.75" customHeight="1">
      <c r="A195" s="30">
        <v>185</v>
      </c>
      <c r="B195" s="278" t="s">
        <v>113</v>
      </c>
      <c r="C195" s="268">
        <v>932.35</v>
      </c>
      <c r="D195" s="269">
        <v>925.98333333333323</v>
      </c>
      <c r="E195" s="269">
        <v>916.41666666666652</v>
      </c>
      <c r="F195" s="269">
        <v>900.48333333333323</v>
      </c>
      <c r="G195" s="269">
        <v>890.91666666666652</v>
      </c>
      <c r="H195" s="269">
        <v>941.91666666666652</v>
      </c>
      <c r="I195" s="269">
        <v>951.48333333333335</v>
      </c>
      <c r="J195" s="269">
        <v>967.41666666666652</v>
      </c>
      <c r="K195" s="268">
        <v>935.55</v>
      </c>
      <c r="L195" s="268">
        <v>910.05</v>
      </c>
      <c r="M195" s="268">
        <v>32.299010000000003</v>
      </c>
      <c r="N195" s="1"/>
      <c r="O195" s="1"/>
    </row>
    <row r="196" spans="1:15" ht="12.75" customHeight="1">
      <c r="A196" s="30">
        <v>186</v>
      </c>
      <c r="B196" s="278" t="s">
        <v>115</v>
      </c>
      <c r="C196" s="268">
        <v>1889.6</v>
      </c>
      <c r="D196" s="269">
        <v>1885.1333333333332</v>
      </c>
      <c r="E196" s="269">
        <v>1861.4666666666665</v>
      </c>
      <c r="F196" s="269">
        <v>1833.3333333333333</v>
      </c>
      <c r="G196" s="269">
        <v>1809.6666666666665</v>
      </c>
      <c r="H196" s="269">
        <v>1913.2666666666664</v>
      </c>
      <c r="I196" s="269">
        <v>1936.9333333333334</v>
      </c>
      <c r="J196" s="269">
        <v>1965.0666666666664</v>
      </c>
      <c r="K196" s="268">
        <v>1908.8</v>
      </c>
      <c r="L196" s="268">
        <v>1857</v>
      </c>
      <c r="M196" s="268">
        <v>3.2668699999999999</v>
      </c>
      <c r="N196" s="1"/>
      <c r="O196" s="1"/>
    </row>
    <row r="197" spans="1:15" ht="12.75" customHeight="1">
      <c r="A197" s="30">
        <v>187</v>
      </c>
      <c r="B197" s="278" t="s">
        <v>116</v>
      </c>
      <c r="C197" s="268">
        <v>1421.35</v>
      </c>
      <c r="D197" s="269">
        <v>1405.9333333333334</v>
      </c>
      <c r="E197" s="269">
        <v>1380.4166666666667</v>
      </c>
      <c r="F197" s="269">
        <v>1339.4833333333333</v>
      </c>
      <c r="G197" s="269">
        <v>1313.9666666666667</v>
      </c>
      <c r="H197" s="269">
        <v>1446.8666666666668</v>
      </c>
      <c r="I197" s="269">
        <v>1472.3833333333332</v>
      </c>
      <c r="J197" s="269">
        <v>1513.3166666666668</v>
      </c>
      <c r="K197" s="268">
        <v>1431.45</v>
      </c>
      <c r="L197" s="268">
        <v>1365</v>
      </c>
      <c r="M197" s="268">
        <v>78.908779999999993</v>
      </c>
      <c r="N197" s="1"/>
      <c r="O197" s="1"/>
    </row>
    <row r="198" spans="1:15" ht="12.75" customHeight="1">
      <c r="A198" s="30">
        <v>188</v>
      </c>
      <c r="B198" s="278" t="s">
        <v>117</v>
      </c>
      <c r="C198" s="268">
        <v>530.45000000000005</v>
      </c>
      <c r="D198" s="269">
        <v>528.11666666666667</v>
      </c>
      <c r="E198" s="269">
        <v>523.83333333333337</v>
      </c>
      <c r="F198" s="269">
        <v>517.2166666666667</v>
      </c>
      <c r="G198" s="269">
        <v>512.93333333333339</v>
      </c>
      <c r="H198" s="269">
        <v>534.73333333333335</v>
      </c>
      <c r="I198" s="269">
        <v>539.01666666666665</v>
      </c>
      <c r="J198" s="269">
        <v>545.63333333333333</v>
      </c>
      <c r="K198" s="268">
        <v>532.4</v>
      </c>
      <c r="L198" s="268">
        <v>521.5</v>
      </c>
      <c r="M198" s="268">
        <v>32.160789999999999</v>
      </c>
      <c r="N198" s="1"/>
      <c r="O198" s="1"/>
    </row>
    <row r="199" spans="1:15" ht="12.75" customHeight="1">
      <c r="A199" s="30">
        <v>189</v>
      </c>
      <c r="B199" s="278" t="s">
        <v>374</v>
      </c>
      <c r="C199" s="268">
        <v>72.849999999999994</v>
      </c>
      <c r="D199" s="269">
        <v>72.833333333333329</v>
      </c>
      <c r="E199" s="269">
        <v>71.766666666666652</v>
      </c>
      <c r="F199" s="269">
        <v>70.683333333333323</v>
      </c>
      <c r="G199" s="269">
        <v>69.616666666666646</v>
      </c>
      <c r="H199" s="269">
        <v>73.916666666666657</v>
      </c>
      <c r="I199" s="269">
        <v>74.983333333333348</v>
      </c>
      <c r="J199" s="269">
        <v>76.066666666666663</v>
      </c>
      <c r="K199" s="268">
        <v>73.900000000000006</v>
      </c>
      <c r="L199" s="268">
        <v>71.75</v>
      </c>
      <c r="M199" s="268">
        <v>65.842429999999993</v>
      </c>
      <c r="N199" s="1"/>
      <c r="O199" s="1"/>
    </row>
    <row r="200" spans="1:15" ht="12.75" customHeight="1">
      <c r="A200" s="30">
        <v>190</v>
      </c>
      <c r="B200" s="278" t="s">
        <v>845</v>
      </c>
      <c r="C200" s="268">
        <v>3464.85</v>
      </c>
      <c r="D200" s="269">
        <v>3456.9666666666672</v>
      </c>
      <c r="E200" s="269">
        <v>3388.9333333333343</v>
      </c>
      <c r="F200" s="269">
        <v>3313.0166666666673</v>
      </c>
      <c r="G200" s="269">
        <v>3244.9833333333345</v>
      </c>
      <c r="H200" s="269">
        <v>3532.8833333333341</v>
      </c>
      <c r="I200" s="269">
        <v>3600.916666666667</v>
      </c>
      <c r="J200" s="269">
        <v>3676.8333333333339</v>
      </c>
      <c r="K200" s="268">
        <v>3525</v>
      </c>
      <c r="L200" s="268">
        <v>3381.05</v>
      </c>
      <c r="M200" s="268">
        <v>9.1609999999999997E-2</v>
      </c>
      <c r="N200" s="1"/>
      <c r="O200" s="1"/>
    </row>
    <row r="201" spans="1:15" ht="12.75" customHeight="1">
      <c r="A201" s="30">
        <v>191</v>
      </c>
      <c r="B201" s="278" t="s">
        <v>375</v>
      </c>
      <c r="C201" s="268">
        <v>993.95</v>
      </c>
      <c r="D201" s="269">
        <v>991.65</v>
      </c>
      <c r="E201" s="269">
        <v>979.3</v>
      </c>
      <c r="F201" s="269">
        <v>964.65</v>
      </c>
      <c r="G201" s="269">
        <v>952.3</v>
      </c>
      <c r="H201" s="269">
        <v>1006.3</v>
      </c>
      <c r="I201" s="269">
        <v>1018.6500000000001</v>
      </c>
      <c r="J201" s="269">
        <v>1033.3</v>
      </c>
      <c r="K201" s="268">
        <v>1004</v>
      </c>
      <c r="L201" s="268">
        <v>977</v>
      </c>
      <c r="M201" s="268">
        <v>2.4156599999999999</v>
      </c>
      <c r="N201" s="1"/>
      <c r="O201" s="1"/>
    </row>
    <row r="202" spans="1:15" ht="12.75" customHeight="1">
      <c r="A202" s="30">
        <v>192</v>
      </c>
      <c r="B202" s="278" t="s">
        <v>795</v>
      </c>
      <c r="C202" s="268">
        <v>16.149999999999999</v>
      </c>
      <c r="D202" s="269">
        <v>16.066666666666666</v>
      </c>
      <c r="E202" s="269">
        <v>15.833333333333332</v>
      </c>
      <c r="F202" s="269">
        <v>15.516666666666666</v>
      </c>
      <c r="G202" s="269">
        <v>15.283333333333331</v>
      </c>
      <c r="H202" s="269">
        <v>16.383333333333333</v>
      </c>
      <c r="I202" s="269">
        <v>16.616666666666667</v>
      </c>
      <c r="J202" s="269">
        <v>16.933333333333334</v>
      </c>
      <c r="K202" s="268">
        <v>16.3</v>
      </c>
      <c r="L202" s="268">
        <v>15.75</v>
      </c>
      <c r="M202" s="268">
        <v>16.352720000000001</v>
      </c>
      <c r="N202" s="1"/>
      <c r="O202" s="1"/>
    </row>
    <row r="203" spans="1:15" ht="12.75" customHeight="1">
      <c r="A203" s="30">
        <v>193</v>
      </c>
      <c r="B203" s="278" t="s">
        <v>376</v>
      </c>
      <c r="C203" s="268">
        <v>1048.3</v>
      </c>
      <c r="D203" s="269">
        <v>1047.0833333333333</v>
      </c>
      <c r="E203" s="269">
        <v>1033.4166666666665</v>
      </c>
      <c r="F203" s="269">
        <v>1018.5333333333333</v>
      </c>
      <c r="G203" s="269">
        <v>1004.8666666666666</v>
      </c>
      <c r="H203" s="269">
        <v>1061.9666666666665</v>
      </c>
      <c r="I203" s="269">
        <v>1075.633333333333</v>
      </c>
      <c r="J203" s="269">
        <v>1090.5166666666664</v>
      </c>
      <c r="K203" s="268">
        <v>1060.75</v>
      </c>
      <c r="L203" s="268">
        <v>1032.2</v>
      </c>
      <c r="M203" s="268">
        <v>0.15547</v>
      </c>
      <c r="N203" s="1"/>
      <c r="O203" s="1"/>
    </row>
    <row r="204" spans="1:15" ht="12.75" customHeight="1">
      <c r="A204" s="30">
        <v>194</v>
      </c>
      <c r="B204" s="278" t="s">
        <v>112</v>
      </c>
      <c r="C204" s="268">
        <v>1348.55</v>
      </c>
      <c r="D204" s="269">
        <v>1336.6833333333332</v>
      </c>
      <c r="E204" s="269">
        <v>1320.5166666666664</v>
      </c>
      <c r="F204" s="269">
        <v>1292.4833333333333</v>
      </c>
      <c r="G204" s="269">
        <v>1276.3166666666666</v>
      </c>
      <c r="H204" s="269">
        <v>1364.7166666666662</v>
      </c>
      <c r="I204" s="269">
        <v>1380.8833333333328</v>
      </c>
      <c r="J204" s="269">
        <v>1408.9166666666661</v>
      </c>
      <c r="K204" s="268">
        <v>1352.85</v>
      </c>
      <c r="L204" s="268">
        <v>1308.6500000000001</v>
      </c>
      <c r="M204" s="268">
        <v>6.1788999999999996</v>
      </c>
      <c r="N204" s="1"/>
      <c r="O204" s="1"/>
    </row>
    <row r="205" spans="1:15" ht="12.75" customHeight="1">
      <c r="A205" s="30">
        <v>195</v>
      </c>
      <c r="B205" s="278" t="s">
        <v>378</v>
      </c>
      <c r="C205" s="268">
        <v>94.45</v>
      </c>
      <c r="D205" s="269">
        <v>94.516666666666666</v>
      </c>
      <c r="E205" s="269">
        <v>92.683333333333337</v>
      </c>
      <c r="F205" s="269">
        <v>90.916666666666671</v>
      </c>
      <c r="G205" s="269">
        <v>89.083333333333343</v>
      </c>
      <c r="H205" s="269">
        <v>96.283333333333331</v>
      </c>
      <c r="I205" s="269">
        <v>98.116666666666674</v>
      </c>
      <c r="J205" s="269">
        <v>99.883333333333326</v>
      </c>
      <c r="K205" s="268">
        <v>96.35</v>
      </c>
      <c r="L205" s="268">
        <v>92.75</v>
      </c>
      <c r="M205" s="268">
        <v>5.0211100000000002</v>
      </c>
      <c r="N205" s="1"/>
      <c r="O205" s="1"/>
    </row>
    <row r="206" spans="1:15" ht="12.75" customHeight="1">
      <c r="A206" s="30">
        <v>196</v>
      </c>
      <c r="B206" s="278" t="s">
        <v>118</v>
      </c>
      <c r="C206" s="268">
        <v>2549.1999999999998</v>
      </c>
      <c r="D206" s="269">
        <v>2550.4500000000003</v>
      </c>
      <c r="E206" s="269">
        <v>2508.7500000000005</v>
      </c>
      <c r="F206" s="269">
        <v>2468.3000000000002</v>
      </c>
      <c r="G206" s="269">
        <v>2426.6000000000004</v>
      </c>
      <c r="H206" s="269">
        <v>2590.9000000000005</v>
      </c>
      <c r="I206" s="269">
        <v>2632.6000000000004</v>
      </c>
      <c r="J206" s="269">
        <v>2673.0500000000006</v>
      </c>
      <c r="K206" s="268">
        <v>2592.15</v>
      </c>
      <c r="L206" s="268">
        <v>2510</v>
      </c>
      <c r="M206" s="268">
        <v>7.0684399999999998</v>
      </c>
      <c r="N206" s="1"/>
      <c r="O206" s="1"/>
    </row>
    <row r="207" spans="1:15" ht="12.75" customHeight="1">
      <c r="A207" s="30">
        <v>197</v>
      </c>
      <c r="B207" s="278" t="s">
        <v>786</v>
      </c>
      <c r="C207" s="268">
        <v>335.95</v>
      </c>
      <c r="D207" s="269">
        <v>333.76666666666665</v>
      </c>
      <c r="E207" s="269">
        <v>329.18333333333328</v>
      </c>
      <c r="F207" s="269">
        <v>322.41666666666663</v>
      </c>
      <c r="G207" s="269">
        <v>317.83333333333326</v>
      </c>
      <c r="H207" s="269">
        <v>340.5333333333333</v>
      </c>
      <c r="I207" s="269">
        <v>345.11666666666667</v>
      </c>
      <c r="J207" s="269">
        <v>351.88333333333333</v>
      </c>
      <c r="K207" s="268">
        <v>338.35</v>
      </c>
      <c r="L207" s="268">
        <v>327</v>
      </c>
      <c r="M207" s="268">
        <v>1.22898</v>
      </c>
      <c r="N207" s="1"/>
      <c r="O207" s="1"/>
    </row>
    <row r="208" spans="1:15" ht="12.75" customHeight="1">
      <c r="A208" s="30">
        <v>198</v>
      </c>
      <c r="B208" s="278" t="s">
        <v>120</v>
      </c>
      <c r="C208" s="268">
        <v>390.55</v>
      </c>
      <c r="D208" s="269">
        <v>387.01666666666671</v>
      </c>
      <c r="E208" s="269">
        <v>378.68333333333339</v>
      </c>
      <c r="F208" s="269">
        <v>366.81666666666666</v>
      </c>
      <c r="G208" s="269">
        <v>358.48333333333335</v>
      </c>
      <c r="H208" s="269">
        <v>398.88333333333344</v>
      </c>
      <c r="I208" s="269">
        <v>407.21666666666681</v>
      </c>
      <c r="J208" s="269">
        <v>419.08333333333348</v>
      </c>
      <c r="K208" s="268">
        <v>395.35</v>
      </c>
      <c r="L208" s="268">
        <v>375.15</v>
      </c>
      <c r="M208" s="268">
        <v>177.06820999999999</v>
      </c>
      <c r="N208" s="1"/>
      <c r="O208" s="1"/>
    </row>
    <row r="209" spans="1:15" ht="12.75" customHeight="1">
      <c r="A209" s="30">
        <v>199</v>
      </c>
      <c r="B209" s="278" t="s">
        <v>796</v>
      </c>
      <c r="C209" s="268">
        <v>1264.05</v>
      </c>
      <c r="D209" s="269">
        <v>1246.8833333333334</v>
      </c>
      <c r="E209" s="269">
        <v>1223.7666666666669</v>
      </c>
      <c r="F209" s="269">
        <v>1183.4833333333333</v>
      </c>
      <c r="G209" s="269">
        <v>1160.3666666666668</v>
      </c>
      <c r="H209" s="269">
        <v>1287.166666666667</v>
      </c>
      <c r="I209" s="269">
        <v>1310.2833333333333</v>
      </c>
      <c r="J209" s="269">
        <v>1350.5666666666671</v>
      </c>
      <c r="K209" s="268">
        <v>1270</v>
      </c>
      <c r="L209" s="268">
        <v>1206.5999999999999</v>
      </c>
      <c r="M209" s="268">
        <v>0.37085000000000001</v>
      </c>
      <c r="N209" s="1"/>
      <c r="O209" s="1"/>
    </row>
    <row r="210" spans="1:15" ht="12.75" customHeight="1">
      <c r="A210" s="30">
        <v>200</v>
      </c>
      <c r="B210" s="278" t="s">
        <v>260</v>
      </c>
      <c r="C210" s="268">
        <v>2344.85</v>
      </c>
      <c r="D210" s="269">
        <v>2330.7833333333333</v>
      </c>
      <c r="E210" s="269">
        <v>2304.0666666666666</v>
      </c>
      <c r="F210" s="269">
        <v>2263.2833333333333</v>
      </c>
      <c r="G210" s="269">
        <v>2236.5666666666666</v>
      </c>
      <c r="H210" s="269">
        <v>2371.5666666666666</v>
      </c>
      <c r="I210" s="269">
        <v>2398.2833333333328</v>
      </c>
      <c r="J210" s="269">
        <v>2439.0666666666666</v>
      </c>
      <c r="K210" s="268">
        <v>2357.5</v>
      </c>
      <c r="L210" s="268">
        <v>2290</v>
      </c>
      <c r="M210" s="268">
        <v>7.6863400000000004</v>
      </c>
      <c r="N210" s="1"/>
      <c r="O210" s="1"/>
    </row>
    <row r="211" spans="1:15" ht="12.75" customHeight="1">
      <c r="A211" s="30">
        <v>201</v>
      </c>
      <c r="B211" s="278" t="s">
        <v>379</v>
      </c>
      <c r="C211" s="268">
        <v>106.95</v>
      </c>
      <c r="D211" s="269">
        <v>105.96666666666665</v>
      </c>
      <c r="E211" s="269">
        <v>104.43333333333331</v>
      </c>
      <c r="F211" s="269">
        <v>101.91666666666666</v>
      </c>
      <c r="G211" s="269">
        <v>100.38333333333331</v>
      </c>
      <c r="H211" s="269">
        <v>108.48333333333331</v>
      </c>
      <c r="I211" s="269">
        <v>110.01666666666664</v>
      </c>
      <c r="J211" s="269">
        <v>112.5333333333333</v>
      </c>
      <c r="K211" s="268">
        <v>107.5</v>
      </c>
      <c r="L211" s="268">
        <v>103.45</v>
      </c>
      <c r="M211" s="268">
        <v>44.876390000000001</v>
      </c>
      <c r="N211" s="1"/>
      <c r="O211" s="1"/>
    </row>
    <row r="212" spans="1:15" ht="12.75" customHeight="1">
      <c r="A212" s="30">
        <v>202</v>
      </c>
      <c r="B212" s="278" t="s">
        <v>121</v>
      </c>
      <c r="C212" s="268">
        <v>216.3</v>
      </c>
      <c r="D212" s="269">
        <v>215.9</v>
      </c>
      <c r="E212" s="269">
        <v>214.05</v>
      </c>
      <c r="F212" s="269">
        <v>211.8</v>
      </c>
      <c r="G212" s="269">
        <v>209.95000000000002</v>
      </c>
      <c r="H212" s="269">
        <v>218.15</v>
      </c>
      <c r="I212" s="269">
        <v>219.99999999999997</v>
      </c>
      <c r="J212" s="269">
        <v>222.25</v>
      </c>
      <c r="K212" s="268">
        <v>217.75</v>
      </c>
      <c r="L212" s="268">
        <v>213.65</v>
      </c>
      <c r="M212" s="268">
        <v>38.01925</v>
      </c>
      <c r="N212" s="1"/>
      <c r="O212" s="1"/>
    </row>
    <row r="213" spans="1:15" ht="12.75" customHeight="1">
      <c r="A213" s="30">
        <v>203</v>
      </c>
      <c r="B213" s="278" t="s">
        <v>122</v>
      </c>
      <c r="C213" s="268">
        <v>2696.45</v>
      </c>
      <c r="D213" s="269">
        <v>2693.0833333333335</v>
      </c>
      <c r="E213" s="269">
        <v>2671.2666666666669</v>
      </c>
      <c r="F213" s="269">
        <v>2646.0833333333335</v>
      </c>
      <c r="G213" s="269">
        <v>2624.2666666666669</v>
      </c>
      <c r="H213" s="269">
        <v>2718.2666666666669</v>
      </c>
      <c r="I213" s="269">
        <v>2740.0833333333335</v>
      </c>
      <c r="J213" s="269">
        <v>2765.2666666666669</v>
      </c>
      <c r="K213" s="268">
        <v>2714.9</v>
      </c>
      <c r="L213" s="268">
        <v>2667.9</v>
      </c>
      <c r="M213" s="268">
        <v>13.400539999999999</v>
      </c>
      <c r="N213" s="1"/>
      <c r="O213" s="1"/>
    </row>
    <row r="214" spans="1:15" ht="12.75" customHeight="1">
      <c r="A214" s="30">
        <v>204</v>
      </c>
      <c r="B214" s="278" t="s">
        <v>261</v>
      </c>
      <c r="C214" s="268">
        <v>267.2</v>
      </c>
      <c r="D214" s="269">
        <v>267.90000000000003</v>
      </c>
      <c r="E214" s="269">
        <v>265.80000000000007</v>
      </c>
      <c r="F214" s="269">
        <v>264.40000000000003</v>
      </c>
      <c r="G214" s="269">
        <v>262.30000000000007</v>
      </c>
      <c r="H214" s="269">
        <v>269.30000000000007</v>
      </c>
      <c r="I214" s="269">
        <v>271.40000000000009</v>
      </c>
      <c r="J214" s="269">
        <v>272.80000000000007</v>
      </c>
      <c r="K214" s="268">
        <v>270</v>
      </c>
      <c r="L214" s="268">
        <v>266.5</v>
      </c>
      <c r="M214" s="268">
        <v>4.5994999999999999</v>
      </c>
      <c r="N214" s="1"/>
      <c r="O214" s="1"/>
    </row>
    <row r="215" spans="1:15" ht="12.75" customHeight="1">
      <c r="A215" s="30">
        <v>205</v>
      </c>
      <c r="B215" s="278" t="s">
        <v>289</v>
      </c>
      <c r="C215" s="268">
        <v>3489.45</v>
      </c>
      <c r="D215" s="269">
        <v>3460.6666666666665</v>
      </c>
      <c r="E215" s="269">
        <v>3398.9833333333331</v>
      </c>
      <c r="F215" s="269">
        <v>3308.5166666666664</v>
      </c>
      <c r="G215" s="269">
        <v>3246.833333333333</v>
      </c>
      <c r="H215" s="269">
        <v>3551.1333333333332</v>
      </c>
      <c r="I215" s="269">
        <v>3612.8166666666666</v>
      </c>
      <c r="J215" s="269">
        <v>3703.2833333333333</v>
      </c>
      <c r="K215" s="268">
        <v>3522.35</v>
      </c>
      <c r="L215" s="268">
        <v>3370.2</v>
      </c>
      <c r="M215" s="268">
        <v>0.43654999999999999</v>
      </c>
      <c r="N215" s="1"/>
      <c r="O215" s="1"/>
    </row>
    <row r="216" spans="1:15" ht="12.75" customHeight="1">
      <c r="A216" s="30">
        <v>206</v>
      </c>
      <c r="B216" s="278" t="s">
        <v>797</v>
      </c>
      <c r="C216" s="268">
        <v>873.55</v>
      </c>
      <c r="D216" s="269">
        <v>877.76666666666677</v>
      </c>
      <c r="E216" s="269">
        <v>866.33333333333348</v>
      </c>
      <c r="F216" s="269">
        <v>859.11666666666667</v>
      </c>
      <c r="G216" s="269">
        <v>847.68333333333339</v>
      </c>
      <c r="H216" s="269">
        <v>884.98333333333358</v>
      </c>
      <c r="I216" s="269">
        <v>896.41666666666674</v>
      </c>
      <c r="J216" s="269">
        <v>903.63333333333367</v>
      </c>
      <c r="K216" s="268">
        <v>889.2</v>
      </c>
      <c r="L216" s="268">
        <v>870.55</v>
      </c>
      <c r="M216" s="268">
        <v>0.74253999999999998</v>
      </c>
      <c r="N216" s="1"/>
      <c r="O216" s="1"/>
    </row>
    <row r="217" spans="1:15" ht="12.75" customHeight="1">
      <c r="A217" s="30">
        <v>207</v>
      </c>
      <c r="B217" s="278" t="s">
        <v>380</v>
      </c>
      <c r="C217" s="268">
        <v>40004.15</v>
      </c>
      <c r="D217" s="269">
        <v>39665.25</v>
      </c>
      <c r="E217" s="269">
        <v>38854.65</v>
      </c>
      <c r="F217" s="269">
        <v>37705.15</v>
      </c>
      <c r="G217" s="269">
        <v>36894.550000000003</v>
      </c>
      <c r="H217" s="269">
        <v>40814.75</v>
      </c>
      <c r="I217" s="269">
        <v>41625.350000000006</v>
      </c>
      <c r="J217" s="269">
        <v>42774.85</v>
      </c>
      <c r="K217" s="268">
        <v>40475.85</v>
      </c>
      <c r="L217" s="268">
        <v>38515.75</v>
      </c>
      <c r="M217" s="268">
        <v>3.3149999999999999E-2</v>
      </c>
      <c r="N217" s="1"/>
      <c r="O217" s="1"/>
    </row>
    <row r="218" spans="1:15" ht="12.75" customHeight="1">
      <c r="A218" s="30">
        <v>208</v>
      </c>
      <c r="B218" s="278" t="s">
        <v>381</v>
      </c>
      <c r="C218" s="268">
        <v>35.25</v>
      </c>
      <c r="D218" s="269">
        <v>35.083333333333336</v>
      </c>
      <c r="E218" s="269">
        <v>34.81666666666667</v>
      </c>
      <c r="F218" s="269">
        <v>34.383333333333333</v>
      </c>
      <c r="G218" s="269">
        <v>34.116666666666667</v>
      </c>
      <c r="H218" s="269">
        <v>35.516666666666673</v>
      </c>
      <c r="I218" s="269">
        <v>35.783333333333339</v>
      </c>
      <c r="J218" s="269">
        <v>36.216666666666676</v>
      </c>
      <c r="K218" s="268">
        <v>35.35</v>
      </c>
      <c r="L218" s="268">
        <v>34.65</v>
      </c>
      <c r="M218" s="268">
        <v>7.4535099999999996</v>
      </c>
      <c r="N218" s="1"/>
      <c r="O218" s="1"/>
    </row>
    <row r="219" spans="1:15" ht="12.75" customHeight="1">
      <c r="A219" s="30">
        <v>209</v>
      </c>
      <c r="B219" s="278" t="s">
        <v>114</v>
      </c>
      <c r="C219" s="268">
        <v>2287.75</v>
      </c>
      <c r="D219" s="269">
        <v>2269.4333333333334</v>
      </c>
      <c r="E219" s="269">
        <v>2221.0166666666669</v>
      </c>
      <c r="F219" s="269">
        <v>2154.2833333333333</v>
      </c>
      <c r="G219" s="269">
        <v>2105.8666666666668</v>
      </c>
      <c r="H219" s="269">
        <v>2336.166666666667</v>
      </c>
      <c r="I219" s="269">
        <v>2384.583333333333</v>
      </c>
      <c r="J219" s="269">
        <v>2451.3166666666671</v>
      </c>
      <c r="K219" s="268">
        <v>2317.85</v>
      </c>
      <c r="L219" s="268">
        <v>2202.6999999999998</v>
      </c>
      <c r="M219" s="268">
        <v>46.526040000000002</v>
      </c>
      <c r="N219" s="1"/>
      <c r="O219" s="1"/>
    </row>
    <row r="220" spans="1:15" ht="12.75" customHeight="1">
      <c r="A220" s="30">
        <v>210</v>
      </c>
      <c r="B220" s="278" t="s">
        <v>124</v>
      </c>
      <c r="C220" s="268">
        <v>862</v>
      </c>
      <c r="D220" s="269">
        <v>855.51666666666677</v>
      </c>
      <c r="E220" s="269">
        <v>843.98333333333358</v>
      </c>
      <c r="F220" s="269">
        <v>825.96666666666681</v>
      </c>
      <c r="G220" s="269">
        <v>814.43333333333362</v>
      </c>
      <c r="H220" s="269">
        <v>873.53333333333353</v>
      </c>
      <c r="I220" s="269">
        <v>885.06666666666661</v>
      </c>
      <c r="J220" s="269">
        <v>903.08333333333348</v>
      </c>
      <c r="K220" s="268">
        <v>867.05</v>
      </c>
      <c r="L220" s="268">
        <v>837.5</v>
      </c>
      <c r="M220" s="268">
        <v>131.75031000000001</v>
      </c>
      <c r="N220" s="1"/>
      <c r="O220" s="1"/>
    </row>
    <row r="221" spans="1:15" ht="12.75" customHeight="1">
      <c r="A221" s="30">
        <v>211</v>
      </c>
      <c r="B221" s="278" t="s">
        <v>125</v>
      </c>
      <c r="C221" s="268">
        <v>1151.1500000000001</v>
      </c>
      <c r="D221" s="269">
        <v>1155.05</v>
      </c>
      <c r="E221" s="269">
        <v>1144.0999999999999</v>
      </c>
      <c r="F221" s="269">
        <v>1137.05</v>
      </c>
      <c r="G221" s="269">
        <v>1126.0999999999999</v>
      </c>
      <c r="H221" s="269">
        <v>1162.0999999999999</v>
      </c>
      <c r="I221" s="269">
        <v>1173.0500000000002</v>
      </c>
      <c r="J221" s="269">
        <v>1180.0999999999999</v>
      </c>
      <c r="K221" s="268">
        <v>1166</v>
      </c>
      <c r="L221" s="268">
        <v>1148</v>
      </c>
      <c r="M221" s="268">
        <v>15.274929999999999</v>
      </c>
      <c r="N221" s="1"/>
      <c r="O221" s="1"/>
    </row>
    <row r="222" spans="1:15" ht="12.75" customHeight="1">
      <c r="A222" s="30">
        <v>212</v>
      </c>
      <c r="B222" s="278" t="s">
        <v>126</v>
      </c>
      <c r="C222" s="268">
        <v>525.95000000000005</v>
      </c>
      <c r="D222" s="269">
        <v>523.66666666666663</v>
      </c>
      <c r="E222" s="269">
        <v>517.33333333333326</v>
      </c>
      <c r="F222" s="269">
        <v>508.71666666666658</v>
      </c>
      <c r="G222" s="269">
        <v>502.38333333333321</v>
      </c>
      <c r="H222" s="269">
        <v>532.2833333333333</v>
      </c>
      <c r="I222" s="269">
        <v>538.61666666666656</v>
      </c>
      <c r="J222" s="269">
        <v>547.23333333333335</v>
      </c>
      <c r="K222" s="268">
        <v>530</v>
      </c>
      <c r="L222" s="268">
        <v>515.04999999999995</v>
      </c>
      <c r="M222" s="268">
        <v>16.454660000000001</v>
      </c>
      <c r="N222" s="1"/>
      <c r="O222" s="1"/>
    </row>
    <row r="223" spans="1:15" ht="12.75" customHeight="1">
      <c r="A223" s="30">
        <v>213</v>
      </c>
      <c r="B223" s="278" t="s">
        <v>262</v>
      </c>
      <c r="C223" s="268">
        <v>523.15</v>
      </c>
      <c r="D223" s="269">
        <v>515.05000000000007</v>
      </c>
      <c r="E223" s="269">
        <v>502.10000000000014</v>
      </c>
      <c r="F223" s="269">
        <v>481.05000000000007</v>
      </c>
      <c r="G223" s="269">
        <v>468.10000000000014</v>
      </c>
      <c r="H223" s="269">
        <v>536.10000000000014</v>
      </c>
      <c r="I223" s="269">
        <v>549.05000000000018</v>
      </c>
      <c r="J223" s="269">
        <v>570.10000000000014</v>
      </c>
      <c r="K223" s="268">
        <v>528</v>
      </c>
      <c r="L223" s="268">
        <v>494</v>
      </c>
      <c r="M223" s="268">
        <v>2.6710199999999999</v>
      </c>
      <c r="N223" s="1"/>
      <c r="O223" s="1"/>
    </row>
    <row r="224" spans="1:15" ht="12.75" customHeight="1">
      <c r="A224" s="30">
        <v>214</v>
      </c>
      <c r="B224" s="278" t="s">
        <v>383</v>
      </c>
      <c r="C224" s="268">
        <v>41.25</v>
      </c>
      <c r="D224" s="269">
        <v>41</v>
      </c>
      <c r="E224" s="269">
        <v>40.35</v>
      </c>
      <c r="F224" s="269">
        <v>39.450000000000003</v>
      </c>
      <c r="G224" s="269">
        <v>38.800000000000004</v>
      </c>
      <c r="H224" s="269">
        <v>41.9</v>
      </c>
      <c r="I224" s="269">
        <v>42.550000000000004</v>
      </c>
      <c r="J224" s="269">
        <v>43.449999999999996</v>
      </c>
      <c r="K224" s="268">
        <v>41.65</v>
      </c>
      <c r="L224" s="268">
        <v>40.1</v>
      </c>
      <c r="M224" s="268">
        <v>58.453049999999998</v>
      </c>
      <c r="N224" s="1"/>
      <c r="O224" s="1"/>
    </row>
    <row r="225" spans="1:15" ht="12.75" customHeight="1">
      <c r="A225" s="30">
        <v>215</v>
      </c>
      <c r="B225" s="278" t="s">
        <v>128</v>
      </c>
      <c r="C225" s="268">
        <v>49.85</v>
      </c>
      <c r="D225" s="269">
        <v>48.983333333333327</v>
      </c>
      <c r="E225" s="269">
        <v>47.966666666666654</v>
      </c>
      <c r="F225" s="269">
        <v>46.083333333333329</v>
      </c>
      <c r="G225" s="269">
        <v>45.066666666666656</v>
      </c>
      <c r="H225" s="269">
        <v>50.866666666666653</v>
      </c>
      <c r="I225" s="269">
        <v>51.883333333333319</v>
      </c>
      <c r="J225" s="269">
        <v>53.766666666666652</v>
      </c>
      <c r="K225" s="268">
        <v>50</v>
      </c>
      <c r="L225" s="268">
        <v>47.1</v>
      </c>
      <c r="M225" s="268">
        <v>413.32994000000002</v>
      </c>
      <c r="N225" s="1"/>
      <c r="O225" s="1"/>
    </row>
    <row r="226" spans="1:15" ht="12.75" customHeight="1">
      <c r="A226" s="30">
        <v>216</v>
      </c>
      <c r="B226" s="278" t="s">
        <v>384</v>
      </c>
      <c r="C226" s="268">
        <v>66.349999999999994</v>
      </c>
      <c r="D226" s="269">
        <v>65.733333333333334</v>
      </c>
      <c r="E226" s="269">
        <v>64.466666666666669</v>
      </c>
      <c r="F226" s="269">
        <v>62.583333333333336</v>
      </c>
      <c r="G226" s="269">
        <v>61.31666666666667</v>
      </c>
      <c r="H226" s="269">
        <v>67.616666666666674</v>
      </c>
      <c r="I226" s="269">
        <v>68.883333333333354</v>
      </c>
      <c r="J226" s="269">
        <v>70.766666666666666</v>
      </c>
      <c r="K226" s="268">
        <v>67</v>
      </c>
      <c r="L226" s="268">
        <v>63.85</v>
      </c>
      <c r="M226" s="268">
        <v>87.333209999999994</v>
      </c>
      <c r="N226" s="1"/>
      <c r="O226" s="1"/>
    </row>
    <row r="227" spans="1:15" ht="12.75" customHeight="1">
      <c r="A227" s="30">
        <v>217</v>
      </c>
      <c r="B227" s="278" t="s">
        <v>385</v>
      </c>
      <c r="C227" s="268">
        <v>914.85</v>
      </c>
      <c r="D227" s="269">
        <v>897.7166666666667</v>
      </c>
      <c r="E227" s="269">
        <v>869.28333333333342</v>
      </c>
      <c r="F227" s="269">
        <v>823.7166666666667</v>
      </c>
      <c r="G227" s="269">
        <v>795.28333333333342</v>
      </c>
      <c r="H227" s="269">
        <v>943.28333333333342</v>
      </c>
      <c r="I227" s="269">
        <v>971.71666666666681</v>
      </c>
      <c r="J227" s="269">
        <v>1017.2833333333334</v>
      </c>
      <c r="K227" s="268">
        <v>926.15</v>
      </c>
      <c r="L227" s="268">
        <v>852.15</v>
      </c>
      <c r="M227" s="268">
        <v>0.20741000000000001</v>
      </c>
      <c r="N227" s="1"/>
      <c r="O227" s="1"/>
    </row>
    <row r="228" spans="1:15" ht="12.75" customHeight="1">
      <c r="A228" s="30">
        <v>218</v>
      </c>
      <c r="B228" s="278" t="s">
        <v>386</v>
      </c>
      <c r="C228" s="268">
        <v>351.7</v>
      </c>
      <c r="D228" s="269">
        <v>354.55</v>
      </c>
      <c r="E228" s="269">
        <v>347.55</v>
      </c>
      <c r="F228" s="269">
        <v>343.4</v>
      </c>
      <c r="G228" s="269">
        <v>336.4</v>
      </c>
      <c r="H228" s="269">
        <v>358.70000000000005</v>
      </c>
      <c r="I228" s="269">
        <v>365.70000000000005</v>
      </c>
      <c r="J228" s="269">
        <v>369.85000000000008</v>
      </c>
      <c r="K228" s="268">
        <v>361.55</v>
      </c>
      <c r="L228" s="268">
        <v>350.4</v>
      </c>
      <c r="M228" s="268">
        <v>4.6445999999999996</v>
      </c>
      <c r="N228" s="1"/>
      <c r="O228" s="1"/>
    </row>
    <row r="229" spans="1:15" ht="12.75" customHeight="1">
      <c r="A229" s="30">
        <v>219</v>
      </c>
      <c r="B229" s="278" t="s">
        <v>387</v>
      </c>
      <c r="C229" s="268">
        <v>1840.3</v>
      </c>
      <c r="D229" s="269">
        <v>1805.3</v>
      </c>
      <c r="E229" s="269">
        <v>1760.6</v>
      </c>
      <c r="F229" s="269">
        <v>1680.8999999999999</v>
      </c>
      <c r="G229" s="269">
        <v>1636.1999999999998</v>
      </c>
      <c r="H229" s="269">
        <v>1885</v>
      </c>
      <c r="I229" s="269">
        <v>1929.7000000000003</v>
      </c>
      <c r="J229" s="269">
        <v>2009.4</v>
      </c>
      <c r="K229" s="268">
        <v>1850</v>
      </c>
      <c r="L229" s="268">
        <v>1725.6</v>
      </c>
      <c r="M229" s="268">
        <v>0.56218000000000001</v>
      </c>
      <c r="N229" s="1"/>
      <c r="O229" s="1"/>
    </row>
    <row r="230" spans="1:15" ht="12.75" customHeight="1">
      <c r="A230" s="30">
        <v>220</v>
      </c>
      <c r="B230" s="278" t="s">
        <v>388</v>
      </c>
      <c r="C230" s="268">
        <v>208.9</v>
      </c>
      <c r="D230" s="269">
        <v>207.56666666666669</v>
      </c>
      <c r="E230" s="269">
        <v>204.23333333333338</v>
      </c>
      <c r="F230" s="269">
        <v>199.56666666666669</v>
      </c>
      <c r="G230" s="269">
        <v>196.23333333333338</v>
      </c>
      <c r="H230" s="269">
        <v>212.23333333333338</v>
      </c>
      <c r="I230" s="269">
        <v>215.56666666666669</v>
      </c>
      <c r="J230" s="269">
        <v>220.23333333333338</v>
      </c>
      <c r="K230" s="268">
        <v>210.9</v>
      </c>
      <c r="L230" s="268">
        <v>202.9</v>
      </c>
      <c r="M230" s="268">
        <v>7.5933999999999999</v>
      </c>
      <c r="N230" s="1"/>
      <c r="O230" s="1"/>
    </row>
    <row r="231" spans="1:15" ht="12.75" customHeight="1">
      <c r="A231" s="30">
        <v>221</v>
      </c>
      <c r="B231" s="278" t="s">
        <v>389</v>
      </c>
      <c r="C231" s="268">
        <v>39.5</v>
      </c>
      <c r="D231" s="269">
        <v>39.516666666666666</v>
      </c>
      <c r="E231" s="269">
        <v>39.283333333333331</v>
      </c>
      <c r="F231" s="269">
        <v>39.066666666666663</v>
      </c>
      <c r="G231" s="269">
        <v>38.833333333333329</v>
      </c>
      <c r="H231" s="269">
        <v>39.733333333333334</v>
      </c>
      <c r="I231" s="269">
        <v>39.966666666666669</v>
      </c>
      <c r="J231" s="269">
        <v>40.183333333333337</v>
      </c>
      <c r="K231" s="268">
        <v>39.75</v>
      </c>
      <c r="L231" s="268">
        <v>39.299999999999997</v>
      </c>
      <c r="M231" s="268">
        <v>7.60656</v>
      </c>
      <c r="N231" s="1"/>
      <c r="O231" s="1"/>
    </row>
    <row r="232" spans="1:15" ht="12.75" customHeight="1">
      <c r="A232" s="30">
        <v>222</v>
      </c>
      <c r="B232" s="278" t="s">
        <v>137</v>
      </c>
      <c r="C232" s="268">
        <v>332.2</v>
      </c>
      <c r="D232" s="269">
        <v>332.7</v>
      </c>
      <c r="E232" s="269">
        <v>329.65</v>
      </c>
      <c r="F232" s="269">
        <v>327.09999999999997</v>
      </c>
      <c r="G232" s="269">
        <v>324.04999999999995</v>
      </c>
      <c r="H232" s="269">
        <v>335.25</v>
      </c>
      <c r="I232" s="269">
        <v>338.30000000000007</v>
      </c>
      <c r="J232" s="269">
        <v>340.85</v>
      </c>
      <c r="K232" s="268">
        <v>335.75</v>
      </c>
      <c r="L232" s="268">
        <v>330.15</v>
      </c>
      <c r="M232" s="268">
        <v>124.27919</v>
      </c>
      <c r="N232" s="1"/>
      <c r="O232" s="1"/>
    </row>
    <row r="233" spans="1:15" ht="12.75" customHeight="1">
      <c r="A233" s="30">
        <v>223</v>
      </c>
      <c r="B233" s="278" t="s">
        <v>390</v>
      </c>
      <c r="C233" s="268">
        <v>105.45</v>
      </c>
      <c r="D233" s="269">
        <v>105.53333333333335</v>
      </c>
      <c r="E233" s="269">
        <v>103.56666666666669</v>
      </c>
      <c r="F233" s="269">
        <v>101.68333333333335</v>
      </c>
      <c r="G233" s="269">
        <v>99.716666666666697</v>
      </c>
      <c r="H233" s="269">
        <v>107.41666666666669</v>
      </c>
      <c r="I233" s="269">
        <v>109.38333333333335</v>
      </c>
      <c r="J233" s="269">
        <v>111.26666666666668</v>
      </c>
      <c r="K233" s="268">
        <v>107.5</v>
      </c>
      <c r="L233" s="268">
        <v>103.65</v>
      </c>
      <c r="M233" s="268">
        <v>9.4489800000000006</v>
      </c>
      <c r="N233" s="1"/>
      <c r="O233" s="1"/>
    </row>
    <row r="234" spans="1:15" ht="12.75" customHeight="1">
      <c r="A234" s="30">
        <v>224</v>
      </c>
      <c r="B234" s="278" t="s">
        <v>391</v>
      </c>
      <c r="C234" s="268">
        <v>269.10000000000002</v>
      </c>
      <c r="D234" s="269">
        <v>261.18333333333334</v>
      </c>
      <c r="E234" s="269">
        <v>252.06666666666666</v>
      </c>
      <c r="F234" s="269">
        <v>235.03333333333333</v>
      </c>
      <c r="G234" s="269">
        <v>225.91666666666666</v>
      </c>
      <c r="H234" s="269">
        <v>278.2166666666667</v>
      </c>
      <c r="I234" s="269">
        <v>287.33333333333337</v>
      </c>
      <c r="J234" s="269">
        <v>304.36666666666667</v>
      </c>
      <c r="K234" s="268">
        <v>270.3</v>
      </c>
      <c r="L234" s="268">
        <v>244.15</v>
      </c>
      <c r="M234" s="268">
        <v>275.77019000000001</v>
      </c>
      <c r="N234" s="1"/>
      <c r="O234" s="1"/>
    </row>
    <row r="235" spans="1:15" ht="12.75" customHeight="1">
      <c r="A235" s="30">
        <v>225</v>
      </c>
      <c r="B235" s="278" t="s">
        <v>123</v>
      </c>
      <c r="C235" s="268">
        <v>118.75</v>
      </c>
      <c r="D235" s="269">
        <v>117.45</v>
      </c>
      <c r="E235" s="269">
        <v>115.30000000000001</v>
      </c>
      <c r="F235" s="269">
        <v>111.85000000000001</v>
      </c>
      <c r="G235" s="269">
        <v>109.70000000000002</v>
      </c>
      <c r="H235" s="269">
        <v>120.9</v>
      </c>
      <c r="I235" s="269">
        <v>123.05000000000001</v>
      </c>
      <c r="J235" s="269">
        <v>126.5</v>
      </c>
      <c r="K235" s="268">
        <v>119.6</v>
      </c>
      <c r="L235" s="268">
        <v>114</v>
      </c>
      <c r="M235" s="268">
        <v>136.38902999999999</v>
      </c>
      <c r="N235" s="1"/>
      <c r="O235" s="1"/>
    </row>
    <row r="236" spans="1:15" ht="12.75" customHeight="1">
      <c r="A236" s="30">
        <v>226</v>
      </c>
      <c r="B236" s="278" t="s">
        <v>392</v>
      </c>
      <c r="C236" s="268">
        <v>77.75</v>
      </c>
      <c r="D236" s="269">
        <v>76.2</v>
      </c>
      <c r="E236" s="269">
        <v>73.100000000000009</v>
      </c>
      <c r="F236" s="269">
        <v>68.45</v>
      </c>
      <c r="G236" s="269">
        <v>65.350000000000009</v>
      </c>
      <c r="H236" s="269">
        <v>80.850000000000009</v>
      </c>
      <c r="I236" s="269">
        <v>83.95</v>
      </c>
      <c r="J236" s="269">
        <v>88.600000000000009</v>
      </c>
      <c r="K236" s="268">
        <v>79.3</v>
      </c>
      <c r="L236" s="268">
        <v>71.55</v>
      </c>
      <c r="M236" s="268">
        <v>162.09021999999999</v>
      </c>
      <c r="N236" s="1"/>
      <c r="O236" s="1"/>
    </row>
    <row r="237" spans="1:15" ht="12.75" customHeight="1">
      <c r="A237" s="30">
        <v>227</v>
      </c>
      <c r="B237" s="278" t="s">
        <v>263</v>
      </c>
      <c r="C237" s="268">
        <v>4457.8500000000004</v>
      </c>
      <c r="D237" s="269">
        <v>4413.416666666667</v>
      </c>
      <c r="E237" s="269">
        <v>4316.8333333333339</v>
      </c>
      <c r="F237" s="269">
        <v>4175.8166666666666</v>
      </c>
      <c r="G237" s="269">
        <v>4079.2333333333336</v>
      </c>
      <c r="H237" s="269">
        <v>4554.4333333333343</v>
      </c>
      <c r="I237" s="269">
        <v>4651.0166666666682</v>
      </c>
      <c r="J237" s="269">
        <v>4792.0333333333347</v>
      </c>
      <c r="K237" s="268">
        <v>4510</v>
      </c>
      <c r="L237" s="268">
        <v>4272.3999999999996</v>
      </c>
      <c r="M237" s="268">
        <v>1.1211599999999999</v>
      </c>
      <c r="N237" s="1"/>
      <c r="O237" s="1"/>
    </row>
    <row r="238" spans="1:15" ht="12.75" customHeight="1">
      <c r="A238" s="30">
        <v>228</v>
      </c>
      <c r="B238" s="278" t="s">
        <v>393</v>
      </c>
      <c r="C238" s="268">
        <v>196.85</v>
      </c>
      <c r="D238" s="269">
        <v>195.51666666666665</v>
      </c>
      <c r="E238" s="269">
        <v>192.3833333333333</v>
      </c>
      <c r="F238" s="269">
        <v>187.91666666666666</v>
      </c>
      <c r="G238" s="269">
        <v>184.7833333333333</v>
      </c>
      <c r="H238" s="269">
        <v>199.98333333333329</v>
      </c>
      <c r="I238" s="269">
        <v>203.11666666666662</v>
      </c>
      <c r="J238" s="269">
        <v>207.58333333333329</v>
      </c>
      <c r="K238" s="268">
        <v>198.65</v>
      </c>
      <c r="L238" s="268">
        <v>191.05</v>
      </c>
      <c r="M238" s="268">
        <v>17.43263</v>
      </c>
      <c r="N238" s="1"/>
      <c r="O238" s="1"/>
    </row>
    <row r="239" spans="1:15" ht="12.75" customHeight="1">
      <c r="A239" s="30">
        <v>229</v>
      </c>
      <c r="B239" s="278" t="s">
        <v>394</v>
      </c>
      <c r="C239" s="268">
        <v>142.05000000000001</v>
      </c>
      <c r="D239" s="269">
        <v>141.11666666666667</v>
      </c>
      <c r="E239" s="269">
        <v>139.58333333333334</v>
      </c>
      <c r="F239" s="269">
        <v>137.11666666666667</v>
      </c>
      <c r="G239" s="269">
        <v>135.58333333333334</v>
      </c>
      <c r="H239" s="269">
        <v>143.58333333333334</v>
      </c>
      <c r="I239" s="269">
        <v>145.11666666666665</v>
      </c>
      <c r="J239" s="269">
        <v>147.58333333333334</v>
      </c>
      <c r="K239" s="268">
        <v>142.65</v>
      </c>
      <c r="L239" s="268">
        <v>138.65</v>
      </c>
      <c r="M239" s="268">
        <v>44.566960000000002</v>
      </c>
      <c r="N239" s="1"/>
      <c r="O239" s="1"/>
    </row>
    <row r="240" spans="1:15" ht="12.75" customHeight="1">
      <c r="A240" s="30">
        <v>230</v>
      </c>
      <c r="B240" s="278" t="s">
        <v>130</v>
      </c>
      <c r="C240" s="268">
        <v>331.7</v>
      </c>
      <c r="D240" s="269">
        <v>328.78333333333336</v>
      </c>
      <c r="E240" s="269">
        <v>324.31666666666672</v>
      </c>
      <c r="F240" s="269">
        <v>316.93333333333334</v>
      </c>
      <c r="G240" s="269">
        <v>312.4666666666667</v>
      </c>
      <c r="H240" s="269">
        <v>336.16666666666674</v>
      </c>
      <c r="I240" s="269">
        <v>340.63333333333333</v>
      </c>
      <c r="J240" s="269">
        <v>348.01666666666677</v>
      </c>
      <c r="K240" s="268">
        <v>333.25</v>
      </c>
      <c r="L240" s="268">
        <v>321.39999999999998</v>
      </c>
      <c r="M240" s="268">
        <v>50.382570000000001</v>
      </c>
      <c r="N240" s="1"/>
      <c r="O240" s="1"/>
    </row>
    <row r="241" spans="1:15" ht="12.75" customHeight="1">
      <c r="A241" s="30">
        <v>231</v>
      </c>
      <c r="B241" s="278" t="s">
        <v>135</v>
      </c>
      <c r="C241" s="268">
        <v>66.95</v>
      </c>
      <c r="D241" s="269">
        <v>66.55</v>
      </c>
      <c r="E241" s="269">
        <v>65.899999999999991</v>
      </c>
      <c r="F241" s="269">
        <v>64.849999999999994</v>
      </c>
      <c r="G241" s="269">
        <v>64.199999999999989</v>
      </c>
      <c r="H241" s="269">
        <v>67.599999999999994</v>
      </c>
      <c r="I241" s="269">
        <v>68.25</v>
      </c>
      <c r="J241" s="269">
        <v>69.3</v>
      </c>
      <c r="K241" s="268">
        <v>67.2</v>
      </c>
      <c r="L241" s="268">
        <v>65.5</v>
      </c>
      <c r="M241" s="268">
        <v>160.41025999999999</v>
      </c>
      <c r="N241" s="1"/>
      <c r="O241" s="1"/>
    </row>
    <row r="242" spans="1:15" ht="12.75" customHeight="1">
      <c r="A242" s="30">
        <v>232</v>
      </c>
      <c r="B242" s="278" t="s">
        <v>395</v>
      </c>
      <c r="C242" s="268">
        <v>17.5</v>
      </c>
      <c r="D242" s="269">
        <v>17.45</v>
      </c>
      <c r="E242" s="269">
        <v>17.149999999999999</v>
      </c>
      <c r="F242" s="269">
        <v>16.8</v>
      </c>
      <c r="G242" s="269">
        <v>16.5</v>
      </c>
      <c r="H242" s="269">
        <v>17.799999999999997</v>
      </c>
      <c r="I242" s="269">
        <v>18.100000000000001</v>
      </c>
      <c r="J242" s="269">
        <v>18.449999999999996</v>
      </c>
      <c r="K242" s="268">
        <v>17.75</v>
      </c>
      <c r="L242" s="268">
        <v>17.100000000000001</v>
      </c>
      <c r="M242" s="268">
        <v>33.195749999999997</v>
      </c>
      <c r="N242" s="1"/>
      <c r="O242" s="1"/>
    </row>
    <row r="243" spans="1:15" ht="12.75" customHeight="1">
      <c r="A243" s="30">
        <v>233</v>
      </c>
      <c r="B243" s="278" t="s">
        <v>136</v>
      </c>
      <c r="C243" s="268">
        <v>706</v>
      </c>
      <c r="D243" s="269">
        <v>704.4</v>
      </c>
      <c r="E243" s="269">
        <v>696.8</v>
      </c>
      <c r="F243" s="269">
        <v>687.6</v>
      </c>
      <c r="G243" s="269">
        <v>680</v>
      </c>
      <c r="H243" s="269">
        <v>713.59999999999991</v>
      </c>
      <c r="I243" s="269">
        <v>721.2</v>
      </c>
      <c r="J243" s="269">
        <v>730.39999999999986</v>
      </c>
      <c r="K243" s="268">
        <v>712</v>
      </c>
      <c r="L243" s="268">
        <v>695.2</v>
      </c>
      <c r="M243" s="268">
        <v>32.20279</v>
      </c>
      <c r="N243" s="1"/>
      <c r="O243" s="1"/>
    </row>
    <row r="244" spans="1:15" ht="12.75" customHeight="1">
      <c r="A244" s="30">
        <v>234</v>
      </c>
      <c r="B244" s="278" t="s">
        <v>791</v>
      </c>
      <c r="C244" s="268">
        <v>21.25</v>
      </c>
      <c r="D244" s="269">
        <v>21.283333333333335</v>
      </c>
      <c r="E244" s="269">
        <v>21.116666666666671</v>
      </c>
      <c r="F244" s="269">
        <v>20.983333333333334</v>
      </c>
      <c r="G244" s="269">
        <v>20.81666666666667</v>
      </c>
      <c r="H244" s="269">
        <v>21.416666666666671</v>
      </c>
      <c r="I244" s="269">
        <v>21.583333333333336</v>
      </c>
      <c r="J244" s="269">
        <v>21.716666666666672</v>
      </c>
      <c r="K244" s="268">
        <v>21.45</v>
      </c>
      <c r="L244" s="268">
        <v>21.15</v>
      </c>
      <c r="M244" s="268">
        <v>32.266440000000003</v>
      </c>
      <c r="N244" s="1"/>
      <c r="O244" s="1"/>
    </row>
    <row r="245" spans="1:15" ht="12.75" customHeight="1">
      <c r="A245" s="30">
        <v>235</v>
      </c>
      <c r="B245" s="278" t="s">
        <v>798</v>
      </c>
      <c r="C245" s="268">
        <v>1499.4</v>
      </c>
      <c r="D245" s="269">
        <v>1500.7833333333335</v>
      </c>
      <c r="E245" s="269">
        <v>1490.5666666666671</v>
      </c>
      <c r="F245" s="269">
        <v>1481.7333333333336</v>
      </c>
      <c r="G245" s="269">
        <v>1471.5166666666671</v>
      </c>
      <c r="H245" s="269">
        <v>1509.616666666667</v>
      </c>
      <c r="I245" s="269">
        <v>1519.8333333333337</v>
      </c>
      <c r="J245" s="269">
        <v>1528.666666666667</v>
      </c>
      <c r="K245" s="268">
        <v>1511</v>
      </c>
      <c r="L245" s="268">
        <v>1491.95</v>
      </c>
      <c r="M245" s="268">
        <v>0.14294000000000001</v>
      </c>
      <c r="N245" s="1"/>
      <c r="O245" s="1"/>
    </row>
    <row r="246" spans="1:15" ht="12.75" customHeight="1">
      <c r="A246" s="30">
        <v>236</v>
      </c>
      <c r="B246" s="278" t="s">
        <v>396</v>
      </c>
      <c r="C246" s="268">
        <v>136.05000000000001</v>
      </c>
      <c r="D246" s="269">
        <v>136.06666666666666</v>
      </c>
      <c r="E246" s="269">
        <v>134.28333333333333</v>
      </c>
      <c r="F246" s="269">
        <v>132.51666666666668</v>
      </c>
      <c r="G246" s="269">
        <v>130.73333333333335</v>
      </c>
      <c r="H246" s="269">
        <v>137.83333333333331</v>
      </c>
      <c r="I246" s="269">
        <v>139.61666666666662</v>
      </c>
      <c r="J246" s="269">
        <v>141.3833333333333</v>
      </c>
      <c r="K246" s="268">
        <v>137.85</v>
      </c>
      <c r="L246" s="268">
        <v>134.30000000000001</v>
      </c>
      <c r="M246" s="268">
        <v>2.08229</v>
      </c>
      <c r="N246" s="1"/>
      <c r="O246" s="1"/>
    </row>
    <row r="247" spans="1:15" ht="12.75" customHeight="1">
      <c r="A247" s="30">
        <v>237</v>
      </c>
      <c r="B247" s="278" t="s">
        <v>397</v>
      </c>
      <c r="C247" s="268">
        <v>327.9</v>
      </c>
      <c r="D247" s="269">
        <v>325.81666666666666</v>
      </c>
      <c r="E247" s="269">
        <v>320.13333333333333</v>
      </c>
      <c r="F247" s="269">
        <v>312.36666666666667</v>
      </c>
      <c r="G247" s="269">
        <v>306.68333333333334</v>
      </c>
      <c r="H247" s="269">
        <v>333.58333333333331</v>
      </c>
      <c r="I247" s="269">
        <v>339.26666666666659</v>
      </c>
      <c r="J247" s="269">
        <v>347.0333333333333</v>
      </c>
      <c r="K247" s="268">
        <v>331.5</v>
      </c>
      <c r="L247" s="268">
        <v>318.05</v>
      </c>
      <c r="M247" s="268">
        <v>0.72755000000000003</v>
      </c>
      <c r="N247" s="1"/>
      <c r="O247" s="1"/>
    </row>
    <row r="248" spans="1:15" ht="12.75" customHeight="1">
      <c r="A248" s="30">
        <v>238</v>
      </c>
      <c r="B248" s="278" t="s">
        <v>129</v>
      </c>
      <c r="C248" s="268">
        <v>396.8</v>
      </c>
      <c r="D248" s="269">
        <v>402.56666666666666</v>
      </c>
      <c r="E248" s="269">
        <v>384.23333333333335</v>
      </c>
      <c r="F248" s="269">
        <v>371.66666666666669</v>
      </c>
      <c r="G248" s="269">
        <v>353.33333333333337</v>
      </c>
      <c r="H248" s="269">
        <v>415.13333333333333</v>
      </c>
      <c r="I248" s="269">
        <v>433.4666666666667</v>
      </c>
      <c r="J248" s="269">
        <v>446.0333333333333</v>
      </c>
      <c r="K248" s="268">
        <v>420.9</v>
      </c>
      <c r="L248" s="268">
        <v>390</v>
      </c>
      <c r="M248" s="268">
        <v>65.330910000000003</v>
      </c>
      <c r="N248" s="1"/>
      <c r="O248" s="1"/>
    </row>
    <row r="249" spans="1:15" ht="12.75" customHeight="1">
      <c r="A249" s="30">
        <v>239</v>
      </c>
      <c r="B249" s="278" t="s">
        <v>133</v>
      </c>
      <c r="C249" s="268">
        <v>197.45</v>
      </c>
      <c r="D249" s="269">
        <v>194.04999999999998</v>
      </c>
      <c r="E249" s="269">
        <v>188.74999999999997</v>
      </c>
      <c r="F249" s="269">
        <v>180.04999999999998</v>
      </c>
      <c r="G249" s="269">
        <v>174.74999999999997</v>
      </c>
      <c r="H249" s="269">
        <v>202.74999999999997</v>
      </c>
      <c r="I249" s="269">
        <v>208.04999999999998</v>
      </c>
      <c r="J249" s="269">
        <v>216.74999999999997</v>
      </c>
      <c r="K249" s="268">
        <v>199.35</v>
      </c>
      <c r="L249" s="268">
        <v>185.35</v>
      </c>
      <c r="M249" s="268">
        <v>55.997280000000003</v>
      </c>
      <c r="N249" s="1"/>
      <c r="O249" s="1"/>
    </row>
    <row r="250" spans="1:15" ht="12.75" customHeight="1">
      <c r="A250" s="30">
        <v>240</v>
      </c>
      <c r="B250" s="278" t="s">
        <v>132</v>
      </c>
      <c r="C250" s="268">
        <v>1185.2</v>
      </c>
      <c r="D250" s="269">
        <v>1168.7666666666667</v>
      </c>
      <c r="E250" s="269">
        <v>1145.2333333333333</v>
      </c>
      <c r="F250" s="269">
        <v>1105.2666666666667</v>
      </c>
      <c r="G250" s="269">
        <v>1081.7333333333333</v>
      </c>
      <c r="H250" s="269">
        <v>1208.7333333333333</v>
      </c>
      <c r="I250" s="269">
        <v>1232.2666666666667</v>
      </c>
      <c r="J250" s="269">
        <v>1272.2333333333333</v>
      </c>
      <c r="K250" s="268">
        <v>1192.3</v>
      </c>
      <c r="L250" s="268">
        <v>1128.8</v>
      </c>
      <c r="M250" s="268">
        <v>43.922499999999999</v>
      </c>
      <c r="N250" s="1"/>
      <c r="O250" s="1"/>
    </row>
    <row r="251" spans="1:15" ht="12.75" customHeight="1">
      <c r="A251" s="30">
        <v>241</v>
      </c>
      <c r="B251" s="278" t="s">
        <v>398</v>
      </c>
      <c r="C251" s="268">
        <v>14.7</v>
      </c>
      <c r="D251" s="269">
        <v>14.533333333333331</v>
      </c>
      <c r="E251" s="269">
        <v>14.116666666666664</v>
      </c>
      <c r="F251" s="269">
        <v>13.533333333333331</v>
      </c>
      <c r="G251" s="269">
        <v>13.116666666666664</v>
      </c>
      <c r="H251" s="269">
        <v>15.116666666666664</v>
      </c>
      <c r="I251" s="269">
        <v>15.533333333333331</v>
      </c>
      <c r="J251" s="269">
        <v>16.116666666666664</v>
      </c>
      <c r="K251" s="268">
        <v>14.95</v>
      </c>
      <c r="L251" s="268">
        <v>13.95</v>
      </c>
      <c r="M251" s="268">
        <v>28.853899999999999</v>
      </c>
      <c r="N251" s="1"/>
      <c r="O251" s="1"/>
    </row>
    <row r="252" spans="1:15" ht="12.75" customHeight="1">
      <c r="A252" s="30">
        <v>242</v>
      </c>
      <c r="B252" s="278" t="s">
        <v>164</v>
      </c>
      <c r="C252" s="268">
        <v>3860.6</v>
      </c>
      <c r="D252" s="269">
        <v>3855.35</v>
      </c>
      <c r="E252" s="269">
        <v>3820.7</v>
      </c>
      <c r="F252" s="269">
        <v>3780.7999999999997</v>
      </c>
      <c r="G252" s="269">
        <v>3746.1499999999996</v>
      </c>
      <c r="H252" s="269">
        <v>3895.25</v>
      </c>
      <c r="I252" s="269">
        <v>3929.9000000000005</v>
      </c>
      <c r="J252" s="269">
        <v>3969.8</v>
      </c>
      <c r="K252" s="268">
        <v>3890</v>
      </c>
      <c r="L252" s="268">
        <v>3815.45</v>
      </c>
      <c r="M252" s="268">
        <v>4.8553800000000003</v>
      </c>
      <c r="N252" s="1"/>
      <c r="O252" s="1"/>
    </row>
    <row r="253" spans="1:15" ht="12.75" customHeight="1">
      <c r="A253" s="30">
        <v>243</v>
      </c>
      <c r="B253" s="278" t="s">
        <v>134</v>
      </c>
      <c r="C253" s="268">
        <v>1413.45</v>
      </c>
      <c r="D253" s="269">
        <v>1402.9166666666667</v>
      </c>
      <c r="E253" s="269">
        <v>1386.5333333333335</v>
      </c>
      <c r="F253" s="269">
        <v>1359.6166666666668</v>
      </c>
      <c r="G253" s="269">
        <v>1343.2333333333336</v>
      </c>
      <c r="H253" s="269">
        <v>1429.8333333333335</v>
      </c>
      <c r="I253" s="269">
        <v>1446.2166666666667</v>
      </c>
      <c r="J253" s="269">
        <v>1473.1333333333334</v>
      </c>
      <c r="K253" s="268">
        <v>1419.3</v>
      </c>
      <c r="L253" s="268">
        <v>1376</v>
      </c>
      <c r="M253" s="268">
        <v>81.201300000000003</v>
      </c>
      <c r="N253" s="1"/>
      <c r="O253" s="1"/>
    </row>
    <row r="254" spans="1:15" ht="12.75" customHeight="1">
      <c r="A254" s="30">
        <v>244</v>
      </c>
      <c r="B254" s="278" t="s">
        <v>399</v>
      </c>
      <c r="C254" s="268">
        <v>511.25</v>
      </c>
      <c r="D254" s="269">
        <v>507.75</v>
      </c>
      <c r="E254" s="269">
        <v>501.5</v>
      </c>
      <c r="F254" s="269">
        <v>491.75</v>
      </c>
      <c r="G254" s="269">
        <v>485.5</v>
      </c>
      <c r="H254" s="269">
        <v>517.5</v>
      </c>
      <c r="I254" s="269">
        <v>523.75</v>
      </c>
      <c r="J254" s="269">
        <v>533.5</v>
      </c>
      <c r="K254" s="268">
        <v>514</v>
      </c>
      <c r="L254" s="268">
        <v>498</v>
      </c>
      <c r="M254" s="268">
        <v>6.8295399999999997</v>
      </c>
      <c r="N254" s="1"/>
      <c r="O254" s="1"/>
    </row>
    <row r="255" spans="1:15" ht="12.75" customHeight="1">
      <c r="A255" s="30">
        <v>245</v>
      </c>
      <c r="B255" s="278" t="s">
        <v>400</v>
      </c>
      <c r="C255" s="268">
        <v>517.4</v>
      </c>
      <c r="D255" s="269">
        <v>514.30000000000007</v>
      </c>
      <c r="E255" s="269">
        <v>508.60000000000014</v>
      </c>
      <c r="F255" s="269">
        <v>499.80000000000007</v>
      </c>
      <c r="G255" s="269">
        <v>494.10000000000014</v>
      </c>
      <c r="H255" s="269">
        <v>523.10000000000014</v>
      </c>
      <c r="I255" s="269">
        <v>528.80000000000018</v>
      </c>
      <c r="J255" s="269">
        <v>537.60000000000014</v>
      </c>
      <c r="K255" s="268">
        <v>520</v>
      </c>
      <c r="L255" s="268">
        <v>505.5</v>
      </c>
      <c r="M255" s="268">
        <v>6.1968399999999999</v>
      </c>
      <c r="N255" s="1"/>
      <c r="O255" s="1"/>
    </row>
    <row r="256" spans="1:15" ht="12.75" customHeight="1">
      <c r="A256" s="30">
        <v>246</v>
      </c>
      <c r="B256" s="278" t="s">
        <v>131</v>
      </c>
      <c r="C256" s="268">
        <v>1855.3</v>
      </c>
      <c r="D256" s="269">
        <v>1843.4499999999998</v>
      </c>
      <c r="E256" s="269">
        <v>1815.0499999999997</v>
      </c>
      <c r="F256" s="269">
        <v>1774.8</v>
      </c>
      <c r="G256" s="269">
        <v>1746.3999999999999</v>
      </c>
      <c r="H256" s="269">
        <v>1883.6999999999996</v>
      </c>
      <c r="I256" s="269">
        <v>1912.0999999999997</v>
      </c>
      <c r="J256" s="269">
        <v>1952.3499999999995</v>
      </c>
      <c r="K256" s="268">
        <v>1871.85</v>
      </c>
      <c r="L256" s="268">
        <v>1803.2</v>
      </c>
      <c r="M256" s="268">
        <v>5.0733199999999998</v>
      </c>
      <c r="N256" s="1"/>
      <c r="O256" s="1"/>
    </row>
    <row r="257" spans="1:15" ht="12.75" customHeight="1">
      <c r="A257" s="30">
        <v>247</v>
      </c>
      <c r="B257" s="278" t="s">
        <v>264</v>
      </c>
      <c r="C257" s="268">
        <v>915</v>
      </c>
      <c r="D257" s="269">
        <v>909.48333333333323</v>
      </c>
      <c r="E257" s="269">
        <v>901.51666666666642</v>
      </c>
      <c r="F257" s="269">
        <v>888.03333333333319</v>
      </c>
      <c r="G257" s="269">
        <v>880.06666666666638</v>
      </c>
      <c r="H257" s="269">
        <v>922.96666666666647</v>
      </c>
      <c r="I257" s="269">
        <v>930.93333333333339</v>
      </c>
      <c r="J257" s="269">
        <v>944.41666666666652</v>
      </c>
      <c r="K257" s="268">
        <v>917.45</v>
      </c>
      <c r="L257" s="268">
        <v>896</v>
      </c>
      <c r="M257" s="268">
        <v>1.93371</v>
      </c>
      <c r="N257" s="1"/>
      <c r="O257" s="1"/>
    </row>
    <row r="258" spans="1:15" ht="12.75" customHeight="1">
      <c r="A258" s="30">
        <v>248</v>
      </c>
      <c r="B258" s="278" t="s">
        <v>401</v>
      </c>
      <c r="C258" s="268">
        <v>1919.8</v>
      </c>
      <c r="D258" s="269">
        <v>1911.5166666666667</v>
      </c>
      <c r="E258" s="269">
        <v>1896.2833333333333</v>
      </c>
      <c r="F258" s="269">
        <v>1872.7666666666667</v>
      </c>
      <c r="G258" s="269">
        <v>1857.5333333333333</v>
      </c>
      <c r="H258" s="269">
        <v>1935.0333333333333</v>
      </c>
      <c r="I258" s="269">
        <v>1950.2666666666664</v>
      </c>
      <c r="J258" s="269">
        <v>1973.7833333333333</v>
      </c>
      <c r="K258" s="268">
        <v>1926.75</v>
      </c>
      <c r="L258" s="268">
        <v>1888</v>
      </c>
      <c r="M258" s="268">
        <v>0.92984999999999995</v>
      </c>
      <c r="N258" s="1"/>
      <c r="O258" s="1"/>
    </row>
    <row r="259" spans="1:15" ht="12.75" customHeight="1">
      <c r="A259" s="30">
        <v>249</v>
      </c>
      <c r="B259" s="278" t="s">
        <v>402</v>
      </c>
      <c r="C259" s="268">
        <v>2625.65</v>
      </c>
      <c r="D259" s="269">
        <v>2603.5499999999997</v>
      </c>
      <c r="E259" s="269">
        <v>2567.0999999999995</v>
      </c>
      <c r="F259" s="269">
        <v>2508.5499999999997</v>
      </c>
      <c r="G259" s="269">
        <v>2472.0999999999995</v>
      </c>
      <c r="H259" s="269">
        <v>2662.0999999999995</v>
      </c>
      <c r="I259" s="269">
        <v>2698.5499999999993</v>
      </c>
      <c r="J259" s="269">
        <v>2757.0999999999995</v>
      </c>
      <c r="K259" s="268">
        <v>2640</v>
      </c>
      <c r="L259" s="268">
        <v>2545</v>
      </c>
      <c r="M259" s="268">
        <v>1.1730799999999999</v>
      </c>
      <c r="N259" s="1"/>
      <c r="O259" s="1"/>
    </row>
    <row r="260" spans="1:15" ht="12.75" customHeight="1">
      <c r="A260" s="30">
        <v>250</v>
      </c>
      <c r="B260" s="278" t="s">
        <v>403</v>
      </c>
      <c r="C260" s="268">
        <v>585.1</v>
      </c>
      <c r="D260" s="269">
        <v>580.7833333333333</v>
      </c>
      <c r="E260" s="269">
        <v>569.56666666666661</v>
      </c>
      <c r="F260" s="269">
        <v>554.0333333333333</v>
      </c>
      <c r="G260" s="269">
        <v>542.81666666666661</v>
      </c>
      <c r="H260" s="269">
        <v>596.31666666666661</v>
      </c>
      <c r="I260" s="269">
        <v>607.5333333333333</v>
      </c>
      <c r="J260" s="269">
        <v>623.06666666666661</v>
      </c>
      <c r="K260" s="268">
        <v>592</v>
      </c>
      <c r="L260" s="268">
        <v>565.25</v>
      </c>
      <c r="M260" s="268">
        <v>4.15273</v>
      </c>
      <c r="N260" s="1"/>
      <c r="O260" s="1"/>
    </row>
    <row r="261" spans="1:15" ht="12.75" customHeight="1">
      <c r="A261" s="30">
        <v>251</v>
      </c>
      <c r="B261" s="278" t="s">
        <v>404</v>
      </c>
      <c r="C261" s="268">
        <v>378.5</v>
      </c>
      <c r="D261" s="269">
        <v>373.2166666666667</v>
      </c>
      <c r="E261" s="269">
        <v>366.43333333333339</v>
      </c>
      <c r="F261" s="269">
        <v>354.36666666666667</v>
      </c>
      <c r="G261" s="269">
        <v>347.58333333333337</v>
      </c>
      <c r="H261" s="269">
        <v>385.28333333333342</v>
      </c>
      <c r="I261" s="269">
        <v>392.06666666666672</v>
      </c>
      <c r="J261" s="269">
        <v>404.13333333333344</v>
      </c>
      <c r="K261" s="268">
        <v>380</v>
      </c>
      <c r="L261" s="268">
        <v>361.15</v>
      </c>
      <c r="M261" s="268">
        <v>9.9454799999999999</v>
      </c>
      <c r="N261" s="1"/>
      <c r="O261" s="1"/>
    </row>
    <row r="262" spans="1:15" ht="12.75" customHeight="1">
      <c r="A262" s="30">
        <v>252</v>
      </c>
      <c r="B262" s="278" t="s">
        <v>405</v>
      </c>
      <c r="C262" s="268">
        <v>75.25</v>
      </c>
      <c r="D262" s="269">
        <v>74.183333333333323</v>
      </c>
      <c r="E262" s="269">
        <v>72.666666666666643</v>
      </c>
      <c r="F262" s="269">
        <v>70.083333333333314</v>
      </c>
      <c r="G262" s="269">
        <v>68.566666666666634</v>
      </c>
      <c r="H262" s="269">
        <v>76.766666666666652</v>
      </c>
      <c r="I262" s="269">
        <v>78.283333333333331</v>
      </c>
      <c r="J262" s="269">
        <v>80.86666666666666</v>
      </c>
      <c r="K262" s="268">
        <v>75.7</v>
      </c>
      <c r="L262" s="268">
        <v>71.599999999999994</v>
      </c>
      <c r="M262" s="268">
        <v>12.929880000000001</v>
      </c>
      <c r="N262" s="1"/>
      <c r="O262" s="1"/>
    </row>
    <row r="263" spans="1:15" ht="12.75" customHeight="1">
      <c r="A263" s="30">
        <v>253</v>
      </c>
      <c r="B263" s="278" t="s">
        <v>265</v>
      </c>
      <c r="C263" s="268">
        <v>300.35000000000002</v>
      </c>
      <c r="D263" s="269">
        <v>299.11666666666667</v>
      </c>
      <c r="E263" s="269">
        <v>293.23333333333335</v>
      </c>
      <c r="F263" s="269">
        <v>286.11666666666667</v>
      </c>
      <c r="G263" s="269">
        <v>280.23333333333335</v>
      </c>
      <c r="H263" s="269">
        <v>306.23333333333335</v>
      </c>
      <c r="I263" s="269">
        <v>312.11666666666667</v>
      </c>
      <c r="J263" s="269">
        <v>319.23333333333335</v>
      </c>
      <c r="K263" s="268">
        <v>305</v>
      </c>
      <c r="L263" s="268">
        <v>292</v>
      </c>
      <c r="M263" s="268">
        <v>12.544919999999999</v>
      </c>
      <c r="N263" s="1"/>
      <c r="O263" s="1"/>
    </row>
    <row r="264" spans="1:15" ht="12.75" customHeight="1">
      <c r="A264" s="30">
        <v>254</v>
      </c>
      <c r="B264" s="278" t="s">
        <v>139</v>
      </c>
      <c r="C264" s="268">
        <v>631.65</v>
      </c>
      <c r="D264" s="269">
        <v>626.6</v>
      </c>
      <c r="E264" s="269">
        <v>619.25</v>
      </c>
      <c r="F264" s="269">
        <v>606.85</v>
      </c>
      <c r="G264" s="269">
        <v>599.5</v>
      </c>
      <c r="H264" s="269">
        <v>639</v>
      </c>
      <c r="I264" s="269">
        <v>646.35000000000014</v>
      </c>
      <c r="J264" s="269">
        <v>658.75</v>
      </c>
      <c r="K264" s="268">
        <v>633.95000000000005</v>
      </c>
      <c r="L264" s="268">
        <v>614.20000000000005</v>
      </c>
      <c r="M264" s="268">
        <v>15.885009999999999</v>
      </c>
      <c r="N264" s="1"/>
      <c r="O264" s="1"/>
    </row>
    <row r="265" spans="1:15" ht="12.75" customHeight="1">
      <c r="A265" s="30">
        <v>255</v>
      </c>
      <c r="B265" s="278" t="s">
        <v>406</v>
      </c>
      <c r="C265" s="268">
        <v>113.8</v>
      </c>
      <c r="D265" s="269">
        <v>112.60000000000001</v>
      </c>
      <c r="E265" s="269">
        <v>110.90000000000002</v>
      </c>
      <c r="F265" s="269">
        <v>108.00000000000001</v>
      </c>
      <c r="G265" s="269">
        <v>106.30000000000003</v>
      </c>
      <c r="H265" s="269">
        <v>115.50000000000001</v>
      </c>
      <c r="I265" s="269">
        <v>117.2</v>
      </c>
      <c r="J265" s="269">
        <v>120.10000000000001</v>
      </c>
      <c r="K265" s="268">
        <v>114.3</v>
      </c>
      <c r="L265" s="268">
        <v>109.7</v>
      </c>
      <c r="M265" s="268">
        <v>7.3187300000000004</v>
      </c>
      <c r="N265" s="1"/>
      <c r="O265" s="1"/>
    </row>
    <row r="266" spans="1:15" ht="12.75" customHeight="1">
      <c r="A266" s="30">
        <v>256</v>
      </c>
      <c r="B266" s="278" t="s">
        <v>407</v>
      </c>
      <c r="C266" s="268">
        <v>125.25</v>
      </c>
      <c r="D266" s="269">
        <v>124.58333333333333</v>
      </c>
      <c r="E266" s="269">
        <v>121.16666666666666</v>
      </c>
      <c r="F266" s="269">
        <v>117.08333333333333</v>
      </c>
      <c r="G266" s="269">
        <v>113.66666666666666</v>
      </c>
      <c r="H266" s="269">
        <v>128.66666666666666</v>
      </c>
      <c r="I266" s="269">
        <v>132.08333333333331</v>
      </c>
      <c r="J266" s="269">
        <v>136.16666666666666</v>
      </c>
      <c r="K266" s="268">
        <v>128</v>
      </c>
      <c r="L266" s="268">
        <v>120.5</v>
      </c>
      <c r="M266" s="268">
        <v>9.6812500000000004</v>
      </c>
      <c r="N266" s="1"/>
      <c r="O266" s="1"/>
    </row>
    <row r="267" spans="1:15" ht="12.75" customHeight="1">
      <c r="A267" s="30">
        <v>257</v>
      </c>
      <c r="B267" s="278" t="s">
        <v>138</v>
      </c>
      <c r="C267" s="268">
        <v>428.6</v>
      </c>
      <c r="D267" s="269">
        <v>425.98333333333335</v>
      </c>
      <c r="E267" s="269">
        <v>420.4666666666667</v>
      </c>
      <c r="F267" s="269">
        <v>412.33333333333337</v>
      </c>
      <c r="G267" s="269">
        <v>406.81666666666672</v>
      </c>
      <c r="H267" s="269">
        <v>434.11666666666667</v>
      </c>
      <c r="I267" s="269">
        <v>439.63333333333333</v>
      </c>
      <c r="J267" s="269">
        <v>447.76666666666665</v>
      </c>
      <c r="K267" s="268">
        <v>431.5</v>
      </c>
      <c r="L267" s="268">
        <v>417.85</v>
      </c>
      <c r="M267" s="268">
        <v>34.004379999999998</v>
      </c>
      <c r="N267" s="1"/>
      <c r="O267" s="1"/>
    </row>
    <row r="268" spans="1:15" ht="12.75" customHeight="1">
      <c r="A268" s="30">
        <v>258</v>
      </c>
      <c r="B268" s="278" t="s">
        <v>140</v>
      </c>
      <c r="C268" s="268">
        <v>622.70000000000005</v>
      </c>
      <c r="D268" s="269">
        <v>613.06666666666672</v>
      </c>
      <c r="E268" s="269">
        <v>600.63333333333344</v>
      </c>
      <c r="F268" s="269">
        <v>578.56666666666672</v>
      </c>
      <c r="G268" s="269">
        <v>566.13333333333344</v>
      </c>
      <c r="H268" s="269">
        <v>635.13333333333344</v>
      </c>
      <c r="I268" s="269">
        <v>647.56666666666661</v>
      </c>
      <c r="J268" s="269">
        <v>669.63333333333344</v>
      </c>
      <c r="K268" s="268">
        <v>625.5</v>
      </c>
      <c r="L268" s="268">
        <v>591</v>
      </c>
      <c r="M268" s="268">
        <v>35.651580000000003</v>
      </c>
      <c r="N268" s="1"/>
      <c r="O268" s="1"/>
    </row>
    <row r="269" spans="1:15" ht="12.75" customHeight="1">
      <c r="A269" s="30">
        <v>259</v>
      </c>
      <c r="B269" s="278" t="s">
        <v>799</v>
      </c>
      <c r="C269" s="268">
        <v>515.5</v>
      </c>
      <c r="D269" s="269">
        <v>515.56666666666672</v>
      </c>
      <c r="E269" s="269">
        <v>507.43333333333339</v>
      </c>
      <c r="F269" s="269">
        <v>499.36666666666667</v>
      </c>
      <c r="G269" s="269">
        <v>491.23333333333335</v>
      </c>
      <c r="H269" s="269">
        <v>523.63333333333344</v>
      </c>
      <c r="I269" s="269">
        <v>531.76666666666688</v>
      </c>
      <c r="J269" s="269">
        <v>539.83333333333348</v>
      </c>
      <c r="K269" s="268">
        <v>523.70000000000005</v>
      </c>
      <c r="L269" s="268">
        <v>507.5</v>
      </c>
      <c r="M269" s="268">
        <v>4.9637599999999997</v>
      </c>
      <c r="N269" s="1"/>
      <c r="O269" s="1"/>
    </row>
    <row r="270" spans="1:15" ht="12.75" customHeight="1">
      <c r="A270" s="30">
        <v>260</v>
      </c>
      <c r="B270" s="278" t="s">
        <v>800</v>
      </c>
      <c r="C270" s="268">
        <v>335.95</v>
      </c>
      <c r="D270" s="269">
        <v>333.2833333333333</v>
      </c>
      <c r="E270" s="269">
        <v>327.86666666666662</v>
      </c>
      <c r="F270" s="269">
        <v>319.7833333333333</v>
      </c>
      <c r="G270" s="269">
        <v>314.36666666666662</v>
      </c>
      <c r="H270" s="269">
        <v>341.36666666666662</v>
      </c>
      <c r="I270" s="269">
        <v>346.78333333333336</v>
      </c>
      <c r="J270" s="269">
        <v>354.86666666666662</v>
      </c>
      <c r="K270" s="268">
        <v>338.7</v>
      </c>
      <c r="L270" s="268">
        <v>325.2</v>
      </c>
      <c r="M270" s="268">
        <v>1.7961499999999999</v>
      </c>
      <c r="N270" s="1"/>
      <c r="O270" s="1"/>
    </row>
    <row r="271" spans="1:15" ht="12.75" customHeight="1">
      <c r="A271" s="30">
        <v>261</v>
      </c>
      <c r="B271" s="278" t="s">
        <v>408</v>
      </c>
      <c r="C271" s="268">
        <v>568.95000000000005</v>
      </c>
      <c r="D271" s="269">
        <v>564.46666666666658</v>
      </c>
      <c r="E271" s="269">
        <v>556.03333333333319</v>
      </c>
      <c r="F271" s="269">
        <v>543.11666666666656</v>
      </c>
      <c r="G271" s="269">
        <v>534.68333333333317</v>
      </c>
      <c r="H271" s="269">
        <v>577.38333333333321</v>
      </c>
      <c r="I271" s="269">
        <v>585.81666666666661</v>
      </c>
      <c r="J271" s="269">
        <v>598.73333333333323</v>
      </c>
      <c r="K271" s="268">
        <v>572.9</v>
      </c>
      <c r="L271" s="268">
        <v>551.54999999999995</v>
      </c>
      <c r="M271" s="268">
        <v>2.31189</v>
      </c>
      <c r="N271" s="1"/>
      <c r="O271" s="1"/>
    </row>
    <row r="272" spans="1:15" ht="12.75" customHeight="1">
      <c r="A272" s="30">
        <v>262</v>
      </c>
      <c r="B272" s="278" t="s">
        <v>409</v>
      </c>
      <c r="C272" s="268">
        <v>188.45</v>
      </c>
      <c r="D272" s="269">
        <v>188.5333333333333</v>
      </c>
      <c r="E272" s="269">
        <v>186.46666666666661</v>
      </c>
      <c r="F272" s="269">
        <v>184.48333333333332</v>
      </c>
      <c r="G272" s="269">
        <v>182.41666666666663</v>
      </c>
      <c r="H272" s="269">
        <v>190.51666666666659</v>
      </c>
      <c r="I272" s="269">
        <v>192.58333333333331</v>
      </c>
      <c r="J272" s="269">
        <v>194.56666666666658</v>
      </c>
      <c r="K272" s="268">
        <v>190.6</v>
      </c>
      <c r="L272" s="268">
        <v>186.55</v>
      </c>
      <c r="M272" s="268">
        <v>2.8852600000000002</v>
      </c>
      <c r="N272" s="1"/>
      <c r="O272" s="1"/>
    </row>
    <row r="273" spans="1:15" ht="12.75" customHeight="1">
      <c r="A273" s="30">
        <v>263</v>
      </c>
      <c r="B273" s="278" t="s">
        <v>410</v>
      </c>
      <c r="C273" s="268">
        <v>536</v>
      </c>
      <c r="D273" s="269">
        <v>535.73333333333335</v>
      </c>
      <c r="E273" s="269">
        <v>530.76666666666665</v>
      </c>
      <c r="F273" s="269">
        <v>525.5333333333333</v>
      </c>
      <c r="G273" s="269">
        <v>520.56666666666661</v>
      </c>
      <c r="H273" s="269">
        <v>540.9666666666667</v>
      </c>
      <c r="I273" s="269">
        <v>545.93333333333339</v>
      </c>
      <c r="J273" s="269">
        <v>551.16666666666674</v>
      </c>
      <c r="K273" s="268">
        <v>540.70000000000005</v>
      </c>
      <c r="L273" s="268">
        <v>530.5</v>
      </c>
      <c r="M273" s="268">
        <v>1.9576</v>
      </c>
      <c r="N273" s="1"/>
      <c r="O273" s="1"/>
    </row>
    <row r="274" spans="1:15" ht="12.75" customHeight="1">
      <c r="A274" s="30">
        <v>264</v>
      </c>
      <c r="B274" s="278" t="s">
        <v>411</v>
      </c>
      <c r="C274" s="268">
        <v>1445.3</v>
      </c>
      <c r="D274" s="269">
        <v>1431.5666666666668</v>
      </c>
      <c r="E274" s="269">
        <v>1408.1333333333337</v>
      </c>
      <c r="F274" s="269">
        <v>1370.9666666666669</v>
      </c>
      <c r="G274" s="269">
        <v>1347.5333333333338</v>
      </c>
      <c r="H274" s="269">
        <v>1468.7333333333336</v>
      </c>
      <c r="I274" s="269">
        <v>1492.1666666666665</v>
      </c>
      <c r="J274" s="269">
        <v>1529.3333333333335</v>
      </c>
      <c r="K274" s="268">
        <v>1455</v>
      </c>
      <c r="L274" s="268">
        <v>1394.4</v>
      </c>
      <c r="M274" s="268">
        <v>1.3229200000000001</v>
      </c>
      <c r="N274" s="1"/>
      <c r="O274" s="1"/>
    </row>
    <row r="275" spans="1:15" ht="12.75" customHeight="1">
      <c r="A275" s="30">
        <v>265</v>
      </c>
      <c r="B275" s="278" t="s">
        <v>412</v>
      </c>
      <c r="C275" s="268">
        <v>228.75</v>
      </c>
      <c r="D275" s="269">
        <v>227.23333333333335</v>
      </c>
      <c r="E275" s="269">
        <v>224.4666666666667</v>
      </c>
      <c r="F275" s="269">
        <v>220.18333333333334</v>
      </c>
      <c r="G275" s="269">
        <v>217.41666666666669</v>
      </c>
      <c r="H275" s="269">
        <v>231.51666666666671</v>
      </c>
      <c r="I275" s="269">
        <v>234.28333333333336</v>
      </c>
      <c r="J275" s="269">
        <v>238.56666666666672</v>
      </c>
      <c r="K275" s="268">
        <v>230</v>
      </c>
      <c r="L275" s="268">
        <v>222.95</v>
      </c>
      <c r="M275" s="268">
        <v>1.3275999999999999</v>
      </c>
      <c r="N275" s="1"/>
      <c r="O275" s="1"/>
    </row>
    <row r="276" spans="1:15" ht="12.75" customHeight="1">
      <c r="A276" s="30">
        <v>266</v>
      </c>
      <c r="B276" s="278" t="s">
        <v>413</v>
      </c>
      <c r="C276" s="268">
        <v>659.9</v>
      </c>
      <c r="D276" s="269">
        <v>656.30000000000007</v>
      </c>
      <c r="E276" s="269">
        <v>644.60000000000014</v>
      </c>
      <c r="F276" s="269">
        <v>629.30000000000007</v>
      </c>
      <c r="G276" s="269">
        <v>617.60000000000014</v>
      </c>
      <c r="H276" s="269">
        <v>671.60000000000014</v>
      </c>
      <c r="I276" s="269">
        <v>683.30000000000018</v>
      </c>
      <c r="J276" s="269">
        <v>698.60000000000014</v>
      </c>
      <c r="K276" s="268">
        <v>668</v>
      </c>
      <c r="L276" s="268">
        <v>641</v>
      </c>
      <c r="M276" s="268">
        <v>26.121420000000001</v>
      </c>
      <c r="N276" s="1"/>
      <c r="O276" s="1"/>
    </row>
    <row r="277" spans="1:15" ht="12.75" customHeight="1">
      <c r="A277" s="30">
        <v>267</v>
      </c>
      <c r="B277" s="278" t="s">
        <v>414</v>
      </c>
      <c r="C277" s="268">
        <v>367.55</v>
      </c>
      <c r="D277" s="269">
        <v>365.18333333333334</v>
      </c>
      <c r="E277" s="269">
        <v>360.86666666666667</v>
      </c>
      <c r="F277" s="269">
        <v>354.18333333333334</v>
      </c>
      <c r="G277" s="269">
        <v>349.86666666666667</v>
      </c>
      <c r="H277" s="269">
        <v>371.86666666666667</v>
      </c>
      <c r="I277" s="269">
        <v>376.18333333333339</v>
      </c>
      <c r="J277" s="269">
        <v>382.86666666666667</v>
      </c>
      <c r="K277" s="268">
        <v>369.5</v>
      </c>
      <c r="L277" s="268">
        <v>358.5</v>
      </c>
      <c r="M277" s="268">
        <v>10.934570000000001</v>
      </c>
      <c r="N277" s="1"/>
      <c r="O277" s="1"/>
    </row>
    <row r="278" spans="1:15" ht="12.75" customHeight="1">
      <c r="A278" s="30">
        <v>268</v>
      </c>
      <c r="B278" s="278" t="s">
        <v>415</v>
      </c>
      <c r="C278" s="268">
        <v>1200.4000000000001</v>
      </c>
      <c r="D278" s="269">
        <v>1190.4666666666667</v>
      </c>
      <c r="E278" s="269">
        <v>1174.9333333333334</v>
      </c>
      <c r="F278" s="269">
        <v>1149.4666666666667</v>
      </c>
      <c r="G278" s="269">
        <v>1133.9333333333334</v>
      </c>
      <c r="H278" s="269">
        <v>1215.9333333333334</v>
      </c>
      <c r="I278" s="269">
        <v>1231.4666666666667</v>
      </c>
      <c r="J278" s="269">
        <v>1256.9333333333334</v>
      </c>
      <c r="K278" s="268">
        <v>1206</v>
      </c>
      <c r="L278" s="268">
        <v>1165</v>
      </c>
      <c r="M278" s="268">
        <v>2.9893399999999999</v>
      </c>
      <c r="N278" s="1"/>
      <c r="O278" s="1"/>
    </row>
    <row r="279" spans="1:15" ht="12.75" customHeight="1">
      <c r="A279" s="30">
        <v>269</v>
      </c>
      <c r="B279" s="278" t="s">
        <v>416</v>
      </c>
      <c r="C279" s="268">
        <v>421.4</v>
      </c>
      <c r="D279" s="269">
        <v>419.26666666666665</v>
      </c>
      <c r="E279" s="269">
        <v>411.58333333333331</v>
      </c>
      <c r="F279" s="269">
        <v>401.76666666666665</v>
      </c>
      <c r="G279" s="269">
        <v>394.08333333333331</v>
      </c>
      <c r="H279" s="269">
        <v>429.08333333333331</v>
      </c>
      <c r="I279" s="269">
        <v>436.76666666666671</v>
      </c>
      <c r="J279" s="269">
        <v>446.58333333333331</v>
      </c>
      <c r="K279" s="268">
        <v>426.95</v>
      </c>
      <c r="L279" s="268">
        <v>409.45</v>
      </c>
      <c r="M279" s="268">
        <v>0.98221000000000003</v>
      </c>
      <c r="N279" s="1"/>
      <c r="O279" s="1"/>
    </row>
    <row r="280" spans="1:15" ht="12.75" customHeight="1">
      <c r="A280" s="30">
        <v>270</v>
      </c>
      <c r="B280" s="278" t="s">
        <v>801</v>
      </c>
      <c r="C280" s="268">
        <v>96.3</v>
      </c>
      <c r="D280" s="269">
        <v>95.95</v>
      </c>
      <c r="E280" s="269">
        <v>94.600000000000009</v>
      </c>
      <c r="F280" s="269">
        <v>92.9</v>
      </c>
      <c r="G280" s="269">
        <v>91.550000000000011</v>
      </c>
      <c r="H280" s="269">
        <v>97.65</v>
      </c>
      <c r="I280" s="269">
        <v>99</v>
      </c>
      <c r="J280" s="269">
        <v>100.7</v>
      </c>
      <c r="K280" s="268">
        <v>97.3</v>
      </c>
      <c r="L280" s="268">
        <v>94.25</v>
      </c>
      <c r="M280" s="268">
        <v>44.479550000000003</v>
      </c>
      <c r="N280" s="1"/>
      <c r="O280" s="1"/>
    </row>
    <row r="281" spans="1:15" ht="12.75" customHeight="1">
      <c r="A281" s="30">
        <v>271</v>
      </c>
      <c r="B281" s="278" t="s">
        <v>417</v>
      </c>
      <c r="C281" s="268">
        <v>489.65</v>
      </c>
      <c r="D281" s="269">
        <v>489.55</v>
      </c>
      <c r="E281" s="269">
        <v>481.1</v>
      </c>
      <c r="F281" s="269">
        <v>472.55</v>
      </c>
      <c r="G281" s="269">
        <v>464.1</v>
      </c>
      <c r="H281" s="269">
        <v>498.1</v>
      </c>
      <c r="I281" s="269">
        <v>506.54999999999995</v>
      </c>
      <c r="J281" s="269">
        <v>515.1</v>
      </c>
      <c r="K281" s="268">
        <v>498</v>
      </c>
      <c r="L281" s="268">
        <v>481</v>
      </c>
      <c r="M281" s="268">
        <v>2.03295</v>
      </c>
      <c r="N281" s="1"/>
      <c r="O281" s="1"/>
    </row>
    <row r="282" spans="1:15" ht="12.75" customHeight="1">
      <c r="A282" s="30">
        <v>272</v>
      </c>
      <c r="B282" s="278" t="s">
        <v>418</v>
      </c>
      <c r="C282" s="268">
        <v>81.5</v>
      </c>
      <c r="D282" s="269">
        <v>80.516666666666666</v>
      </c>
      <c r="E282" s="269">
        <v>78.633333333333326</v>
      </c>
      <c r="F282" s="269">
        <v>75.766666666666666</v>
      </c>
      <c r="G282" s="269">
        <v>73.883333333333326</v>
      </c>
      <c r="H282" s="269">
        <v>83.383333333333326</v>
      </c>
      <c r="I282" s="269">
        <v>85.26666666666668</v>
      </c>
      <c r="J282" s="269">
        <v>88.133333333333326</v>
      </c>
      <c r="K282" s="268">
        <v>82.4</v>
      </c>
      <c r="L282" s="268">
        <v>77.650000000000006</v>
      </c>
      <c r="M282" s="268">
        <v>63.007710000000003</v>
      </c>
      <c r="N282" s="1"/>
      <c r="O282" s="1"/>
    </row>
    <row r="283" spans="1:15" ht="12.75" customHeight="1">
      <c r="A283" s="30">
        <v>273</v>
      </c>
      <c r="B283" s="278" t="s">
        <v>419</v>
      </c>
      <c r="C283" s="268">
        <v>449.75</v>
      </c>
      <c r="D283" s="269">
        <v>448.95</v>
      </c>
      <c r="E283" s="269">
        <v>442.9</v>
      </c>
      <c r="F283" s="269">
        <v>436.05</v>
      </c>
      <c r="G283" s="269">
        <v>430</v>
      </c>
      <c r="H283" s="269">
        <v>455.79999999999995</v>
      </c>
      <c r="I283" s="269">
        <v>461.85</v>
      </c>
      <c r="J283" s="269">
        <v>468.69999999999993</v>
      </c>
      <c r="K283" s="268">
        <v>455</v>
      </c>
      <c r="L283" s="268">
        <v>442.1</v>
      </c>
      <c r="M283" s="268">
        <v>7.2936699999999997</v>
      </c>
      <c r="N283" s="1"/>
      <c r="O283" s="1"/>
    </row>
    <row r="284" spans="1:15" ht="12.75" customHeight="1">
      <c r="A284" s="30">
        <v>274</v>
      </c>
      <c r="B284" s="278" t="s">
        <v>141</v>
      </c>
      <c r="C284" s="268">
        <v>1819.2</v>
      </c>
      <c r="D284" s="269">
        <v>1801.1166666666668</v>
      </c>
      <c r="E284" s="269">
        <v>1775.7833333333335</v>
      </c>
      <c r="F284" s="269">
        <v>1732.3666666666668</v>
      </c>
      <c r="G284" s="269">
        <v>1707.0333333333335</v>
      </c>
      <c r="H284" s="269">
        <v>1844.5333333333335</v>
      </c>
      <c r="I284" s="269">
        <v>1869.8666666666666</v>
      </c>
      <c r="J284" s="269">
        <v>1913.2833333333335</v>
      </c>
      <c r="K284" s="268">
        <v>1826.45</v>
      </c>
      <c r="L284" s="268">
        <v>1757.7</v>
      </c>
      <c r="M284" s="268">
        <v>28.046530000000001</v>
      </c>
      <c r="N284" s="1"/>
      <c r="O284" s="1"/>
    </row>
    <row r="285" spans="1:15" ht="12.75" customHeight="1">
      <c r="A285" s="30">
        <v>275</v>
      </c>
      <c r="B285" s="278" t="s">
        <v>783</v>
      </c>
      <c r="C285" s="268">
        <v>1513.95</v>
      </c>
      <c r="D285" s="269">
        <v>1502.75</v>
      </c>
      <c r="E285" s="269">
        <v>1431.6</v>
      </c>
      <c r="F285" s="269">
        <v>1349.25</v>
      </c>
      <c r="G285" s="269">
        <v>1278.0999999999999</v>
      </c>
      <c r="H285" s="269">
        <v>1585.1</v>
      </c>
      <c r="I285" s="269">
        <v>1656.25</v>
      </c>
      <c r="J285" s="269">
        <v>1738.6</v>
      </c>
      <c r="K285" s="268">
        <v>1573.9</v>
      </c>
      <c r="L285" s="268">
        <v>1420.4</v>
      </c>
      <c r="M285" s="268">
        <v>3.7671399999999999</v>
      </c>
      <c r="N285" s="1"/>
      <c r="O285" s="1"/>
    </row>
    <row r="286" spans="1:15" ht="12.75" customHeight="1">
      <c r="A286" s="30">
        <v>276</v>
      </c>
      <c r="B286" s="278" t="s">
        <v>142</v>
      </c>
      <c r="C286" s="268">
        <v>74.7</v>
      </c>
      <c r="D286" s="269">
        <v>74.233333333333334</v>
      </c>
      <c r="E286" s="269">
        <v>73.166666666666671</v>
      </c>
      <c r="F286" s="269">
        <v>71.63333333333334</v>
      </c>
      <c r="G286" s="269">
        <v>70.566666666666677</v>
      </c>
      <c r="H286" s="269">
        <v>75.766666666666666</v>
      </c>
      <c r="I286" s="269">
        <v>76.833333333333329</v>
      </c>
      <c r="J286" s="269">
        <v>78.36666666666666</v>
      </c>
      <c r="K286" s="268">
        <v>75.3</v>
      </c>
      <c r="L286" s="268">
        <v>72.7</v>
      </c>
      <c r="M286" s="268">
        <v>54.591729999999998</v>
      </c>
      <c r="N286" s="1"/>
      <c r="O286" s="1"/>
    </row>
    <row r="287" spans="1:15" ht="12.75" customHeight="1">
      <c r="A287" s="30">
        <v>277</v>
      </c>
      <c r="B287" s="278" t="s">
        <v>147</v>
      </c>
      <c r="C287" s="268">
        <v>3591.6</v>
      </c>
      <c r="D287" s="269">
        <v>3544.2333333333331</v>
      </c>
      <c r="E287" s="269">
        <v>3481.7666666666664</v>
      </c>
      <c r="F287" s="269">
        <v>3371.9333333333334</v>
      </c>
      <c r="G287" s="269">
        <v>3309.4666666666667</v>
      </c>
      <c r="H287" s="269">
        <v>3654.0666666666662</v>
      </c>
      <c r="I287" s="269">
        <v>3716.5333333333324</v>
      </c>
      <c r="J287" s="269">
        <v>3826.3666666666659</v>
      </c>
      <c r="K287" s="268">
        <v>3606.7</v>
      </c>
      <c r="L287" s="268">
        <v>3434.4</v>
      </c>
      <c r="M287" s="268">
        <v>2.5121099999999998</v>
      </c>
      <c r="N287" s="1"/>
      <c r="O287" s="1"/>
    </row>
    <row r="288" spans="1:15" ht="12.75" customHeight="1">
      <c r="A288" s="30">
        <v>278</v>
      </c>
      <c r="B288" s="278" t="s">
        <v>144</v>
      </c>
      <c r="C288" s="268">
        <v>413.85</v>
      </c>
      <c r="D288" s="269">
        <v>407.10000000000008</v>
      </c>
      <c r="E288" s="269">
        <v>398.60000000000014</v>
      </c>
      <c r="F288" s="269">
        <v>383.35000000000008</v>
      </c>
      <c r="G288" s="269">
        <v>374.85000000000014</v>
      </c>
      <c r="H288" s="269">
        <v>422.35000000000014</v>
      </c>
      <c r="I288" s="269">
        <v>430.85</v>
      </c>
      <c r="J288" s="269">
        <v>446.10000000000014</v>
      </c>
      <c r="K288" s="268">
        <v>415.6</v>
      </c>
      <c r="L288" s="268">
        <v>391.85</v>
      </c>
      <c r="M288" s="268">
        <v>24.33663</v>
      </c>
      <c r="N288" s="1"/>
      <c r="O288" s="1"/>
    </row>
    <row r="289" spans="1:15" ht="12.75" customHeight="1">
      <c r="A289" s="30">
        <v>279</v>
      </c>
      <c r="B289" s="278" t="s">
        <v>420</v>
      </c>
      <c r="C289" s="268">
        <v>12379.8</v>
      </c>
      <c r="D289" s="269">
        <v>12308.766666666668</v>
      </c>
      <c r="E289" s="269">
        <v>12182.033333333336</v>
      </c>
      <c r="F289" s="269">
        <v>11984.266666666668</v>
      </c>
      <c r="G289" s="269">
        <v>11857.533333333336</v>
      </c>
      <c r="H289" s="269">
        <v>12506.533333333336</v>
      </c>
      <c r="I289" s="269">
        <v>12633.26666666667</v>
      </c>
      <c r="J289" s="269">
        <v>12831.033333333336</v>
      </c>
      <c r="K289" s="268">
        <v>12435.5</v>
      </c>
      <c r="L289" s="268">
        <v>12111</v>
      </c>
      <c r="M289" s="268">
        <v>2.7900000000000001E-2</v>
      </c>
      <c r="N289" s="1"/>
      <c r="O289" s="1"/>
    </row>
    <row r="290" spans="1:15" ht="12.75" customHeight="1">
      <c r="A290" s="30">
        <v>280</v>
      </c>
      <c r="B290" s="278" t="s">
        <v>146</v>
      </c>
      <c r="C290" s="268">
        <v>4457.8500000000004</v>
      </c>
      <c r="D290" s="269">
        <v>4416.7500000000009</v>
      </c>
      <c r="E290" s="269">
        <v>4353.7000000000016</v>
      </c>
      <c r="F290" s="269">
        <v>4249.5500000000011</v>
      </c>
      <c r="G290" s="269">
        <v>4186.5000000000018</v>
      </c>
      <c r="H290" s="269">
        <v>4520.9000000000015</v>
      </c>
      <c r="I290" s="269">
        <v>4583.9500000000007</v>
      </c>
      <c r="J290" s="269">
        <v>4688.1000000000013</v>
      </c>
      <c r="K290" s="268">
        <v>4479.8</v>
      </c>
      <c r="L290" s="268">
        <v>4312.6000000000004</v>
      </c>
      <c r="M290" s="268">
        <v>4.1049100000000003</v>
      </c>
      <c r="N290" s="1"/>
      <c r="O290" s="1"/>
    </row>
    <row r="291" spans="1:15" ht="12.75" customHeight="1">
      <c r="A291" s="30">
        <v>281</v>
      </c>
      <c r="B291" s="278" t="s">
        <v>145</v>
      </c>
      <c r="C291" s="268">
        <v>1847.7</v>
      </c>
      <c r="D291" s="269">
        <v>1848.8999999999999</v>
      </c>
      <c r="E291" s="269">
        <v>1814.8499999999997</v>
      </c>
      <c r="F291" s="269">
        <v>1781.9999999999998</v>
      </c>
      <c r="G291" s="269">
        <v>1747.9499999999996</v>
      </c>
      <c r="H291" s="269">
        <v>1881.7499999999998</v>
      </c>
      <c r="I291" s="269">
        <v>1915.8</v>
      </c>
      <c r="J291" s="269">
        <v>1948.6499999999999</v>
      </c>
      <c r="K291" s="268">
        <v>1882.95</v>
      </c>
      <c r="L291" s="268">
        <v>1816.05</v>
      </c>
      <c r="M291" s="268">
        <v>23.39518</v>
      </c>
      <c r="N291" s="1"/>
      <c r="O291" s="1"/>
    </row>
    <row r="292" spans="1:15" ht="12.75" customHeight="1">
      <c r="A292" s="30">
        <v>282</v>
      </c>
      <c r="B292" s="278" t="s">
        <v>846</v>
      </c>
      <c r="C292" s="268">
        <v>357.3</v>
      </c>
      <c r="D292" s="269">
        <v>358</v>
      </c>
      <c r="E292" s="269">
        <v>353</v>
      </c>
      <c r="F292" s="269">
        <v>348.7</v>
      </c>
      <c r="G292" s="269">
        <v>343.7</v>
      </c>
      <c r="H292" s="269">
        <v>362.3</v>
      </c>
      <c r="I292" s="269">
        <v>367.3</v>
      </c>
      <c r="J292" s="269">
        <v>371.6</v>
      </c>
      <c r="K292" s="268">
        <v>363</v>
      </c>
      <c r="L292" s="268">
        <v>353.7</v>
      </c>
      <c r="M292" s="268">
        <v>2.1559400000000002</v>
      </c>
      <c r="N292" s="1"/>
      <c r="O292" s="1"/>
    </row>
    <row r="293" spans="1:15" ht="12.75" customHeight="1">
      <c r="A293" s="30">
        <v>283</v>
      </c>
      <c r="B293" s="278" t="s">
        <v>266</v>
      </c>
      <c r="C293" s="268">
        <v>513</v>
      </c>
      <c r="D293" s="269">
        <v>510.2833333333333</v>
      </c>
      <c r="E293" s="269">
        <v>505.61666666666656</v>
      </c>
      <c r="F293" s="269">
        <v>498.23333333333323</v>
      </c>
      <c r="G293" s="269">
        <v>493.56666666666649</v>
      </c>
      <c r="H293" s="269">
        <v>517.66666666666663</v>
      </c>
      <c r="I293" s="269">
        <v>522.33333333333337</v>
      </c>
      <c r="J293" s="269">
        <v>529.7166666666667</v>
      </c>
      <c r="K293" s="268">
        <v>514.95000000000005</v>
      </c>
      <c r="L293" s="268">
        <v>502.9</v>
      </c>
      <c r="M293" s="268">
        <v>5.91669</v>
      </c>
      <c r="N293" s="1"/>
      <c r="O293" s="1"/>
    </row>
    <row r="294" spans="1:15" ht="12.75" customHeight="1">
      <c r="A294" s="30">
        <v>284</v>
      </c>
      <c r="B294" s="278" t="s">
        <v>803</v>
      </c>
      <c r="C294" s="268">
        <v>339.8</v>
      </c>
      <c r="D294" s="269">
        <v>337.75</v>
      </c>
      <c r="E294" s="269">
        <v>333.1</v>
      </c>
      <c r="F294" s="269">
        <v>326.40000000000003</v>
      </c>
      <c r="G294" s="269">
        <v>321.75000000000006</v>
      </c>
      <c r="H294" s="269">
        <v>344.45</v>
      </c>
      <c r="I294" s="269">
        <v>349.09999999999997</v>
      </c>
      <c r="J294" s="269">
        <v>355.79999999999995</v>
      </c>
      <c r="K294" s="268">
        <v>342.4</v>
      </c>
      <c r="L294" s="268">
        <v>331.05</v>
      </c>
      <c r="M294" s="268">
        <v>5.8487499999999999</v>
      </c>
      <c r="N294" s="1"/>
      <c r="O294" s="1"/>
    </row>
    <row r="295" spans="1:15" ht="12.75" customHeight="1">
      <c r="A295" s="30">
        <v>285</v>
      </c>
      <c r="B295" s="278" t="s">
        <v>421</v>
      </c>
      <c r="C295" s="268">
        <v>3311.8</v>
      </c>
      <c r="D295" s="269">
        <v>3245.7666666666664</v>
      </c>
      <c r="E295" s="269">
        <v>3156.0333333333328</v>
      </c>
      <c r="F295" s="269">
        <v>3000.2666666666664</v>
      </c>
      <c r="G295" s="269">
        <v>2910.5333333333328</v>
      </c>
      <c r="H295" s="269">
        <v>3401.5333333333328</v>
      </c>
      <c r="I295" s="269">
        <v>3491.2666666666664</v>
      </c>
      <c r="J295" s="269">
        <v>3647.0333333333328</v>
      </c>
      <c r="K295" s="268">
        <v>3335.5</v>
      </c>
      <c r="L295" s="268">
        <v>3090</v>
      </c>
      <c r="M295" s="268">
        <v>0.69667999999999997</v>
      </c>
      <c r="N295" s="1"/>
      <c r="O295" s="1"/>
    </row>
    <row r="296" spans="1:15" ht="12.75" customHeight="1">
      <c r="A296" s="30">
        <v>286</v>
      </c>
      <c r="B296" s="278" t="s">
        <v>148</v>
      </c>
      <c r="C296" s="268">
        <v>679.85</v>
      </c>
      <c r="D296" s="269">
        <v>674.2166666666667</v>
      </c>
      <c r="E296" s="269">
        <v>665.63333333333344</v>
      </c>
      <c r="F296" s="269">
        <v>651.41666666666674</v>
      </c>
      <c r="G296" s="269">
        <v>642.83333333333348</v>
      </c>
      <c r="H296" s="269">
        <v>688.43333333333339</v>
      </c>
      <c r="I296" s="269">
        <v>697.01666666666665</v>
      </c>
      <c r="J296" s="269">
        <v>711.23333333333335</v>
      </c>
      <c r="K296" s="268">
        <v>682.8</v>
      </c>
      <c r="L296" s="268">
        <v>660</v>
      </c>
      <c r="M296" s="268">
        <v>40.094239999999999</v>
      </c>
      <c r="N296" s="1"/>
      <c r="O296" s="1"/>
    </row>
    <row r="297" spans="1:15" ht="12.75" customHeight="1">
      <c r="A297" s="30">
        <v>287</v>
      </c>
      <c r="B297" s="278" t="s">
        <v>422</v>
      </c>
      <c r="C297" s="268">
        <v>1753.6</v>
      </c>
      <c r="D297" s="269">
        <v>1742.2</v>
      </c>
      <c r="E297" s="269">
        <v>1716.65</v>
      </c>
      <c r="F297" s="269">
        <v>1679.7</v>
      </c>
      <c r="G297" s="269">
        <v>1654.15</v>
      </c>
      <c r="H297" s="269">
        <v>1779.15</v>
      </c>
      <c r="I297" s="269">
        <v>1804.6999999999998</v>
      </c>
      <c r="J297" s="269">
        <v>1841.65</v>
      </c>
      <c r="K297" s="268">
        <v>1767.75</v>
      </c>
      <c r="L297" s="268">
        <v>1705.25</v>
      </c>
      <c r="M297" s="268">
        <v>0.25297999999999998</v>
      </c>
      <c r="N297" s="1"/>
      <c r="O297" s="1"/>
    </row>
    <row r="298" spans="1:15" ht="12.75" customHeight="1">
      <c r="A298" s="30">
        <v>288</v>
      </c>
      <c r="B298" s="278" t="s">
        <v>423</v>
      </c>
      <c r="C298" s="268">
        <v>34.450000000000003</v>
      </c>
      <c r="D298" s="269">
        <v>34.133333333333333</v>
      </c>
      <c r="E298" s="269">
        <v>33.416666666666664</v>
      </c>
      <c r="F298" s="269">
        <v>32.383333333333333</v>
      </c>
      <c r="G298" s="269">
        <v>31.666666666666664</v>
      </c>
      <c r="H298" s="269">
        <v>35.166666666666664</v>
      </c>
      <c r="I298" s="269">
        <v>35.883333333333333</v>
      </c>
      <c r="J298" s="269">
        <v>36.916666666666664</v>
      </c>
      <c r="K298" s="268">
        <v>34.85</v>
      </c>
      <c r="L298" s="268">
        <v>33.1</v>
      </c>
      <c r="M298" s="268">
        <v>12.61708</v>
      </c>
      <c r="N298" s="1"/>
      <c r="O298" s="1"/>
    </row>
    <row r="299" spans="1:15" ht="12.75" customHeight="1">
      <c r="A299" s="30">
        <v>289</v>
      </c>
      <c r="B299" s="278" t="s">
        <v>424</v>
      </c>
      <c r="C299" s="268">
        <v>149.44999999999999</v>
      </c>
      <c r="D299" s="269">
        <v>149.91666666666666</v>
      </c>
      <c r="E299" s="269">
        <v>148.0333333333333</v>
      </c>
      <c r="F299" s="269">
        <v>146.61666666666665</v>
      </c>
      <c r="G299" s="269">
        <v>144.73333333333329</v>
      </c>
      <c r="H299" s="269">
        <v>151.33333333333331</v>
      </c>
      <c r="I299" s="269">
        <v>153.2166666666667</v>
      </c>
      <c r="J299" s="269">
        <v>154.63333333333333</v>
      </c>
      <c r="K299" s="268">
        <v>151.80000000000001</v>
      </c>
      <c r="L299" s="268">
        <v>148.5</v>
      </c>
      <c r="M299" s="268">
        <v>1.5702499999999999</v>
      </c>
      <c r="N299" s="1"/>
      <c r="O299" s="1"/>
    </row>
    <row r="300" spans="1:15" ht="12.75" customHeight="1">
      <c r="A300" s="30">
        <v>290</v>
      </c>
      <c r="B300" s="278" t="s">
        <v>160</v>
      </c>
      <c r="C300" s="268">
        <v>81654.55</v>
      </c>
      <c r="D300" s="269">
        <v>80936.100000000006</v>
      </c>
      <c r="E300" s="269">
        <v>79741.100000000006</v>
      </c>
      <c r="F300" s="269">
        <v>77827.649999999994</v>
      </c>
      <c r="G300" s="269">
        <v>76632.649999999994</v>
      </c>
      <c r="H300" s="269">
        <v>82849.550000000017</v>
      </c>
      <c r="I300" s="269">
        <v>84044.550000000017</v>
      </c>
      <c r="J300" s="269">
        <v>85958.000000000029</v>
      </c>
      <c r="K300" s="268">
        <v>82131.100000000006</v>
      </c>
      <c r="L300" s="268">
        <v>79022.649999999994</v>
      </c>
      <c r="M300" s="268">
        <v>0.15687999999999999</v>
      </c>
      <c r="N300" s="1"/>
      <c r="O300" s="1"/>
    </row>
    <row r="301" spans="1:15" ht="12.75" customHeight="1">
      <c r="A301" s="30">
        <v>291</v>
      </c>
      <c r="B301" s="278" t="s">
        <v>847</v>
      </c>
      <c r="C301" s="268">
        <v>1583.7</v>
      </c>
      <c r="D301" s="269">
        <v>1572.5833333333333</v>
      </c>
      <c r="E301" s="269">
        <v>1551.3166666666666</v>
      </c>
      <c r="F301" s="269">
        <v>1518.9333333333334</v>
      </c>
      <c r="G301" s="269">
        <v>1497.6666666666667</v>
      </c>
      <c r="H301" s="269">
        <v>1604.9666666666665</v>
      </c>
      <c r="I301" s="269">
        <v>1626.2333333333333</v>
      </c>
      <c r="J301" s="269">
        <v>1658.6166666666663</v>
      </c>
      <c r="K301" s="268">
        <v>1593.85</v>
      </c>
      <c r="L301" s="268">
        <v>1540.2</v>
      </c>
      <c r="M301" s="268">
        <v>0.69943</v>
      </c>
      <c r="N301" s="1"/>
      <c r="O301" s="1"/>
    </row>
    <row r="302" spans="1:15" ht="12.75" customHeight="1">
      <c r="A302" s="30">
        <v>292</v>
      </c>
      <c r="B302" s="278" t="s">
        <v>802</v>
      </c>
      <c r="C302" s="268">
        <v>924.2</v>
      </c>
      <c r="D302" s="269">
        <v>927.05000000000007</v>
      </c>
      <c r="E302" s="269">
        <v>917.15000000000009</v>
      </c>
      <c r="F302" s="269">
        <v>910.1</v>
      </c>
      <c r="G302" s="269">
        <v>900.2</v>
      </c>
      <c r="H302" s="269">
        <v>934.10000000000014</v>
      </c>
      <c r="I302" s="269">
        <v>944</v>
      </c>
      <c r="J302" s="269">
        <v>951.05000000000018</v>
      </c>
      <c r="K302" s="268">
        <v>936.95</v>
      </c>
      <c r="L302" s="268">
        <v>920</v>
      </c>
      <c r="M302" s="268">
        <v>2.10032</v>
      </c>
      <c r="N302" s="1"/>
      <c r="O302" s="1"/>
    </row>
    <row r="303" spans="1:15" ht="12.75" customHeight="1">
      <c r="A303" s="30">
        <v>293</v>
      </c>
      <c r="B303" s="278" t="s">
        <v>157</v>
      </c>
      <c r="C303" s="268">
        <v>832.15</v>
      </c>
      <c r="D303" s="269">
        <v>844.58333333333337</v>
      </c>
      <c r="E303" s="269">
        <v>814.16666666666674</v>
      </c>
      <c r="F303" s="269">
        <v>796.18333333333339</v>
      </c>
      <c r="G303" s="269">
        <v>765.76666666666677</v>
      </c>
      <c r="H303" s="269">
        <v>862.56666666666672</v>
      </c>
      <c r="I303" s="269">
        <v>892.98333333333346</v>
      </c>
      <c r="J303" s="269">
        <v>910.9666666666667</v>
      </c>
      <c r="K303" s="268">
        <v>875</v>
      </c>
      <c r="L303" s="268">
        <v>826.6</v>
      </c>
      <c r="M303" s="268">
        <v>12.441129999999999</v>
      </c>
      <c r="N303" s="1"/>
      <c r="O303" s="1"/>
    </row>
    <row r="304" spans="1:15" ht="12.75" customHeight="1">
      <c r="A304" s="30">
        <v>294</v>
      </c>
      <c r="B304" s="278" t="s">
        <v>150</v>
      </c>
      <c r="C304" s="268">
        <v>185.25</v>
      </c>
      <c r="D304" s="269">
        <v>184.1</v>
      </c>
      <c r="E304" s="269">
        <v>180.85</v>
      </c>
      <c r="F304" s="269">
        <v>176.45</v>
      </c>
      <c r="G304" s="269">
        <v>173.2</v>
      </c>
      <c r="H304" s="269">
        <v>188.5</v>
      </c>
      <c r="I304" s="269">
        <v>191.75</v>
      </c>
      <c r="J304" s="269">
        <v>196.15</v>
      </c>
      <c r="K304" s="268">
        <v>187.35</v>
      </c>
      <c r="L304" s="268">
        <v>179.7</v>
      </c>
      <c r="M304" s="268">
        <v>44.714939999999999</v>
      </c>
      <c r="N304" s="1"/>
      <c r="O304" s="1"/>
    </row>
    <row r="305" spans="1:15" ht="12.75" customHeight="1">
      <c r="A305" s="30">
        <v>295</v>
      </c>
      <c r="B305" s="278" t="s">
        <v>149</v>
      </c>
      <c r="C305" s="268">
        <v>1268.2</v>
      </c>
      <c r="D305" s="269">
        <v>1261.3166666666666</v>
      </c>
      <c r="E305" s="269">
        <v>1239.9333333333332</v>
      </c>
      <c r="F305" s="269">
        <v>1211.6666666666665</v>
      </c>
      <c r="G305" s="269">
        <v>1190.2833333333331</v>
      </c>
      <c r="H305" s="269">
        <v>1289.5833333333333</v>
      </c>
      <c r="I305" s="269">
        <v>1310.9666666666665</v>
      </c>
      <c r="J305" s="269">
        <v>1339.2333333333333</v>
      </c>
      <c r="K305" s="268">
        <v>1282.7</v>
      </c>
      <c r="L305" s="268">
        <v>1233.05</v>
      </c>
      <c r="M305" s="268">
        <v>33.20684</v>
      </c>
      <c r="N305" s="1"/>
      <c r="O305" s="1"/>
    </row>
    <row r="306" spans="1:15" ht="12.75" customHeight="1">
      <c r="A306" s="30">
        <v>296</v>
      </c>
      <c r="B306" s="278" t="s">
        <v>425</v>
      </c>
      <c r="C306" s="268">
        <v>275.85000000000002</v>
      </c>
      <c r="D306" s="269">
        <v>273.76666666666665</v>
      </c>
      <c r="E306" s="269">
        <v>269.5333333333333</v>
      </c>
      <c r="F306" s="269">
        <v>263.21666666666664</v>
      </c>
      <c r="G306" s="269">
        <v>258.98333333333329</v>
      </c>
      <c r="H306" s="269">
        <v>280.08333333333331</v>
      </c>
      <c r="I306" s="269">
        <v>284.31666666666666</v>
      </c>
      <c r="J306" s="269">
        <v>290.63333333333333</v>
      </c>
      <c r="K306" s="268">
        <v>278</v>
      </c>
      <c r="L306" s="268">
        <v>267.45</v>
      </c>
      <c r="M306" s="268">
        <v>4.3681200000000002</v>
      </c>
      <c r="N306" s="1"/>
      <c r="O306" s="1"/>
    </row>
    <row r="307" spans="1:15" ht="12.75" customHeight="1">
      <c r="A307" s="30">
        <v>297</v>
      </c>
      <c r="B307" s="278" t="s">
        <v>426</v>
      </c>
      <c r="C307" s="268">
        <v>279.8</v>
      </c>
      <c r="D307" s="269">
        <v>275.2833333333333</v>
      </c>
      <c r="E307" s="269">
        <v>267.56666666666661</v>
      </c>
      <c r="F307" s="269">
        <v>255.33333333333331</v>
      </c>
      <c r="G307" s="269">
        <v>247.61666666666662</v>
      </c>
      <c r="H307" s="269">
        <v>287.51666666666659</v>
      </c>
      <c r="I307" s="269">
        <v>295.23333333333329</v>
      </c>
      <c r="J307" s="269">
        <v>307.46666666666658</v>
      </c>
      <c r="K307" s="268">
        <v>283</v>
      </c>
      <c r="L307" s="268">
        <v>263.05</v>
      </c>
      <c r="M307" s="268">
        <v>5.8949600000000002</v>
      </c>
      <c r="N307" s="1"/>
      <c r="O307" s="1"/>
    </row>
    <row r="308" spans="1:15" ht="12.75" customHeight="1">
      <c r="A308" s="30">
        <v>298</v>
      </c>
      <c r="B308" s="278" t="s">
        <v>427</v>
      </c>
      <c r="C308" s="268">
        <v>519.85</v>
      </c>
      <c r="D308" s="269">
        <v>518.35</v>
      </c>
      <c r="E308" s="269">
        <v>511.6</v>
      </c>
      <c r="F308" s="269">
        <v>503.35</v>
      </c>
      <c r="G308" s="269">
        <v>496.6</v>
      </c>
      <c r="H308" s="269">
        <v>526.6</v>
      </c>
      <c r="I308" s="269">
        <v>533.35</v>
      </c>
      <c r="J308" s="269">
        <v>541.6</v>
      </c>
      <c r="K308" s="268">
        <v>525.1</v>
      </c>
      <c r="L308" s="268">
        <v>510.1</v>
      </c>
      <c r="M308" s="268">
        <v>1.83507</v>
      </c>
      <c r="N308" s="1"/>
      <c r="O308" s="1"/>
    </row>
    <row r="309" spans="1:15" ht="12.75" customHeight="1">
      <c r="A309" s="30">
        <v>299</v>
      </c>
      <c r="B309" s="278" t="s">
        <v>151</v>
      </c>
      <c r="C309" s="268">
        <v>97.45</v>
      </c>
      <c r="D309" s="269">
        <v>96.3</v>
      </c>
      <c r="E309" s="269">
        <v>94.75</v>
      </c>
      <c r="F309" s="269">
        <v>92.05</v>
      </c>
      <c r="G309" s="269">
        <v>90.5</v>
      </c>
      <c r="H309" s="269">
        <v>99</v>
      </c>
      <c r="I309" s="269">
        <v>100.54999999999998</v>
      </c>
      <c r="J309" s="269">
        <v>103.25</v>
      </c>
      <c r="K309" s="268">
        <v>97.85</v>
      </c>
      <c r="L309" s="268">
        <v>93.6</v>
      </c>
      <c r="M309" s="268">
        <v>49.183630000000001</v>
      </c>
      <c r="N309" s="1"/>
      <c r="O309" s="1"/>
    </row>
    <row r="310" spans="1:15" ht="12.75" customHeight="1">
      <c r="A310" s="30">
        <v>300</v>
      </c>
      <c r="B310" s="278" t="s">
        <v>428</v>
      </c>
      <c r="C310" s="268">
        <v>59.35</v>
      </c>
      <c r="D310" s="269">
        <v>59.266666666666673</v>
      </c>
      <c r="E310" s="269">
        <v>58.633333333333347</v>
      </c>
      <c r="F310" s="269">
        <v>57.916666666666671</v>
      </c>
      <c r="G310" s="269">
        <v>57.283333333333346</v>
      </c>
      <c r="H310" s="269">
        <v>59.983333333333348</v>
      </c>
      <c r="I310" s="269">
        <v>60.616666666666674</v>
      </c>
      <c r="J310" s="269">
        <v>61.33333333333335</v>
      </c>
      <c r="K310" s="268">
        <v>59.9</v>
      </c>
      <c r="L310" s="268">
        <v>58.55</v>
      </c>
      <c r="M310" s="268">
        <v>26.131450000000001</v>
      </c>
      <c r="N310" s="1"/>
      <c r="O310" s="1"/>
    </row>
    <row r="311" spans="1:15" ht="12.75" customHeight="1">
      <c r="A311" s="30">
        <v>301</v>
      </c>
      <c r="B311" s="278" t="s">
        <v>152</v>
      </c>
      <c r="C311" s="268">
        <v>537.85</v>
      </c>
      <c r="D311" s="269">
        <v>536.19999999999993</v>
      </c>
      <c r="E311" s="269">
        <v>530.74999999999989</v>
      </c>
      <c r="F311" s="269">
        <v>523.65</v>
      </c>
      <c r="G311" s="269">
        <v>518.19999999999993</v>
      </c>
      <c r="H311" s="269">
        <v>543.29999999999984</v>
      </c>
      <c r="I311" s="269">
        <v>548.74999999999989</v>
      </c>
      <c r="J311" s="269">
        <v>555.8499999999998</v>
      </c>
      <c r="K311" s="268">
        <v>541.65</v>
      </c>
      <c r="L311" s="268">
        <v>529.1</v>
      </c>
      <c r="M311" s="268">
        <v>19.42784</v>
      </c>
      <c r="N311" s="1"/>
      <c r="O311" s="1"/>
    </row>
    <row r="312" spans="1:15" ht="12.75" customHeight="1">
      <c r="A312" s="30">
        <v>302</v>
      </c>
      <c r="B312" s="278" t="s">
        <v>153</v>
      </c>
      <c r="C312" s="268">
        <v>8828.15</v>
      </c>
      <c r="D312" s="269">
        <v>8752.7833333333347</v>
      </c>
      <c r="E312" s="269">
        <v>8633.5666666666693</v>
      </c>
      <c r="F312" s="269">
        <v>8438.9833333333354</v>
      </c>
      <c r="G312" s="269">
        <v>8319.7666666666701</v>
      </c>
      <c r="H312" s="269">
        <v>8947.3666666666686</v>
      </c>
      <c r="I312" s="269">
        <v>9066.5833333333321</v>
      </c>
      <c r="J312" s="269">
        <v>9261.1666666666679</v>
      </c>
      <c r="K312" s="268">
        <v>8872</v>
      </c>
      <c r="L312" s="268">
        <v>8558.2000000000007</v>
      </c>
      <c r="M312" s="268">
        <v>6.5898199999999996</v>
      </c>
      <c r="N312" s="1"/>
      <c r="O312" s="1"/>
    </row>
    <row r="313" spans="1:15" ht="12.75" customHeight="1">
      <c r="A313" s="30">
        <v>303</v>
      </c>
      <c r="B313" s="278" t="s">
        <v>804</v>
      </c>
      <c r="C313" s="268">
        <v>1741.25</v>
      </c>
      <c r="D313" s="269">
        <v>1730.2333333333333</v>
      </c>
      <c r="E313" s="269">
        <v>1711.0166666666667</v>
      </c>
      <c r="F313" s="269">
        <v>1680.7833333333333</v>
      </c>
      <c r="G313" s="269">
        <v>1661.5666666666666</v>
      </c>
      <c r="H313" s="269">
        <v>1760.4666666666667</v>
      </c>
      <c r="I313" s="269">
        <v>1779.6833333333334</v>
      </c>
      <c r="J313" s="269">
        <v>1809.9166666666667</v>
      </c>
      <c r="K313" s="268">
        <v>1749.45</v>
      </c>
      <c r="L313" s="268">
        <v>1700</v>
      </c>
      <c r="M313" s="268">
        <v>0.75492999999999999</v>
      </c>
      <c r="N313" s="1"/>
      <c r="O313" s="1"/>
    </row>
    <row r="314" spans="1:15" ht="12.75" customHeight="1">
      <c r="A314" s="30">
        <v>304</v>
      </c>
      <c r="B314" s="278" t="s">
        <v>156</v>
      </c>
      <c r="C314" s="268">
        <v>762.6</v>
      </c>
      <c r="D314" s="269">
        <v>762.73333333333323</v>
      </c>
      <c r="E314" s="269">
        <v>752.36666666666645</v>
      </c>
      <c r="F314" s="269">
        <v>742.13333333333321</v>
      </c>
      <c r="G314" s="269">
        <v>731.76666666666642</v>
      </c>
      <c r="H314" s="269">
        <v>772.96666666666647</v>
      </c>
      <c r="I314" s="269">
        <v>783.33333333333326</v>
      </c>
      <c r="J314" s="269">
        <v>793.56666666666649</v>
      </c>
      <c r="K314" s="268">
        <v>773.1</v>
      </c>
      <c r="L314" s="268">
        <v>752.5</v>
      </c>
      <c r="M314" s="268">
        <v>3.11564</v>
      </c>
      <c r="N314" s="1"/>
      <c r="O314" s="1"/>
    </row>
    <row r="315" spans="1:15" ht="12.75" customHeight="1">
      <c r="A315" s="30">
        <v>305</v>
      </c>
      <c r="B315" s="278" t="s">
        <v>429</v>
      </c>
      <c r="C315" s="268">
        <v>407.9</v>
      </c>
      <c r="D315" s="269">
        <v>402.98333333333335</v>
      </c>
      <c r="E315" s="269">
        <v>393.9666666666667</v>
      </c>
      <c r="F315" s="269">
        <v>380.03333333333336</v>
      </c>
      <c r="G315" s="269">
        <v>371.01666666666671</v>
      </c>
      <c r="H315" s="269">
        <v>416.91666666666669</v>
      </c>
      <c r="I315" s="269">
        <v>425.93333333333334</v>
      </c>
      <c r="J315" s="269">
        <v>439.86666666666667</v>
      </c>
      <c r="K315" s="268">
        <v>412</v>
      </c>
      <c r="L315" s="268">
        <v>389.05</v>
      </c>
      <c r="M315" s="268">
        <v>27.70308</v>
      </c>
      <c r="N315" s="1"/>
      <c r="O315" s="1"/>
    </row>
    <row r="316" spans="1:15" ht="12.75" customHeight="1">
      <c r="A316" s="30">
        <v>306</v>
      </c>
      <c r="B316" s="278" t="s">
        <v>430</v>
      </c>
      <c r="C316" s="268">
        <v>493.45</v>
      </c>
      <c r="D316" s="269">
        <v>482.51666666666665</v>
      </c>
      <c r="E316" s="269">
        <v>466.23333333333329</v>
      </c>
      <c r="F316" s="269">
        <v>439.01666666666665</v>
      </c>
      <c r="G316" s="269">
        <v>422.73333333333329</v>
      </c>
      <c r="H316" s="269">
        <v>509.73333333333329</v>
      </c>
      <c r="I316" s="269">
        <v>526.01666666666665</v>
      </c>
      <c r="J316" s="269">
        <v>553.23333333333335</v>
      </c>
      <c r="K316" s="268">
        <v>498.8</v>
      </c>
      <c r="L316" s="268">
        <v>455.3</v>
      </c>
      <c r="M316" s="268">
        <v>54.136589999999998</v>
      </c>
      <c r="N316" s="1"/>
      <c r="O316" s="1"/>
    </row>
    <row r="317" spans="1:15" ht="12.75" customHeight="1">
      <c r="A317" s="30">
        <v>307</v>
      </c>
      <c r="B317" s="278" t="s">
        <v>848</v>
      </c>
      <c r="C317" s="268">
        <v>617.95000000000005</v>
      </c>
      <c r="D317" s="269">
        <v>616.16666666666663</v>
      </c>
      <c r="E317" s="269">
        <v>609.33333333333326</v>
      </c>
      <c r="F317" s="269">
        <v>600.71666666666658</v>
      </c>
      <c r="G317" s="269">
        <v>593.88333333333321</v>
      </c>
      <c r="H317" s="269">
        <v>624.7833333333333</v>
      </c>
      <c r="I317" s="269">
        <v>631.61666666666656</v>
      </c>
      <c r="J317" s="269">
        <v>640.23333333333335</v>
      </c>
      <c r="K317" s="268">
        <v>623</v>
      </c>
      <c r="L317" s="268">
        <v>607.54999999999995</v>
      </c>
      <c r="M317" s="268">
        <v>0.28714000000000001</v>
      </c>
      <c r="N317" s="1"/>
      <c r="O317" s="1"/>
    </row>
    <row r="318" spans="1:15" ht="12.75" customHeight="1">
      <c r="A318" s="30">
        <v>308</v>
      </c>
      <c r="B318" s="278" t="s">
        <v>849</v>
      </c>
      <c r="C318" s="268">
        <v>916.05</v>
      </c>
      <c r="D318" s="269">
        <v>904.93333333333339</v>
      </c>
      <c r="E318" s="269">
        <v>887.66666666666674</v>
      </c>
      <c r="F318" s="269">
        <v>859.2833333333333</v>
      </c>
      <c r="G318" s="269">
        <v>842.01666666666665</v>
      </c>
      <c r="H318" s="269">
        <v>933.31666666666683</v>
      </c>
      <c r="I318" s="269">
        <v>950.58333333333348</v>
      </c>
      <c r="J318" s="269">
        <v>978.96666666666692</v>
      </c>
      <c r="K318" s="268">
        <v>922.2</v>
      </c>
      <c r="L318" s="268">
        <v>876.55</v>
      </c>
      <c r="M318" s="268">
        <v>3.5562</v>
      </c>
      <c r="N318" s="1"/>
      <c r="O318" s="1"/>
    </row>
    <row r="319" spans="1:15" ht="12.75" customHeight="1">
      <c r="A319" s="30">
        <v>309</v>
      </c>
      <c r="B319" s="278" t="s">
        <v>155</v>
      </c>
      <c r="C319" s="268">
        <v>1554.35</v>
      </c>
      <c r="D319" s="269">
        <v>1545.2666666666667</v>
      </c>
      <c r="E319" s="269">
        <v>1531.0833333333333</v>
      </c>
      <c r="F319" s="269">
        <v>1507.8166666666666</v>
      </c>
      <c r="G319" s="269">
        <v>1493.6333333333332</v>
      </c>
      <c r="H319" s="269">
        <v>1568.5333333333333</v>
      </c>
      <c r="I319" s="269">
        <v>1582.7166666666667</v>
      </c>
      <c r="J319" s="269">
        <v>1605.9833333333333</v>
      </c>
      <c r="K319" s="268">
        <v>1559.45</v>
      </c>
      <c r="L319" s="268">
        <v>1522</v>
      </c>
      <c r="M319" s="268">
        <v>2.2287699999999999</v>
      </c>
      <c r="N319" s="1"/>
      <c r="O319" s="1"/>
    </row>
    <row r="320" spans="1:15" ht="12.75" customHeight="1">
      <c r="A320" s="30">
        <v>310</v>
      </c>
      <c r="B320" s="278" t="s">
        <v>158</v>
      </c>
      <c r="C320" s="268">
        <v>3159.15</v>
      </c>
      <c r="D320" s="269">
        <v>3108.8666666666663</v>
      </c>
      <c r="E320" s="269">
        <v>3041.7333333333327</v>
      </c>
      <c r="F320" s="269">
        <v>2924.3166666666662</v>
      </c>
      <c r="G320" s="269">
        <v>2857.1833333333325</v>
      </c>
      <c r="H320" s="269">
        <v>3226.2833333333328</v>
      </c>
      <c r="I320" s="269">
        <v>3293.416666666667</v>
      </c>
      <c r="J320" s="269">
        <v>3410.833333333333</v>
      </c>
      <c r="K320" s="268">
        <v>3176</v>
      </c>
      <c r="L320" s="268">
        <v>2991.45</v>
      </c>
      <c r="M320" s="268">
        <v>9.7473100000000006</v>
      </c>
      <c r="N320" s="1"/>
      <c r="O320" s="1"/>
    </row>
    <row r="321" spans="1:15" ht="12.75" customHeight="1">
      <c r="A321" s="30">
        <v>311</v>
      </c>
      <c r="B321" s="278" t="s">
        <v>1221</v>
      </c>
      <c r="C321" s="268" t="e">
        <v>#N/A</v>
      </c>
      <c r="D321" s="269" t="e">
        <v>#N/A</v>
      </c>
      <c r="E321" s="269" t="e">
        <v>#N/A</v>
      </c>
      <c r="F321" s="269" t="e">
        <v>#N/A</v>
      </c>
      <c r="G321" s="269" t="e">
        <v>#N/A</v>
      </c>
      <c r="H321" s="269" t="e">
        <v>#N/A</v>
      </c>
      <c r="I321" s="269" t="e">
        <v>#N/A</v>
      </c>
      <c r="J321" s="269" t="e">
        <v>#N/A</v>
      </c>
      <c r="K321" s="268" t="e">
        <v>#N/A</v>
      </c>
      <c r="L321" s="268" t="e">
        <v>#N/A</v>
      </c>
      <c r="M321" s="268" t="e">
        <v>#N/A</v>
      </c>
      <c r="N321" s="1"/>
      <c r="O321" s="1"/>
    </row>
    <row r="322" spans="1:15" ht="12.75" customHeight="1">
      <c r="A322" s="30">
        <v>312</v>
      </c>
      <c r="B322" s="278" t="s">
        <v>432</v>
      </c>
      <c r="C322" s="268">
        <v>726</v>
      </c>
      <c r="D322" s="269">
        <v>726.01666666666677</v>
      </c>
      <c r="E322" s="269">
        <v>721.03333333333353</v>
      </c>
      <c r="F322" s="269">
        <v>716.06666666666672</v>
      </c>
      <c r="G322" s="269">
        <v>711.08333333333348</v>
      </c>
      <c r="H322" s="269">
        <v>730.98333333333358</v>
      </c>
      <c r="I322" s="269">
        <v>735.96666666666692</v>
      </c>
      <c r="J322" s="269">
        <v>740.93333333333362</v>
      </c>
      <c r="K322" s="268">
        <v>731</v>
      </c>
      <c r="L322" s="268">
        <v>721.05</v>
      </c>
      <c r="M322" s="268">
        <v>0.27992</v>
      </c>
      <c r="N322" s="1"/>
      <c r="O322" s="1"/>
    </row>
    <row r="323" spans="1:15" ht="12.75" customHeight="1">
      <c r="A323" s="30">
        <v>313</v>
      </c>
      <c r="B323" s="278" t="s">
        <v>159</v>
      </c>
      <c r="C323" s="268">
        <v>2087.65</v>
      </c>
      <c r="D323" s="269">
        <v>2081.5499999999997</v>
      </c>
      <c r="E323" s="269">
        <v>2058.0999999999995</v>
      </c>
      <c r="F323" s="269">
        <v>2028.5499999999997</v>
      </c>
      <c r="G323" s="269">
        <v>2005.0999999999995</v>
      </c>
      <c r="H323" s="269">
        <v>2111.0999999999995</v>
      </c>
      <c r="I323" s="269">
        <v>2134.5499999999993</v>
      </c>
      <c r="J323" s="269">
        <v>2164.0999999999995</v>
      </c>
      <c r="K323" s="268">
        <v>2105</v>
      </c>
      <c r="L323" s="268">
        <v>2052</v>
      </c>
      <c r="M323" s="268">
        <v>8.9173500000000008</v>
      </c>
      <c r="N323" s="1"/>
      <c r="O323" s="1"/>
    </row>
    <row r="324" spans="1:15" ht="12.75" customHeight="1">
      <c r="A324" s="30">
        <v>314</v>
      </c>
      <c r="B324" s="278" t="s">
        <v>433</v>
      </c>
      <c r="C324" s="268">
        <v>1218.75</v>
      </c>
      <c r="D324" s="269">
        <v>1208.5666666666666</v>
      </c>
      <c r="E324" s="269">
        <v>1195.1333333333332</v>
      </c>
      <c r="F324" s="269">
        <v>1171.5166666666667</v>
      </c>
      <c r="G324" s="269">
        <v>1158.0833333333333</v>
      </c>
      <c r="H324" s="269">
        <v>1232.1833333333332</v>
      </c>
      <c r="I324" s="269">
        <v>1245.6166666666666</v>
      </c>
      <c r="J324" s="269">
        <v>1269.2333333333331</v>
      </c>
      <c r="K324" s="268">
        <v>1222</v>
      </c>
      <c r="L324" s="268">
        <v>1184.95</v>
      </c>
      <c r="M324" s="268">
        <v>3.0479699999999998</v>
      </c>
      <c r="N324" s="1"/>
      <c r="O324" s="1"/>
    </row>
    <row r="325" spans="1:15" ht="12.75" customHeight="1">
      <c r="A325" s="30">
        <v>315</v>
      </c>
      <c r="B325" s="278" t="s">
        <v>161</v>
      </c>
      <c r="C325" s="268">
        <v>1040.05</v>
      </c>
      <c r="D325" s="269">
        <v>1036.3</v>
      </c>
      <c r="E325" s="269">
        <v>1023.75</v>
      </c>
      <c r="F325" s="269">
        <v>1007.45</v>
      </c>
      <c r="G325" s="269">
        <v>994.90000000000009</v>
      </c>
      <c r="H325" s="269">
        <v>1052.5999999999999</v>
      </c>
      <c r="I325" s="269">
        <v>1065.1499999999996</v>
      </c>
      <c r="J325" s="269">
        <v>1081.4499999999998</v>
      </c>
      <c r="K325" s="268">
        <v>1048.8499999999999</v>
      </c>
      <c r="L325" s="268">
        <v>1020</v>
      </c>
      <c r="M325" s="268">
        <v>5.1291599999999997</v>
      </c>
      <c r="N325" s="1"/>
      <c r="O325" s="1"/>
    </row>
    <row r="326" spans="1:15" ht="12.75" customHeight="1">
      <c r="A326" s="30">
        <v>316</v>
      </c>
      <c r="B326" s="278" t="s">
        <v>267</v>
      </c>
      <c r="C326" s="268">
        <v>605.79999999999995</v>
      </c>
      <c r="D326" s="269">
        <v>606.7833333333333</v>
      </c>
      <c r="E326" s="269">
        <v>599.06666666666661</v>
      </c>
      <c r="F326" s="269">
        <v>592.33333333333326</v>
      </c>
      <c r="G326" s="269">
        <v>584.61666666666656</v>
      </c>
      <c r="H326" s="269">
        <v>613.51666666666665</v>
      </c>
      <c r="I326" s="269">
        <v>621.23333333333335</v>
      </c>
      <c r="J326" s="269">
        <v>627.9666666666667</v>
      </c>
      <c r="K326" s="268">
        <v>614.5</v>
      </c>
      <c r="L326" s="268">
        <v>600.04999999999995</v>
      </c>
      <c r="M326" s="268">
        <v>2.8066900000000001</v>
      </c>
      <c r="N326" s="1"/>
      <c r="O326" s="1"/>
    </row>
    <row r="327" spans="1:15" ht="12.75" customHeight="1">
      <c r="A327" s="30">
        <v>317</v>
      </c>
      <c r="B327" s="278" t="s">
        <v>434</v>
      </c>
      <c r="C327" s="268">
        <v>30.75</v>
      </c>
      <c r="D327" s="269">
        <v>30.650000000000002</v>
      </c>
      <c r="E327" s="269">
        <v>29.900000000000006</v>
      </c>
      <c r="F327" s="269">
        <v>29.050000000000004</v>
      </c>
      <c r="G327" s="269">
        <v>28.300000000000008</v>
      </c>
      <c r="H327" s="269">
        <v>31.500000000000004</v>
      </c>
      <c r="I327" s="269">
        <v>32.25</v>
      </c>
      <c r="J327" s="269">
        <v>33.1</v>
      </c>
      <c r="K327" s="268">
        <v>31.4</v>
      </c>
      <c r="L327" s="268">
        <v>29.8</v>
      </c>
      <c r="M327" s="268">
        <v>52.769170000000003</v>
      </c>
      <c r="N327" s="1"/>
      <c r="O327" s="1"/>
    </row>
    <row r="328" spans="1:15" ht="12.75" customHeight="1">
      <c r="A328" s="30">
        <v>318</v>
      </c>
      <c r="B328" s="278" t="s">
        <v>435</v>
      </c>
      <c r="C328" s="268">
        <v>71.75</v>
      </c>
      <c r="D328" s="269">
        <v>71.066666666666663</v>
      </c>
      <c r="E328" s="269">
        <v>70.133333333333326</v>
      </c>
      <c r="F328" s="269">
        <v>68.516666666666666</v>
      </c>
      <c r="G328" s="269">
        <v>67.583333333333329</v>
      </c>
      <c r="H328" s="269">
        <v>72.683333333333323</v>
      </c>
      <c r="I328" s="269">
        <v>73.61666666666666</v>
      </c>
      <c r="J328" s="269">
        <v>75.23333333333332</v>
      </c>
      <c r="K328" s="268">
        <v>72</v>
      </c>
      <c r="L328" s="268">
        <v>69.45</v>
      </c>
      <c r="M328" s="268">
        <v>20.643260000000001</v>
      </c>
      <c r="N328" s="1"/>
      <c r="O328" s="1"/>
    </row>
    <row r="329" spans="1:15" ht="12.75" customHeight="1">
      <c r="A329" s="30">
        <v>319</v>
      </c>
      <c r="B329" s="278" t="s">
        <v>436</v>
      </c>
      <c r="C329" s="268">
        <v>567.20000000000005</v>
      </c>
      <c r="D329" s="269">
        <v>564.80000000000007</v>
      </c>
      <c r="E329" s="269">
        <v>558.40000000000009</v>
      </c>
      <c r="F329" s="269">
        <v>549.6</v>
      </c>
      <c r="G329" s="269">
        <v>543.20000000000005</v>
      </c>
      <c r="H329" s="269">
        <v>573.60000000000014</v>
      </c>
      <c r="I329" s="269">
        <v>580</v>
      </c>
      <c r="J329" s="269">
        <v>588.80000000000018</v>
      </c>
      <c r="K329" s="268">
        <v>571.20000000000005</v>
      </c>
      <c r="L329" s="268">
        <v>556</v>
      </c>
      <c r="M329" s="268">
        <v>0.58909999999999996</v>
      </c>
      <c r="N329" s="1"/>
      <c r="O329" s="1"/>
    </row>
    <row r="330" spans="1:15" ht="12.75" customHeight="1">
      <c r="A330" s="30">
        <v>320</v>
      </c>
      <c r="B330" s="278" t="s">
        <v>437</v>
      </c>
      <c r="C330" s="268">
        <v>35.700000000000003</v>
      </c>
      <c r="D330" s="269">
        <v>35.4</v>
      </c>
      <c r="E330" s="269">
        <v>34.349999999999994</v>
      </c>
      <c r="F330" s="269">
        <v>32.999999999999993</v>
      </c>
      <c r="G330" s="269">
        <v>31.949999999999989</v>
      </c>
      <c r="H330" s="269">
        <v>36.75</v>
      </c>
      <c r="I330" s="269">
        <v>37.799999999999997</v>
      </c>
      <c r="J330" s="269">
        <v>39.150000000000006</v>
      </c>
      <c r="K330" s="268">
        <v>36.450000000000003</v>
      </c>
      <c r="L330" s="268">
        <v>34.049999999999997</v>
      </c>
      <c r="M330" s="268">
        <v>276.42509000000001</v>
      </c>
      <c r="N330" s="1"/>
      <c r="O330" s="1"/>
    </row>
    <row r="331" spans="1:15" ht="12.75" customHeight="1">
      <c r="A331" s="30">
        <v>321</v>
      </c>
      <c r="B331" s="278" t="s">
        <v>438</v>
      </c>
      <c r="C331" s="268">
        <v>68.05</v>
      </c>
      <c r="D331" s="269">
        <v>67.233333333333334</v>
      </c>
      <c r="E331" s="269">
        <v>65.816666666666663</v>
      </c>
      <c r="F331" s="269">
        <v>63.583333333333329</v>
      </c>
      <c r="G331" s="269">
        <v>62.166666666666657</v>
      </c>
      <c r="H331" s="269">
        <v>69.466666666666669</v>
      </c>
      <c r="I331" s="269">
        <v>70.883333333333326</v>
      </c>
      <c r="J331" s="269">
        <v>73.116666666666674</v>
      </c>
      <c r="K331" s="268">
        <v>68.650000000000006</v>
      </c>
      <c r="L331" s="268">
        <v>65</v>
      </c>
      <c r="M331" s="268">
        <v>30.189830000000001</v>
      </c>
      <c r="N331" s="1"/>
      <c r="O331" s="1"/>
    </row>
    <row r="332" spans="1:15" ht="12.75" customHeight="1">
      <c r="A332" s="30">
        <v>322</v>
      </c>
      <c r="B332" s="278" t="s">
        <v>167</v>
      </c>
      <c r="C332" s="268">
        <v>127.75</v>
      </c>
      <c r="D332" s="269">
        <v>127.16666666666667</v>
      </c>
      <c r="E332" s="269">
        <v>125.38333333333335</v>
      </c>
      <c r="F332" s="269">
        <v>123.01666666666668</v>
      </c>
      <c r="G332" s="269">
        <v>121.23333333333336</v>
      </c>
      <c r="H332" s="269">
        <v>129.53333333333336</v>
      </c>
      <c r="I332" s="269">
        <v>131.31666666666666</v>
      </c>
      <c r="J332" s="269">
        <v>133.68333333333334</v>
      </c>
      <c r="K332" s="268">
        <v>128.94999999999999</v>
      </c>
      <c r="L332" s="268">
        <v>124.8</v>
      </c>
      <c r="M332" s="268">
        <v>68.044820000000001</v>
      </c>
      <c r="N332" s="1"/>
      <c r="O332" s="1"/>
    </row>
    <row r="333" spans="1:15" ht="12.75" customHeight="1">
      <c r="A333" s="30">
        <v>323</v>
      </c>
      <c r="B333" s="278" t="s">
        <v>439</v>
      </c>
      <c r="C333" s="268">
        <v>252.95</v>
      </c>
      <c r="D333" s="269">
        <v>248.95000000000002</v>
      </c>
      <c r="E333" s="269">
        <v>244.00000000000003</v>
      </c>
      <c r="F333" s="269">
        <v>235.05</v>
      </c>
      <c r="G333" s="269">
        <v>230.10000000000002</v>
      </c>
      <c r="H333" s="269">
        <v>257.90000000000003</v>
      </c>
      <c r="I333" s="269">
        <v>262.85000000000002</v>
      </c>
      <c r="J333" s="269">
        <v>271.80000000000007</v>
      </c>
      <c r="K333" s="268">
        <v>253.9</v>
      </c>
      <c r="L333" s="268">
        <v>240</v>
      </c>
      <c r="M333" s="268">
        <v>6.4383699999999999</v>
      </c>
      <c r="N333" s="1"/>
      <c r="O333" s="1"/>
    </row>
    <row r="334" spans="1:15" ht="12.75" customHeight="1">
      <c r="A334" s="30">
        <v>324</v>
      </c>
      <c r="B334" s="278" t="s">
        <v>169</v>
      </c>
      <c r="C334" s="268">
        <v>159.65</v>
      </c>
      <c r="D334" s="269">
        <v>159.53333333333333</v>
      </c>
      <c r="E334" s="269">
        <v>157.51666666666665</v>
      </c>
      <c r="F334" s="269">
        <v>155.38333333333333</v>
      </c>
      <c r="G334" s="269">
        <v>153.36666666666665</v>
      </c>
      <c r="H334" s="269">
        <v>161.66666666666666</v>
      </c>
      <c r="I334" s="269">
        <v>163.68333333333337</v>
      </c>
      <c r="J334" s="269">
        <v>165.81666666666666</v>
      </c>
      <c r="K334" s="268">
        <v>161.55000000000001</v>
      </c>
      <c r="L334" s="268">
        <v>157.4</v>
      </c>
      <c r="M334" s="268">
        <v>120.15533000000001</v>
      </c>
      <c r="N334" s="1"/>
      <c r="O334" s="1"/>
    </row>
    <row r="335" spans="1:15" ht="12.75" customHeight="1">
      <c r="A335" s="30">
        <v>325</v>
      </c>
      <c r="B335" s="278" t="s">
        <v>440</v>
      </c>
      <c r="C335" s="268">
        <v>719.95</v>
      </c>
      <c r="D335" s="269">
        <v>718.98333333333323</v>
      </c>
      <c r="E335" s="269">
        <v>712.96666666666647</v>
      </c>
      <c r="F335" s="269">
        <v>705.98333333333323</v>
      </c>
      <c r="G335" s="269">
        <v>699.96666666666647</v>
      </c>
      <c r="H335" s="269">
        <v>725.96666666666647</v>
      </c>
      <c r="I335" s="269">
        <v>731.98333333333312</v>
      </c>
      <c r="J335" s="269">
        <v>738.96666666666647</v>
      </c>
      <c r="K335" s="268">
        <v>725</v>
      </c>
      <c r="L335" s="268">
        <v>712</v>
      </c>
      <c r="M335" s="268">
        <v>0.98960000000000004</v>
      </c>
      <c r="N335" s="1"/>
      <c r="O335" s="1"/>
    </row>
    <row r="336" spans="1:15" ht="12.75" customHeight="1">
      <c r="A336" s="30">
        <v>326</v>
      </c>
      <c r="B336" s="278" t="s">
        <v>163</v>
      </c>
      <c r="C336" s="268">
        <v>71.3</v>
      </c>
      <c r="D336" s="269">
        <v>70.449999999999989</v>
      </c>
      <c r="E336" s="269">
        <v>69.049999999999983</v>
      </c>
      <c r="F336" s="269">
        <v>66.8</v>
      </c>
      <c r="G336" s="269">
        <v>65.399999999999991</v>
      </c>
      <c r="H336" s="269">
        <v>72.699999999999974</v>
      </c>
      <c r="I336" s="269">
        <v>74.09999999999998</v>
      </c>
      <c r="J336" s="269">
        <v>76.349999999999966</v>
      </c>
      <c r="K336" s="268">
        <v>71.849999999999994</v>
      </c>
      <c r="L336" s="268">
        <v>68.2</v>
      </c>
      <c r="M336" s="268">
        <v>166.70831999999999</v>
      </c>
      <c r="N336" s="1"/>
      <c r="O336" s="1"/>
    </row>
    <row r="337" spans="1:15" ht="12.75" customHeight="1">
      <c r="A337" s="30">
        <v>327</v>
      </c>
      <c r="B337" s="278" t="s">
        <v>165</v>
      </c>
      <c r="C337" s="268">
        <v>4490.8500000000004</v>
      </c>
      <c r="D337" s="269">
        <v>4454.3</v>
      </c>
      <c r="E337" s="269">
        <v>4400.6500000000005</v>
      </c>
      <c r="F337" s="269">
        <v>4310.4500000000007</v>
      </c>
      <c r="G337" s="269">
        <v>4256.8000000000011</v>
      </c>
      <c r="H337" s="269">
        <v>4544.5</v>
      </c>
      <c r="I337" s="269">
        <v>4598.1499999999996</v>
      </c>
      <c r="J337" s="269">
        <v>4688.3499999999995</v>
      </c>
      <c r="K337" s="268">
        <v>4507.95</v>
      </c>
      <c r="L337" s="268">
        <v>4364.1000000000004</v>
      </c>
      <c r="M337" s="268">
        <v>0.91320000000000001</v>
      </c>
      <c r="N337" s="1"/>
      <c r="O337" s="1"/>
    </row>
    <row r="338" spans="1:15" ht="12.75" customHeight="1">
      <c r="A338" s="30">
        <v>328</v>
      </c>
      <c r="B338" s="278" t="s">
        <v>805</v>
      </c>
      <c r="C338" s="268">
        <v>653.35</v>
      </c>
      <c r="D338" s="269">
        <v>648.85</v>
      </c>
      <c r="E338" s="269">
        <v>642</v>
      </c>
      <c r="F338" s="269">
        <v>630.65</v>
      </c>
      <c r="G338" s="269">
        <v>623.79999999999995</v>
      </c>
      <c r="H338" s="269">
        <v>660.2</v>
      </c>
      <c r="I338" s="269">
        <v>667.05000000000018</v>
      </c>
      <c r="J338" s="269">
        <v>678.40000000000009</v>
      </c>
      <c r="K338" s="268">
        <v>655.7</v>
      </c>
      <c r="L338" s="268">
        <v>637.5</v>
      </c>
      <c r="M338" s="268">
        <v>4.9046200000000004</v>
      </c>
      <c r="N338" s="1"/>
      <c r="O338" s="1"/>
    </row>
    <row r="339" spans="1:15" ht="12.75" customHeight="1">
      <c r="A339" s="30">
        <v>329</v>
      </c>
      <c r="B339" s="278" t="s">
        <v>166</v>
      </c>
      <c r="C339" s="268">
        <v>19144.8</v>
      </c>
      <c r="D339" s="269">
        <v>19077.933333333334</v>
      </c>
      <c r="E339" s="269">
        <v>18960.866666666669</v>
      </c>
      <c r="F339" s="269">
        <v>18776.933333333334</v>
      </c>
      <c r="G339" s="269">
        <v>18659.866666666669</v>
      </c>
      <c r="H339" s="269">
        <v>19261.866666666669</v>
      </c>
      <c r="I339" s="269">
        <v>19378.933333333334</v>
      </c>
      <c r="J339" s="269">
        <v>19562.866666666669</v>
      </c>
      <c r="K339" s="268">
        <v>19195</v>
      </c>
      <c r="L339" s="268">
        <v>18894</v>
      </c>
      <c r="M339" s="268">
        <v>0.80972999999999995</v>
      </c>
      <c r="N339" s="1"/>
      <c r="O339" s="1"/>
    </row>
    <row r="340" spans="1:15" ht="12.75" customHeight="1">
      <c r="A340" s="30">
        <v>330</v>
      </c>
      <c r="B340" s="278" t="s">
        <v>441</v>
      </c>
      <c r="C340" s="268">
        <v>64.599999999999994</v>
      </c>
      <c r="D340" s="269">
        <v>64.100000000000009</v>
      </c>
      <c r="E340" s="269">
        <v>63.200000000000017</v>
      </c>
      <c r="F340" s="269">
        <v>61.800000000000011</v>
      </c>
      <c r="G340" s="269">
        <v>60.90000000000002</v>
      </c>
      <c r="H340" s="269">
        <v>65.500000000000014</v>
      </c>
      <c r="I340" s="269">
        <v>66.40000000000002</v>
      </c>
      <c r="J340" s="269">
        <v>67.800000000000011</v>
      </c>
      <c r="K340" s="268">
        <v>65</v>
      </c>
      <c r="L340" s="268">
        <v>62.7</v>
      </c>
      <c r="M340" s="268">
        <v>5.3425399999999996</v>
      </c>
      <c r="N340" s="1"/>
      <c r="O340" s="1"/>
    </row>
    <row r="341" spans="1:15" ht="12.75" customHeight="1">
      <c r="A341" s="30">
        <v>331</v>
      </c>
      <c r="B341" s="278" t="s">
        <v>162</v>
      </c>
      <c r="C341" s="268">
        <v>268.64999999999998</v>
      </c>
      <c r="D341" s="269">
        <v>268.90000000000003</v>
      </c>
      <c r="E341" s="269">
        <v>265.30000000000007</v>
      </c>
      <c r="F341" s="269">
        <v>261.95000000000005</v>
      </c>
      <c r="G341" s="269">
        <v>258.35000000000008</v>
      </c>
      <c r="H341" s="269">
        <v>272.25000000000006</v>
      </c>
      <c r="I341" s="269">
        <v>275.85000000000008</v>
      </c>
      <c r="J341" s="269">
        <v>279.20000000000005</v>
      </c>
      <c r="K341" s="268">
        <v>272.5</v>
      </c>
      <c r="L341" s="268">
        <v>265.55</v>
      </c>
      <c r="M341" s="268">
        <v>3.2102300000000001</v>
      </c>
      <c r="N341" s="1"/>
      <c r="O341" s="1"/>
    </row>
    <row r="342" spans="1:15" ht="12.75" customHeight="1">
      <c r="A342" s="30">
        <v>332</v>
      </c>
      <c r="B342" s="278" t="s">
        <v>850</v>
      </c>
      <c r="C342" s="268">
        <v>411.1</v>
      </c>
      <c r="D342" s="269">
        <v>407.7</v>
      </c>
      <c r="E342" s="269">
        <v>398.4</v>
      </c>
      <c r="F342" s="269">
        <v>385.7</v>
      </c>
      <c r="G342" s="269">
        <v>376.4</v>
      </c>
      <c r="H342" s="269">
        <v>420.4</v>
      </c>
      <c r="I342" s="269">
        <v>429.70000000000005</v>
      </c>
      <c r="J342" s="269">
        <v>442.4</v>
      </c>
      <c r="K342" s="268">
        <v>417</v>
      </c>
      <c r="L342" s="268">
        <v>395</v>
      </c>
      <c r="M342" s="268">
        <v>3.0634899999999998</v>
      </c>
      <c r="N342" s="1"/>
      <c r="O342" s="1"/>
    </row>
    <row r="343" spans="1:15" ht="12.75" customHeight="1">
      <c r="A343" s="30">
        <v>333</v>
      </c>
      <c r="B343" s="278" t="s">
        <v>268</v>
      </c>
      <c r="C343" s="268">
        <v>917.8</v>
      </c>
      <c r="D343" s="269">
        <v>913.06666666666661</v>
      </c>
      <c r="E343" s="269">
        <v>894.83333333333326</v>
      </c>
      <c r="F343" s="269">
        <v>871.86666666666667</v>
      </c>
      <c r="G343" s="269">
        <v>853.63333333333333</v>
      </c>
      <c r="H343" s="269">
        <v>936.03333333333319</v>
      </c>
      <c r="I343" s="269">
        <v>954.26666666666654</v>
      </c>
      <c r="J343" s="269">
        <v>977.23333333333312</v>
      </c>
      <c r="K343" s="268">
        <v>931.3</v>
      </c>
      <c r="L343" s="268">
        <v>890.1</v>
      </c>
      <c r="M343" s="268">
        <v>7.1917</v>
      </c>
      <c r="N343" s="1"/>
      <c r="O343" s="1"/>
    </row>
    <row r="344" spans="1:15" ht="12.75" customHeight="1">
      <c r="A344" s="30">
        <v>334</v>
      </c>
      <c r="B344" s="278" t="s">
        <v>170</v>
      </c>
      <c r="C344" s="268">
        <v>126.8</v>
      </c>
      <c r="D344" s="269">
        <v>128.23333333333332</v>
      </c>
      <c r="E344" s="269">
        <v>124.06666666666663</v>
      </c>
      <c r="F344" s="269">
        <v>121.33333333333331</v>
      </c>
      <c r="G344" s="269">
        <v>117.16666666666663</v>
      </c>
      <c r="H344" s="269">
        <v>130.96666666666664</v>
      </c>
      <c r="I344" s="269">
        <v>135.13333333333333</v>
      </c>
      <c r="J344" s="269">
        <v>137.86666666666665</v>
      </c>
      <c r="K344" s="268">
        <v>132.4</v>
      </c>
      <c r="L344" s="268">
        <v>125.5</v>
      </c>
      <c r="M344" s="268">
        <v>335.30493999999999</v>
      </c>
      <c r="N344" s="1"/>
      <c r="O344" s="1"/>
    </row>
    <row r="345" spans="1:15" ht="12.75" customHeight="1">
      <c r="A345" s="30">
        <v>335</v>
      </c>
      <c r="B345" s="278" t="s">
        <v>269</v>
      </c>
      <c r="C345" s="268">
        <v>174.45</v>
      </c>
      <c r="D345" s="269">
        <v>172.98333333333335</v>
      </c>
      <c r="E345" s="269">
        <v>169.81666666666669</v>
      </c>
      <c r="F345" s="269">
        <v>165.18333333333334</v>
      </c>
      <c r="G345" s="269">
        <v>162.01666666666668</v>
      </c>
      <c r="H345" s="269">
        <v>177.6166666666667</v>
      </c>
      <c r="I345" s="269">
        <v>180.78333333333333</v>
      </c>
      <c r="J345" s="269">
        <v>185.41666666666671</v>
      </c>
      <c r="K345" s="268">
        <v>176.15</v>
      </c>
      <c r="L345" s="268">
        <v>168.35</v>
      </c>
      <c r="M345" s="268">
        <v>33.332009999999997</v>
      </c>
      <c r="N345" s="1"/>
      <c r="O345" s="1"/>
    </row>
    <row r="346" spans="1:15" ht="12.75" customHeight="1">
      <c r="A346" s="30">
        <v>336</v>
      </c>
      <c r="B346" s="278" t="s">
        <v>831</v>
      </c>
      <c r="C346" s="268">
        <v>637.95000000000005</v>
      </c>
      <c r="D346" s="269">
        <v>639.4666666666667</v>
      </c>
      <c r="E346" s="269">
        <v>629.63333333333344</v>
      </c>
      <c r="F346" s="269">
        <v>621.31666666666672</v>
      </c>
      <c r="G346" s="269">
        <v>611.48333333333346</v>
      </c>
      <c r="H346" s="269">
        <v>647.78333333333342</v>
      </c>
      <c r="I346" s="269">
        <v>657.61666666666667</v>
      </c>
      <c r="J346" s="269">
        <v>665.93333333333339</v>
      </c>
      <c r="K346" s="268">
        <v>649.29999999999995</v>
      </c>
      <c r="L346" s="268">
        <v>631.15</v>
      </c>
      <c r="M346" s="268">
        <v>8.6394699999999993</v>
      </c>
      <c r="N346" s="1"/>
      <c r="O346" s="1"/>
    </row>
    <row r="347" spans="1:15" ht="12.75" customHeight="1">
      <c r="A347" s="30">
        <v>337</v>
      </c>
      <c r="B347" s="278" t="s">
        <v>442</v>
      </c>
      <c r="C347" s="268">
        <v>2982.5</v>
      </c>
      <c r="D347" s="269">
        <v>2966.0166666666664</v>
      </c>
      <c r="E347" s="269">
        <v>2942.0333333333328</v>
      </c>
      <c r="F347" s="269">
        <v>2901.5666666666666</v>
      </c>
      <c r="G347" s="269">
        <v>2877.583333333333</v>
      </c>
      <c r="H347" s="269">
        <v>3006.4833333333327</v>
      </c>
      <c r="I347" s="269">
        <v>3030.4666666666662</v>
      </c>
      <c r="J347" s="269">
        <v>3070.9333333333325</v>
      </c>
      <c r="K347" s="268">
        <v>2990</v>
      </c>
      <c r="L347" s="268">
        <v>2925.55</v>
      </c>
      <c r="M347" s="268">
        <v>0.50551999999999997</v>
      </c>
      <c r="N347" s="1"/>
      <c r="O347" s="1"/>
    </row>
    <row r="348" spans="1:15" ht="12.75" customHeight="1">
      <c r="A348" s="30">
        <v>338</v>
      </c>
      <c r="B348" s="278" t="s">
        <v>443</v>
      </c>
      <c r="C348" s="268">
        <v>272.89999999999998</v>
      </c>
      <c r="D348" s="269">
        <v>273.3</v>
      </c>
      <c r="E348" s="269">
        <v>270.60000000000002</v>
      </c>
      <c r="F348" s="269">
        <v>268.3</v>
      </c>
      <c r="G348" s="269">
        <v>265.60000000000002</v>
      </c>
      <c r="H348" s="269">
        <v>275.60000000000002</v>
      </c>
      <c r="I348" s="269">
        <v>278.29999999999995</v>
      </c>
      <c r="J348" s="269">
        <v>280.60000000000002</v>
      </c>
      <c r="K348" s="268">
        <v>276</v>
      </c>
      <c r="L348" s="268">
        <v>271</v>
      </c>
      <c r="M348" s="268">
        <v>1.4272899999999999</v>
      </c>
      <c r="N348" s="1"/>
      <c r="O348" s="1"/>
    </row>
    <row r="349" spans="1:15" ht="12.75" customHeight="1">
      <c r="A349" s="30">
        <v>339</v>
      </c>
      <c r="B349" s="278" t="s">
        <v>832</v>
      </c>
      <c r="C349" s="268">
        <v>472.55</v>
      </c>
      <c r="D349" s="269">
        <v>473.4666666666667</v>
      </c>
      <c r="E349" s="269">
        <v>467.13333333333338</v>
      </c>
      <c r="F349" s="269">
        <v>461.7166666666667</v>
      </c>
      <c r="G349" s="269">
        <v>455.38333333333338</v>
      </c>
      <c r="H349" s="269">
        <v>478.88333333333338</v>
      </c>
      <c r="I349" s="269">
        <v>485.21666666666664</v>
      </c>
      <c r="J349" s="269">
        <v>490.63333333333338</v>
      </c>
      <c r="K349" s="268">
        <v>479.8</v>
      </c>
      <c r="L349" s="268">
        <v>468.05</v>
      </c>
      <c r="M349" s="268">
        <v>3.3278300000000001</v>
      </c>
      <c r="N349" s="1"/>
      <c r="O349" s="1"/>
    </row>
    <row r="350" spans="1:15" ht="12.75" customHeight="1">
      <c r="A350" s="30">
        <v>340</v>
      </c>
      <c r="B350" s="278" t="s">
        <v>821</v>
      </c>
      <c r="C350" s="268">
        <v>128.44999999999999</v>
      </c>
      <c r="D350" s="269">
        <v>127.94999999999999</v>
      </c>
      <c r="E350" s="269">
        <v>126.19999999999999</v>
      </c>
      <c r="F350" s="269">
        <v>123.95</v>
      </c>
      <c r="G350" s="269">
        <v>122.2</v>
      </c>
      <c r="H350" s="269">
        <v>130.19999999999999</v>
      </c>
      <c r="I350" s="269">
        <v>131.94999999999999</v>
      </c>
      <c r="J350" s="269">
        <v>134.19999999999996</v>
      </c>
      <c r="K350" s="268">
        <v>129.69999999999999</v>
      </c>
      <c r="L350" s="268">
        <v>125.7</v>
      </c>
      <c r="M350" s="268">
        <v>5.9557000000000002</v>
      </c>
      <c r="N350" s="1"/>
      <c r="O350" s="1"/>
    </row>
    <row r="351" spans="1:15" ht="12.75" customHeight="1">
      <c r="A351" s="30">
        <v>341</v>
      </c>
      <c r="B351" s="278" t="s">
        <v>177</v>
      </c>
      <c r="C351" s="268">
        <v>2998.35</v>
      </c>
      <c r="D351" s="269">
        <v>2990.4333333333329</v>
      </c>
      <c r="E351" s="269">
        <v>2965.9666666666658</v>
      </c>
      <c r="F351" s="269">
        <v>2933.583333333333</v>
      </c>
      <c r="G351" s="269">
        <v>2909.1166666666659</v>
      </c>
      <c r="H351" s="269">
        <v>3022.8166666666657</v>
      </c>
      <c r="I351" s="269">
        <v>3047.2833333333328</v>
      </c>
      <c r="J351" s="269">
        <v>3079.6666666666656</v>
      </c>
      <c r="K351" s="268">
        <v>3014.9</v>
      </c>
      <c r="L351" s="268">
        <v>2958.05</v>
      </c>
      <c r="M351" s="268">
        <v>1.5191300000000001</v>
      </c>
      <c r="N351" s="1"/>
      <c r="O351" s="1"/>
    </row>
    <row r="352" spans="1:15" ht="12.75" customHeight="1">
      <c r="A352" s="30">
        <v>342</v>
      </c>
      <c r="B352" s="278" t="s">
        <v>445</v>
      </c>
      <c r="C352" s="268">
        <v>392.35</v>
      </c>
      <c r="D352" s="269">
        <v>386.58333333333331</v>
      </c>
      <c r="E352" s="269">
        <v>378.16666666666663</v>
      </c>
      <c r="F352" s="269">
        <v>363.98333333333329</v>
      </c>
      <c r="G352" s="269">
        <v>355.56666666666661</v>
      </c>
      <c r="H352" s="269">
        <v>400.76666666666665</v>
      </c>
      <c r="I352" s="269">
        <v>409.18333333333328</v>
      </c>
      <c r="J352" s="269">
        <v>423.36666666666667</v>
      </c>
      <c r="K352" s="268">
        <v>395</v>
      </c>
      <c r="L352" s="268">
        <v>372.4</v>
      </c>
      <c r="M352" s="268">
        <v>3.7982499999999999</v>
      </c>
      <c r="N352" s="1"/>
      <c r="O352" s="1"/>
    </row>
    <row r="353" spans="1:15" ht="12.75" customHeight="1">
      <c r="A353" s="30">
        <v>343</v>
      </c>
      <c r="B353" s="278" t="s">
        <v>446</v>
      </c>
      <c r="C353" s="268">
        <v>265.14999999999998</v>
      </c>
      <c r="D353" s="269">
        <v>262.40000000000003</v>
      </c>
      <c r="E353" s="269">
        <v>258.25000000000006</v>
      </c>
      <c r="F353" s="269">
        <v>251.35000000000002</v>
      </c>
      <c r="G353" s="269">
        <v>247.20000000000005</v>
      </c>
      <c r="H353" s="269">
        <v>269.30000000000007</v>
      </c>
      <c r="I353" s="269">
        <v>273.45000000000005</v>
      </c>
      <c r="J353" s="269">
        <v>280.35000000000008</v>
      </c>
      <c r="K353" s="268">
        <v>266.55</v>
      </c>
      <c r="L353" s="268">
        <v>255.5</v>
      </c>
      <c r="M353" s="268">
        <v>1.1354599999999999</v>
      </c>
      <c r="N353" s="1"/>
      <c r="O353" s="1"/>
    </row>
    <row r="354" spans="1:15" ht="12.75" customHeight="1">
      <c r="A354" s="30">
        <v>344</v>
      </c>
      <c r="B354" s="278" t="s">
        <v>181</v>
      </c>
      <c r="C354" s="268">
        <v>1788.5</v>
      </c>
      <c r="D354" s="269">
        <v>1771.5333333333335</v>
      </c>
      <c r="E354" s="269">
        <v>1747.866666666667</v>
      </c>
      <c r="F354" s="269">
        <v>1707.2333333333336</v>
      </c>
      <c r="G354" s="269">
        <v>1683.5666666666671</v>
      </c>
      <c r="H354" s="269">
        <v>1812.166666666667</v>
      </c>
      <c r="I354" s="269">
        <v>1835.8333333333335</v>
      </c>
      <c r="J354" s="269">
        <v>1876.4666666666669</v>
      </c>
      <c r="K354" s="268">
        <v>1795.2</v>
      </c>
      <c r="L354" s="268">
        <v>1730.9</v>
      </c>
      <c r="M354" s="268">
        <v>10.642480000000001</v>
      </c>
      <c r="N354" s="1"/>
      <c r="O354" s="1"/>
    </row>
    <row r="355" spans="1:15" ht="12.75" customHeight="1">
      <c r="A355" s="30">
        <v>345</v>
      </c>
      <c r="B355" s="278" t="s">
        <v>171</v>
      </c>
      <c r="C355" s="268">
        <v>50666.15</v>
      </c>
      <c r="D355" s="269">
        <v>50162.799999999996</v>
      </c>
      <c r="E355" s="269">
        <v>49413.349999999991</v>
      </c>
      <c r="F355" s="269">
        <v>48160.549999999996</v>
      </c>
      <c r="G355" s="269">
        <v>47411.099999999991</v>
      </c>
      <c r="H355" s="269">
        <v>51415.599999999991</v>
      </c>
      <c r="I355" s="269">
        <v>52165.049999999988</v>
      </c>
      <c r="J355" s="269">
        <v>53417.849999999991</v>
      </c>
      <c r="K355" s="268">
        <v>50912.25</v>
      </c>
      <c r="L355" s="268">
        <v>48910</v>
      </c>
      <c r="M355" s="268">
        <v>0.19202</v>
      </c>
      <c r="N355" s="1"/>
      <c r="O355" s="1"/>
    </row>
    <row r="356" spans="1:15" ht="12.75" customHeight="1">
      <c r="A356" s="30">
        <v>346</v>
      </c>
      <c r="B356" s="278" t="s">
        <v>447</v>
      </c>
      <c r="C356" s="268">
        <v>3241.2</v>
      </c>
      <c r="D356" s="269">
        <v>3235.8666666666668</v>
      </c>
      <c r="E356" s="269">
        <v>3177.7333333333336</v>
      </c>
      <c r="F356" s="269">
        <v>3114.2666666666669</v>
      </c>
      <c r="G356" s="269">
        <v>3056.1333333333337</v>
      </c>
      <c r="H356" s="269">
        <v>3299.3333333333335</v>
      </c>
      <c r="I356" s="269">
        <v>3357.4666666666667</v>
      </c>
      <c r="J356" s="269">
        <v>3420.9333333333334</v>
      </c>
      <c r="K356" s="268">
        <v>3294</v>
      </c>
      <c r="L356" s="268">
        <v>3172.4</v>
      </c>
      <c r="M356" s="268">
        <v>3.8623400000000001</v>
      </c>
      <c r="N356" s="1"/>
      <c r="O356" s="1"/>
    </row>
    <row r="357" spans="1:15" ht="12.75" customHeight="1">
      <c r="A357" s="30">
        <v>347</v>
      </c>
      <c r="B357" s="278" t="s">
        <v>173</v>
      </c>
      <c r="C357" s="268">
        <v>199.9</v>
      </c>
      <c r="D357" s="269">
        <v>199.46666666666667</v>
      </c>
      <c r="E357" s="269">
        <v>198.03333333333333</v>
      </c>
      <c r="F357" s="269">
        <v>196.16666666666666</v>
      </c>
      <c r="G357" s="269">
        <v>194.73333333333332</v>
      </c>
      <c r="H357" s="269">
        <v>201.33333333333334</v>
      </c>
      <c r="I357" s="269">
        <v>202.76666666666668</v>
      </c>
      <c r="J357" s="269">
        <v>204.63333333333335</v>
      </c>
      <c r="K357" s="268">
        <v>200.9</v>
      </c>
      <c r="L357" s="268">
        <v>197.6</v>
      </c>
      <c r="M357" s="268">
        <v>19.039960000000001</v>
      </c>
      <c r="N357" s="1"/>
      <c r="O357" s="1"/>
    </row>
    <row r="358" spans="1:15" ht="12.75" customHeight="1">
      <c r="A358" s="30">
        <v>348</v>
      </c>
      <c r="B358" s="278" t="s">
        <v>175</v>
      </c>
      <c r="C358" s="268">
        <v>4265.3500000000004</v>
      </c>
      <c r="D358" s="269">
        <v>4243.6333333333341</v>
      </c>
      <c r="E358" s="269">
        <v>4187.2666666666682</v>
      </c>
      <c r="F358" s="269">
        <v>4109.1833333333343</v>
      </c>
      <c r="G358" s="269">
        <v>4052.8166666666684</v>
      </c>
      <c r="H358" s="269">
        <v>4321.7166666666681</v>
      </c>
      <c r="I358" s="269">
        <v>4378.0833333333348</v>
      </c>
      <c r="J358" s="269">
        <v>4456.1666666666679</v>
      </c>
      <c r="K358" s="268">
        <v>4300</v>
      </c>
      <c r="L358" s="268">
        <v>4165.55</v>
      </c>
      <c r="M358" s="268">
        <v>0.28083999999999998</v>
      </c>
      <c r="N358" s="1"/>
      <c r="O358" s="1"/>
    </row>
    <row r="359" spans="1:15" ht="12.75" customHeight="1">
      <c r="A359" s="30">
        <v>349</v>
      </c>
      <c r="B359" s="278" t="s">
        <v>449</v>
      </c>
      <c r="C359" s="268">
        <v>1399.1</v>
      </c>
      <c r="D359" s="269">
        <v>1388.8</v>
      </c>
      <c r="E359" s="269">
        <v>1311.8</v>
      </c>
      <c r="F359" s="269">
        <v>1224.5</v>
      </c>
      <c r="G359" s="269">
        <v>1147.5</v>
      </c>
      <c r="H359" s="269">
        <v>1476.1</v>
      </c>
      <c r="I359" s="269">
        <v>1553.1</v>
      </c>
      <c r="J359" s="269">
        <v>1640.3999999999999</v>
      </c>
      <c r="K359" s="268">
        <v>1465.8</v>
      </c>
      <c r="L359" s="268">
        <v>1301.5</v>
      </c>
      <c r="M359" s="268">
        <v>5.2480799999999999</v>
      </c>
      <c r="N359" s="1"/>
      <c r="O359" s="1"/>
    </row>
    <row r="360" spans="1:15" ht="12.75" customHeight="1">
      <c r="A360" s="30">
        <v>350</v>
      </c>
      <c r="B360" s="278" t="s">
        <v>176</v>
      </c>
      <c r="C360" s="268">
        <v>2690.3</v>
      </c>
      <c r="D360" s="269">
        <v>2694.1833333333334</v>
      </c>
      <c r="E360" s="269">
        <v>2671.3666666666668</v>
      </c>
      <c r="F360" s="269">
        <v>2652.4333333333334</v>
      </c>
      <c r="G360" s="269">
        <v>2629.6166666666668</v>
      </c>
      <c r="H360" s="269">
        <v>2713.1166666666668</v>
      </c>
      <c r="I360" s="269">
        <v>2735.9333333333334</v>
      </c>
      <c r="J360" s="269">
        <v>2754.8666666666668</v>
      </c>
      <c r="K360" s="268">
        <v>2717</v>
      </c>
      <c r="L360" s="268">
        <v>2675.25</v>
      </c>
      <c r="M360" s="268">
        <v>5.2262500000000003</v>
      </c>
      <c r="N360" s="1"/>
      <c r="O360" s="1"/>
    </row>
    <row r="361" spans="1:15" ht="12.75" customHeight="1">
      <c r="A361" s="30">
        <v>351</v>
      </c>
      <c r="B361" s="278" t="s">
        <v>172</v>
      </c>
      <c r="C361" s="268">
        <v>864.25</v>
      </c>
      <c r="D361" s="269">
        <v>860.61666666666667</v>
      </c>
      <c r="E361" s="269">
        <v>847.63333333333333</v>
      </c>
      <c r="F361" s="269">
        <v>831.01666666666665</v>
      </c>
      <c r="G361" s="269">
        <v>818.0333333333333</v>
      </c>
      <c r="H361" s="269">
        <v>877.23333333333335</v>
      </c>
      <c r="I361" s="269">
        <v>890.2166666666667</v>
      </c>
      <c r="J361" s="269">
        <v>906.83333333333337</v>
      </c>
      <c r="K361" s="268">
        <v>873.6</v>
      </c>
      <c r="L361" s="268">
        <v>844</v>
      </c>
      <c r="M361" s="268">
        <v>9.6352499999999992</v>
      </c>
      <c r="N361" s="1"/>
      <c r="O361" s="1"/>
    </row>
    <row r="362" spans="1:15" ht="12.75" customHeight="1">
      <c r="A362" s="30">
        <v>352</v>
      </c>
      <c r="B362" s="278" t="s">
        <v>450</v>
      </c>
      <c r="C362" s="268">
        <v>865.2</v>
      </c>
      <c r="D362" s="269">
        <v>867.83333333333337</v>
      </c>
      <c r="E362" s="269">
        <v>856.66666666666674</v>
      </c>
      <c r="F362" s="269">
        <v>848.13333333333333</v>
      </c>
      <c r="G362" s="269">
        <v>836.9666666666667</v>
      </c>
      <c r="H362" s="269">
        <v>876.36666666666679</v>
      </c>
      <c r="I362" s="269">
        <v>887.53333333333353</v>
      </c>
      <c r="J362" s="269">
        <v>896.06666666666683</v>
      </c>
      <c r="K362" s="268">
        <v>879</v>
      </c>
      <c r="L362" s="268">
        <v>859.3</v>
      </c>
      <c r="M362" s="268">
        <v>0.25034000000000001</v>
      </c>
      <c r="N362" s="1"/>
      <c r="O362" s="1"/>
    </row>
    <row r="363" spans="1:15" ht="12.75" customHeight="1">
      <c r="A363" s="30">
        <v>353</v>
      </c>
      <c r="B363" s="278" t="s">
        <v>270</v>
      </c>
      <c r="C363" s="268">
        <v>2560.75</v>
      </c>
      <c r="D363" s="269">
        <v>2562.6166666666668</v>
      </c>
      <c r="E363" s="269">
        <v>2526.2333333333336</v>
      </c>
      <c r="F363" s="269">
        <v>2491.7166666666667</v>
      </c>
      <c r="G363" s="269">
        <v>2455.3333333333335</v>
      </c>
      <c r="H363" s="269">
        <v>2597.1333333333337</v>
      </c>
      <c r="I363" s="269">
        <v>2633.5166666666669</v>
      </c>
      <c r="J363" s="269">
        <v>2668.0333333333338</v>
      </c>
      <c r="K363" s="268">
        <v>2599</v>
      </c>
      <c r="L363" s="268">
        <v>2528.1</v>
      </c>
      <c r="M363" s="268">
        <v>2.2618200000000002</v>
      </c>
      <c r="N363" s="1"/>
      <c r="O363" s="1"/>
    </row>
    <row r="364" spans="1:15" ht="12.75" customHeight="1">
      <c r="A364" s="30">
        <v>354</v>
      </c>
      <c r="B364" s="278" t="s">
        <v>451</v>
      </c>
      <c r="C364" s="268">
        <v>1980.95</v>
      </c>
      <c r="D364" s="269">
        <v>1964.3166666666668</v>
      </c>
      <c r="E364" s="269">
        <v>1932.5333333333338</v>
      </c>
      <c r="F364" s="269">
        <v>1884.116666666667</v>
      </c>
      <c r="G364" s="269">
        <v>1852.3333333333339</v>
      </c>
      <c r="H364" s="269">
        <v>2012.7333333333336</v>
      </c>
      <c r="I364" s="269">
        <v>2044.5166666666669</v>
      </c>
      <c r="J364" s="269">
        <v>2092.9333333333334</v>
      </c>
      <c r="K364" s="268">
        <v>1996.1</v>
      </c>
      <c r="L364" s="268">
        <v>1915.9</v>
      </c>
      <c r="M364" s="268">
        <v>1.8704499999999999</v>
      </c>
      <c r="N364" s="1"/>
      <c r="O364" s="1"/>
    </row>
    <row r="365" spans="1:15" ht="12.75" customHeight="1">
      <c r="A365" s="30">
        <v>355</v>
      </c>
      <c r="B365" s="278" t="s">
        <v>806</v>
      </c>
      <c r="C365" s="268">
        <v>305.8</v>
      </c>
      <c r="D365" s="269">
        <v>301.93333333333334</v>
      </c>
      <c r="E365" s="269">
        <v>296.16666666666669</v>
      </c>
      <c r="F365" s="269">
        <v>286.53333333333336</v>
      </c>
      <c r="G365" s="269">
        <v>280.76666666666671</v>
      </c>
      <c r="H365" s="269">
        <v>311.56666666666666</v>
      </c>
      <c r="I365" s="269">
        <v>317.33333333333331</v>
      </c>
      <c r="J365" s="269">
        <v>326.96666666666664</v>
      </c>
      <c r="K365" s="268">
        <v>307.7</v>
      </c>
      <c r="L365" s="268">
        <v>292.3</v>
      </c>
      <c r="M365" s="268">
        <v>46.769159999999999</v>
      </c>
      <c r="N365" s="1"/>
      <c r="O365" s="1"/>
    </row>
    <row r="366" spans="1:15" ht="12.75" customHeight="1">
      <c r="A366" s="30">
        <v>356</v>
      </c>
      <c r="B366" s="278" t="s">
        <v>174</v>
      </c>
      <c r="C366" s="268">
        <v>104.6</v>
      </c>
      <c r="D366" s="269">
        <v>104.48333333333335</v>
      </c>
      <c r="E366" s="269">
        <v>103.76666666666669</v>
      </c>
      <c r="F366" s="269">
        <v>102.93333333333335</v>
      </c>
      <c r="G366" s="269">
        <v>102.2166666666667</v>
      </c>
      <c r="H366" s="269">
        <v>105.31666666666669</v>
      </c>
      <c r="I366" s="269">
        <v>106.03333333333333</v>
      </c>
      <c r="J366" s="269">
        <v>106.86666666666669</v>
      </c>
      <c r="K366" s="268">
        <v>105.2</v>
      </c>
      <c r="L366" s="268">
        <v>103.65</v>
      </c>
      <c r="M366" s="268">
        <v>69.104709999999997</v>
      </c>
      <c r="N366" s="1"/>
      <c r="O366" s="1"/>
    </row>
    <row r="367" spans="1:15" ht="12.75" customHeight="1">
      <c r="A367" s="30">
        <v>357</v>
      </c>
      <c r="B367" s="278" t="s">
        <v>179</v>
      </c>
      <c r="C367" s="268">
        <v>212.2</v>
      </c>
      <c r="D367" s="269">
        <v>212.63333333333333</v>
      </c>
      <c r="E367" s="269">
        <v>206.56666666666666</v>
      </c>
      <c r="F367" s="269">
        <v>200.93333333333334</v>
      </c>
      <c r="G367" s="269">
        <v>194.86666666666667</v>
      </c>
      <c r="H367" s="269">
        <v>218.26666666666665</v>
      </c>
      <c r="I367" s="269">
        <v>224.33333333333331</v>
      </c>
      <c r="J367" s="269">
        <v>229.96666666666664</v>
      </c>
      <c r="K367" s="268">
        <v>218.7</v>
      </c>
      <c r="L367" s="268">
        <v>207</v>
      </c>
      <c r="M367" s="268">
        <v>471.73210999999998</v>
      </c>
      <c r="N367" s="1"/>
      <c r="O367" s="1"/>
    </row>
    <row r="368" spans="1:15" ht="12.75" customHeight="1">
      <c r="A368" s="30">
        <v>358</v>
      </c>
      <c r="B368" s="278" t="s">
        <v>807</v>
      </c>
      <c r="C368" s="268">
        <v>417.15</v>
      </c>
      <c r="D368" s="269">
        <v>412.8</v>
      </c>
      <c r="E368" s="269">
        <v>406.6</v>
      </c>
      <c r="F368" s="269">
        <v>396.05</v>
      </c>
      <c r="G368" s="269">
        <v>389.85</v>
      </c>
      <c r="H368" s="269">
        <v>423.35</v>
      </c>
      <c r="I368" s="269">
        <v>429.54999999999995</v>
      </c>
      <c r="J368" s="269">
        <v>440.1</v>
      </c>
      <c r="K368" s="268">
        <v>419</v>
      </c>
      <c r="L368" s="268">
        <v>402.25</v>
      </c>
      <c r="M368" s="268">
        <v>7.6480300000000003</v>
      </c>
      <c r="N368" s="1"/>
      <c r="O368" s="1"/>
    </row>
    <row r="369" spans="1:15" ht="12.75" customHeight="1">
      <c r="A369" s="30">
        <v>359</v>
      </c>
      <c r="B369" s="278" t="s">
        <v>271</v>
      </c>
      <c r="C369" s="268">
        <v>449.8</v>
      </c>
      <c r="D369" s="269">
        <v>448.63333333333338</v>
      </c>
      <c r="E369" s="269">
        <v>440.51666666666677</v>
      </c>
      <c r="F369" s="269">
        <v>431.23333333333341</v>
      </c>
      <c r="G369" s="269">
        <v>423.11666666666679</v>
      </c>
      <c r="H369" s="269">
        <v>457.91666666666674</v>
      </c>
      <c r="I369" s="269">
        <v>466.03333333333342</v>
      </c>
      <c r="J369" s="269">
        <v>475.31666666666672</v>
      </c>
      <c r="K369" s="268">
        <v>456.75</v>
      </c>
      <c r="L369" s="268">
        <v>439.35</v>
      </c>
      <c r="M369" s="268">
        <v>1.8980999999999999</v>
      </c>
      <c r="N369" s="1"/>
      <c r="O369" s="1"/>
    </row>
    <row r="370" spans="1:15" ht="12.75" customHeight="1">
      <c r="A370" s="30">
        <v>360</v>
      </c>
      <c r="B370" s="278" t="s">
        <v>452</v>
      </c>
      <c r="C370" s="268">
        <v>578.20000000000005</v>
      </c>
      <c r="D370" s="269">
        <v>578.9</v>
      </c>
      <c r="E370" s="269">
        <v>574.29999999999995</v>
      </c>
      <c r="F370" s="269">
        <v>570.4</v>
      </c>
      <c r="G370" s="269">
        <v>565.79999999999995</v>
      </c>
      <c r="H370" s="269">
        <v>582.79999999999995</v>
      </c>
      <c r="I370" s="269">
        <v>587.40000000000009</v>
      </c>
      <c r="J370" s="269">
        <v>591.29999999999995</v>
      </c>
      <c r="K370" s="268">
        <v>583.5</v>
      </c>
      <c r="L370" s="268">
        <v>575</v>
      </c>
      <c r="M370" s="268">
        <v>0.51853000000000005</v>
      </c>
      <c r="N370" s="1"/>
      <c r="O370" s="1"/>
    </row>
    <row r="371" spans="1:15" ht="12.75" customHeight="1">
      <c r="A371" s="30">
        <v>361</v>
      </c>
      <c r="B371" s="278" t="s">
        <v>453</v>
      </c>
      <c r="C371" s="268">
        <v>131.65</v>
      </c>
      <c r="D371" s="269">
        <v>130.5</v>
      </c>
      <c r="E371" s="269">
        <v>128.80000000000001</v>
      </c>
      <c r="F371" s="269">
        <v>125.95000000000002</v>
      </c>
      <c r="G371" s="269">
        <v>124.25000000000003</v>
      </c>
      <c r="H371" s="269">
        <v>133.35</v>
      </c>
      <c r="I371" s="269">
        <v>135.04999999999998</v>
      </c>
      <c r="J371" s="269">
        <v>137.89999999999998</v>
      </c>
      <c r="K371" s="268">
        <v>132.19999999999999</v>
      </c>
      <c r="L371" s="268">
        <v>127.65</v>
      </c>
      <c r="M371" s="268">
        <v>4.5368700000000004</v>
      </c>
      <c r="N371" s="1"/>
      <c r="O371" s="1"/>
    </row>
    <row r="372" spans="1:15" ht="12.75" customHeight="1">
      <c r="A372" s="30">
        <v>362</v>
      </c>
      <c r="B372" s="278" t="s">
        <v>851</v>
      </c>
      <c r="C372" s="268">
        <v>1448.55</v>
      </c>
      <c r="D372" s="269">
        <v>1455.0166666666667</v>
      </c>
      <c r="E372" s="269">
        <v>1433.0333333333333</v>
      </c>
      <c r="F372" s="269">
        <v>1417.5166666666667</v>
      </c>
      <c r="G372" s="269">
        <v>1395.5333333333333</v>
      </c>
      <c r="H372" s="269">
        <v>1470.5333333333333</v>
      </c>
      <c r="I372" s="269">
        <v>1492.5166666666664</v>
      </c>
      <c r="J372" s="269">
        <v>1508.0333333333333</v>
      </c>
      <c r="K372" s="268">
        <v>1477</v>
      </c>
      <c r="L372" s="268">
        <v>1439.5</v>
      </c>
      <c r="M372" s="268">
        <v>7.7850000000000003E-2</v>
      </c>
      <c r="N372" s="1"/>
      <c r="O372" s="1"/>
    </row>
    <row r="373" spans="1:15" ht="12.75" customHeight="1">
      <c r="A373" s="30">
        <v>363</v>
      </c>
      <c r="B373" s="278" t="s">
        <v>454</v>
      </c>
      <c r="C373" s="268">
        <v>4106.95</v>
      </c>
      <c r="D373" s="269">
        <v>4085.6166666666663</v>
      </c>
      <c r="E373" s="269">
        <v>4021.333333333333</v>
      </c>
      <c r="F373" s="269">
        <v>3935.7166666666667</v>
      </c>
      <c r="G373" s="269">
        <v>3871.4333333333334</v>
      </c>
      <c r="H373" s="269">
        <v>4171.2333333333327</v>
      </c>
      <c r="I373" s="269">
        <v>4235.5166666666664</v>
      </c>
      <c r="J373" s="269">
        <v>4321.1333333333323</v>
      </c>
      <c r="K373" s="268">
        <v>4149.8999999999996</v>
      </c>
      <c r="L373" s="268">
        <v>4000</v>
      </c>
      <c r="M373" s="268">
        <v>7.3219999999999993E-2</v>
      </c>
      <c r="N373" s="1"/>
      <c r="O373" s="1"/>
    </row>
    <row r="374" spans="1:15" ht="12.75" customHeight="1">
      <c r="A374" s="30">
        <v>364</v>
      </c>
      <c r="B374" s="278" t="s">
        <v>272</v>
      </c>
      <c r="C374" s="268">
        <v>13885.15</v>
      </c>
      <c r="D374" s="269">
        <v>13831.916666666666</v>
      </c>
      <c r="E374" s="269">
        <v>13673.833333333332</v>
      </c>
      <c r="F374" s="269">
        <v>13462.516666666666</v>
      </c>
      <c r="G374" s="269">
        <v>13304.433333333332</v>
      </c>
      <c r="H374" s="269">
        <v>14043.233333333332</v>
      </c>
      <c r="I374" s="269">
        <v>14201.316666666664</v>
      </c>
      <c r="J374" s="269">
        <v>14412.633333333331</v>
      </c>
      <c r="K374" s="268">
        <v>13990</v>
      </c>
      <c r="L374" s="268">
        <v>13620.6</v>
      </c>
      <c r="M374" s="268">
        <v>0.14496000000000001</v>
      </c>
      <c r="N374" s="1"/>
      <c r="O374" s="1"/>
    </row>
    <row r="375" spans="1:15" ht="12.75" customHeight="1">
      <c r="A375" s="30">
        <v>365</v>
      </c>
      <c r="B375" s="278" t="s">
        <v>178</v>
      </c>
      <c r="C375" s="268">
        <v>36.549999999999997</v>
      </c>
      <c r="D375" s="269">
        <v>36.116666666666667</v>
      </c>
      <c r="E375" s="269">
        <v>35.433333333333337</v>
      </c>
      <c r="F375" s="269">
        <v>34.31666666666667</v>
      </c>
      <c r="G375" s="269">
        <v>33.63333333333334</v>
      </c>
      <c r="H375" s="269">
        <v>37.233333333333334</v>
      </c>
      <c r="I375" s="269">
        <v>37.916666666666657</v>
      </c>
      <c r="J375" s="269">
        <v>39.033333333333331</v>
      </c>
      <c r="K375" s="268">
        <v>36.799999999999997</v>
      </c>
      <c r="L375" s="268">
        <v>35</v>
      </c>
      <c r="M375" s="268">
        <v>904.05745000000002</v>
      </c>
      <c r="N375" s="1"/>
      <c r="O375" s="1"/>
    </row>
    <row r="376" spans="1:15" ht="12.75" customHeight="1">
      <c r="A376" s="30">
        <v>366</v>
      </c>
      <c r="B376" s="278" t="s">
        <v>455</v>
      </c>
      <c r="C376" s="268">
        <v>645.25</v>
      </c>
      <c r="D376" s="269">
        <v>639.41666666666663</v>
      </c>
      <c r="E376" s="269">
        <v>618.83333333333326</v>
      </c>
      <c r="F376" s="269">
        <v>592.41666666666663</v>
      </c>
      <c r="G376" s="269">
        <v>571.83333333333326</v>
      </c>
      <c r="H376" s="269">
        <v>665.83333333333326</v>
      </c>
      <c r="I376" s="269">
        <v>686.41666666666652</v>
      </c>
      <c r="J376" s="269">
        <v>712.83333333333326</v>
      </c>
      <c r="K376" s="268">
        <v>660</v>
      </c>
      <c r="L376" s="268">
        <v>613</v>
      </c>
      <c r="M376" s="268">
        <v>1.94607</v>
      </c>
      <c r="N376" s="1"/>
      <c r="O376" s="1"/>
    </row>
    <row r="377" spans="1:15" ht="12.75" customHeight="1">
      <c r="A377" s="30">
        <v>367</v>
      </c>
      <c r="B377" s="278" t="s">
        <v>183</v>
      </c>
      <c r="C377" s="268">
        <v>113.75</v>
      </c>
      <c r="D377" s="269">
        <v>112.56666666666666</v>
      </c>
      <c r="E377" s="269">
        <v>110.53333333333333</v>
      </c>
      <c r="F377" s="269">
        <v>107.31666666666666</v>
      </c>
      <c r="G377" s="269">
        <v>105.28333333333333</v>
      </c>
      <c r="H377" s="269">
        <v>115.78333333333333</v>
      </c>
      <c r="I377" s="269">
        <v>117.81666666666666</v>
      </c>
      <c r="J377" s="269">
        <v>121.03333333333333</v>
      </c>
      <c r="K377" s="268">
        <v>114.6</v>
      </c>
      <c r="L377" s="268">
        <v>109.35</v>
      </c>
      <c r="M377" s="268">
        <v>137.01811000000001</v>
      </c>
      <c r="N377" s="1"/>
      <c r="O377" s="1"/>
    </row>
    <row r="378" spans="1:15" ht="12.75" customHeight="1">
      <c r="A378" s="30">
        <v>368</v>
      </c>
      <c r="B378" s="278" t="s">
        <v>184</v>
      </c>
      <c r="C378" s="268">
        <v>94</v>
      </c>
      <c r="D378" s="269">
        <v>93.84999999999998</v>
      </c>
      <c r="E378" s="269">
        <v>92.999999999999957</v>
      </c>
      <c r="F378" s="269">
        <v>91.999999999999972</v>
      </c>
      <c r="G378" s="269">
        <v>91.149999999999949</v>
      </c>
      <c r="H378" s="269">
        <v>94.849999999999966</v>
      </c>
      <c r="I378" s="269">
        <v>95.699999999999989</v>
      </c>
      <c r="J378" s="269">
        <v>96.699999999999974</v>
      </c>
      <c r="K378" s="268">
        <v>94.7</v>
      </c>
      <c r="L378" s="268">
        <v>92.85</v>
      </c>
      <c r="M378" s="268">
        <v>132.53471999999999</v>
      </c>
      <c r="N378" s="1"/>
      <c r="O378" s="1"/>
    </row>
    <row r="379" spans="1:15" ht="12.75" customHeight="1">
      <c r="A379" s="30">
        <v>369</v>
      </c>
      <c r="B379" s="278" t="s">
        <v>809</v>
      </c>
      <c r="C379" s="268">
        <v>669.95</v>
      </c>
      <c r="D379" s="269">
        <v>661.01666666666677</v>
      </c>
      <c r="E379" s="269">
        <v>645.03333333333353</v>
      </c>
      <c r="F379" s="269">
        <v>620.11666666666679</v>
      </c>
      <c r="G379" s="269">
        <v>604.13333333333355</v>
      </c>
      <c r="H379" s="269">
        <v>685.93333333333351</v>
      </c>
      <c r="I379" s="269">
        <v>701.91666666666686</v>
      </c>
      <c r="J379" s="269">
        <v>726.83333333333348</v>
      </c>
      <c r="K379" s="268">
        <v>677</v>
      </c>
      <c r="L379" s="268">
        <v>636.1</v>
      </c>
      <c r="M379" s="268">
        <v>2.4074499999999999</v>
      </c>
      <c r="N379" s="1"/>
      <c r="O379" s="1"/>
    </row>
    <row r="380" spans="1:15" ht="12.75" customHeight="1">
      <c r="A380" s="30">
        <v>370</v>
      </c>
      <c r="B380" s="278" t="s">
        <v>456</v>
      </c>
      <c r="C380" s="268">
        <v>326.45</v>
      </c>
      <c r="D380" s="269">
        <v>324.90000000000003</v>
      </c>
      <c r="E380" s="269">
        <v>320.10000000000008</v>
      </c>
      <c r="F380" s="269">
        <v>313.75000000000006</v>
      </c>
      <c r="G380" s="269">
        <v>308.9500000000001</v>
      </c>
      <c r="H380" s="269">
        <v>331.25000000000006</v>
      </c>
      <c r="I380" s="269">
        <v>336.05</v>
      </c>
      <c r="J380" s="269">
        <v>342.40000000000003</v>
      </c>
      <c r="K380" s="268">
        <v>329.7</v>
      </c>
      <c r="L380" s="268">
        <v>318.55</v>
      </c>
      <c r="M380" s="268">
        <v>13.60003</v>
      </c>
      <c r="N380" s="1"/>
      <c r="O380" s="1"/>
    </row>
    <row r="381" spans="1:15" ht="12.75" customHeight="1">
      <c r="A381" s="30">
        <v>371</v>
      </c>
      <c r="B381" s="278" t="s">
        <v>457</v>
      </c>
      <c r="C381" s="268">
        <v>1044.8</v>
      </c>
      <c r="D381" s="269">
        <v>1041.7166666666667</v>
      </c>
      <c r="E381" s="269">
        <v>1028.1833333333334</v>
      </c>
      <c r="F381" s="269">
        <v>1011.5666666666666</v>
      </c>
      <c r="G381" s="269">
        <v>998.0333333333333</v>
      </c>
      <c r="H381" s="269">
        <v>1058.3333333333335</v>
      </c>
      <c r="I381" s="269">
        <v>1071.8666666666668</v>
      </c>
      <c r="J381" s="269">
        <v>1088.4833333333336</v>
      </c>
      <c r="K381" s="268">
        <v>1055.25</v>
      </c>
      <c r="L381" s="268">
        <v>1025.0999999999999</v>
      </c>
      <c r="M381" s="268">
        <v>1.3645799999999999</v>
      </c>
      <c r="N381" s="1"/>
      <c r="O381" s="1"/>
    </row>
    <row r="382" spans="1:15" ht="12.75" customHeight="1">
      <c r="A382" s="30">
        <v>372</v>
      </c>
      <c r="B382" s="278" t="s">
        <v>458</v>
      </c>
      <c r="C382" s="268">
        <v>33.700000000000003</v>
      </c>
      <c r="D382" s="269">
        <v>33.550000000000004</v>
      </c>
      <c r="E382" s="269">
        <v>33.100000000000009</v>
      </c>
      <c r="F382" s="269">
        <v>32.500000000000007</v>
      </c>
      <c r="G382" s="269">
        <v>32.050000000000011</v>
      </c>
      <c r="H382" s="269">
        <v>34.150000000000006</v>
      </c>
      <c r="I382" s="269">
        <v>34.600000000000009</v>
      </c>
      <c r="J382" s="269">
        <v>35.200000000000003</v>
      </c>
      <c r="K382" s="268">
        <v>34</v>
      </c>
      <c r="L382" s="268">
        <v>32.950000000000003</v>
      </c>
      <c r="M382" s="268">
        <v>57.538539999999998</v>
      </c>
      <c r="N382" s="1"/>
      <c r="O382" s="1"/>
    </row>
    <row r="383" spans="1:15" ht="12.75" customHeight="1">
      <c r="A383" s="30">
        <v>373</v>
      </c>
      <c r="B383" s="278" t="s">
        <v>808</v>
      </c>
      <c r="C383" s="268">
        <v>103.35</v>
      </c>
      <c r="D383" s="269">
        <v>103.11666666666667</v>
      </c>
      <c r="E383" s="269">
        <v>102.23333333333335</v>
      </c>
      <c r="F383" s="269">
        <v>101.11666666666667</v>
      </c>
      <c r="G383" s="269">
        <v>100.23333333333335</v>
      </c>
      <c r="H383" s="269">
        <v>104.23333333333335</v>
      </c>
      <c r="I383" s="269">
        <v>105.11666666666667</v>
      </c>
      <c r="J383" s="269">
        <v>106.23333333333335</v>
      </c>
      <c r="K383" s="268">
        <v>104</v>
      </c>
      <c r="L383" s="268">
        <v>102</v>
      </c>
      <c r="M383" s="268">
        <v>3.2215799999999999</v>
      </c>
      <c r="N383" s="1"/>
      <c r="O383" s="1"/>
    </row>
    <row r="384" spans="1:15" ht="12.75" customHeight="1">
      <c r="A384" s="30">
        <v>374</v>
      </c>
      <c r="B384" s="278" t="s">
        <v>459</v>
      </c>
      <c r="C384" s="268">
        <v>163.44999999999999</v>
      </c>
      <c r="D384" s="269">
        <v>160.98333333333332</v>
      </c>
      <c r="E384" s="269">
        <v>157.46666666666664</v>
      </c>
      <c r="F384" s="269">
        <v>151.48333333333332</v>
      </c>
      <c r="G384" s="269">
        <v>147.96666666666664</v>
      </c>
      <c r="H384" s="269">
        <v>166.96666666666664</v>
      </c>
      <c r="I384" s="269">
        <v>170.48333333333335</v>
      </c>
      <c r="J384" s="269">
        <v>176.46666666666664</v>
      </c>
      <c r="K384" s="268">
        <v>164.5</v>
      </c>
      <c r="L384" s="268">
        <v>155</v>
      </c>
      <c r="M384" s="268">
        <v>15.686489999999999</v>
      </c>
      <c r="N384" s="1"/>
      <c r="O384" s="1"/>
    </row>
    <row r="385" spans="1:15" ht="12.75" customHeight="1">
      <c r="A385" s="30">
        <v>375</v>
      </c>
      <c r="B385" s="278" t="s">
        <v>460</v>
      </c>
      <c r="C385" s="268">
        <v>578.79999999999995</v>
      </c>
      <c r="D385" s="269">
        <v>582.9666666666667</v>
      </c>
      <c r="E385" s="269">
        <v>570.93333333333339</v>
      </c>
      <c r="F385" s="269">
        <v>563.06666666666672</v>
      </c>
      <c r="G385" s="269">
        <v>551.03333333333342</v>
      </c>
      <c r="H385" s="269">
        <v>590.83333333333337</v>
      </c>
      <c r="I385" s="269">
        <v>602.86666666666667</v>
      </c>
      <c r="J385" s="269">
        <v>610.73333333333335</v>
      </c>
      <c r="K385" s="268">
        <v>595</v>
      </c>
      <c r="L385" s="268">
        <v>575.1</v>
      </c>
      <c r="M385" s="268">
        <v>0.85246</v>
      </c>
      <c r="N385" s="1"/>
      <c r="O385" s="1"/>
    </row>
    <row r="386" spans="1:15" ht="12.75" customHeight="1">
      <c r="A386" s="30">
        <v>376</v>
      </c>
      <c r="B386" s="278" t="s">
        <v>461</v>
      </c>
      <c r="C386" s="268">
        <v>210.3</v>
      </c>
      <c r="D386" s="269">
        <v>210.26666666666665</v>
      </c>
      <c r="E386" s="269">
        <v>208.33333333333331</v>
      </c>
      <c r="F386" s="269">
        <v>206.36666666666667</v>
      </c>
      <c r="G386" s="269">
        <v>204.43333333333334</v>
      </c>
      <c r="H386" s="269">
        <v>212.23333333333329</v>
      </c>
      <c r="I386" s="269">
        <v>214.16666666666663</v>
      </c>
      <c r="J386" s="269">
        <v>216.13333333333327</v>
      </c>
      <c r="K386" s="268">
        <v>212.2</v>
      </c>
      <c r="L386" s="268">
        <v>208.3</v>
      </c>
      <c r="M386" s="268">
        <v>2.33961</v>
      </c>
      <c r="N386" s="1"/>
      <c r="O386" s="1"/>
    </row>
    <row r="387" spans="1:15" ht="12.75" customHeight="1">
      <c r="A387" s="30">
        <v>377</v>
      </c>
      <c r="B387" s="278" t="s">
        <v>462</v>
      </c>
      <c r="C387" s="268">
        <v>94</v>
      </c>
      <c r="D387" s="269">
        <v>93.366666666666674</v>
      </c>
      <c r="E387" s="269">
        <v>92.133333333333354</v>
      </c>
      <c r="F387" s="269">
        <v>90.26666666666668</v>
      </c>
      <c r="G387" s="269">
        <v>89.03333333333336</v>
      </c>
      <c r="H387" s="269">
        <v>95.233333333333348</v>
      </c>
      <c r="I387" s="269">
        <v>96.466666666666669</v>
      </c>
      <c r="J387" s="269">
        <v>98.333333333333343</v>
      </c>
      <c r="K387" s="268">
        <v>94.6</v>
      </c>
      <c r="L387" s="268">
        <v>91.5</v>
      </c>
      <c r="M387" s="268">
        <v>20.458629999999999</v>
      </c>
      <c r="N387" s="1"/>
      <c r="O387" s="1"/>
    </row>
    <row r="388" spans="1:15" ht="12.75" customHeight="1">
      <c r="A388" s="30">
        <v>378</v>
      </c>
      <c r="B388" s="278" t="s">
        <v>463</v>
      </c>
      <c r="C388" s="268">
        <v>1888.65</v>
      </c>
      <c r="D388" s="269">
        <v>1887.6333333333334</v>
      </c>
      <c r="E388" s="269">
        <v>1868.0666666666668</v>
      </c>
      <c r="F388" s="269">
        <v>1847.4833333333333</v>
      </c>
      <c r="G388" s="269">
        <v>1827.9166666666667</v>
      </c>
      <c r="H388" s="269">
        <v>1908.2166666666669</v>
      </c>
      <c r="I388" s="269">
        <v>1927.7833333333335</v>
      </c>
      <c r="J388" s="269">
        <v>1948.366666666667</v>
      </c>
      <c r="K388" s="268">
        <v>1907.2</v>
      </c>
      <c r="L388" s="268">
        <v>1867.05</v>
      </c>
      <c r="M388" s="268">
        <v>0.13556000000000001</v>
      </c>
      <c r="N388" s="1"/>
      <c r="O388" s="1"/>
    </row>
    <row r="389" spans="1:15" ht="12.75" customHeight="1">
      <c r="A389" s="30">
        <v>379</v>
      </c>
      <c r="B389" s="278" t="s">
        <v>852</v>
      </c>
      <c r="C389" s="268">
        <v>46.85</v>
      </c>
      <c r="D389" s="269">
        <v>47.033333333333331</v>
      </c>
      <c r="E389" s="269">
        <v>46.166666666666664</v>
      </c>
      <c r="F389" s="269">
        <v>45.483333333333334</v>
      </c>
      <c r="G389" s="269">
        <v>44.616666666666667</v>
      </c>
      <c r="H389" s="269">
        <v>47.716666666666661</v>
      </c>
      <c r="I389" s="269">
        <v>48.583333333333336</v>
      </c>
      <c r="J389" s="269">
        <v>49.266666666666659</v>
      </c>
      <c r="K389" s="268">
        <v>47.9</v>
      </c>
      <c r="L389" s="268">
        <v>46.35</v>
      </c>
      <c r="M389" s="268">
        <v>11.499090000000001</v>
      </c>
      <c r="N389" s="1"/>
      <c r="O389" s="1"/>
    </row>
    <row r="390" spans="1:15" ht="12.75" customHeight="1">
      <c r="A390" s="30">
        <v>380</v>
      </c>
      <c r="B390" s="278" t="s">
        <v>464</v>
      </c>
      <c r="C390" s="268">
        <v>139.19999999999999</v>
      </c>
      <c r="D390" s="269">
        <v>138.68333333333331</v>
      </c>
      <c r="E390" s="269">
        <v>135.51666666666662</v>
      </c>
      <c r="F390" s="269">
        <v>131.83333333333331</v>
      </c>
      <c r="G390" s="269">
        <v>128.66666666666663</v>
      </c>
      <c r="H390" s="269">
        <v>142.36666666666662</v>
      </c>
      <c r="I390" s="269">
        <v>145.5333333333333</v>
      </c>
      <c r="J390" s="269">
        <v>149.21666666666661</v>
      </c>
      <c r="K390" s="268">
        <v>141.85</v>
      </c>
      <c r="L390" s="268">
        <v>135</v>
      </c>
      <c r="M390" s="268">
        <v>23.859079999999999</v>
      </c>
      <c r="N390" s="1"/>
      <c r="O390" s="1"/>
    </row>
    <row r="391" spans="1:15" ht="12.75" customHeight="1">
      <c r="A391" s="30">
        <v>381</v>
      </c>
      <c r="B391" s="278" t="s">
        <v>465</v>
      </c>
      <c r="C391" s="268">
        <v>1006.85</v>
      </c>
      <c r="D391" s="269">
        <v>1009.7666666666668</v>
      </c>
      <c r="E391" s="269">
        <v>997.13333333333355</v>
      </c>
      <c r="F391" s="269">
        <v>987.41666666666674</v>
      </c>
      <c r="G391" s="269">
        <v>974.78333333333353</v>
      </c>
      <c r="H391" s="269">
        <v>1019.4833333333336</v>
      </c>
      <c r="I391" s="269">
        <v>1032.1166666666668</v>
      </c>
      <c r="J391" s="269">
        <v>1041.8333333333335</v>
      </c>
      <c r="K391" s="268">
        <v>1022.4</v>
      </c>
      <c r="L391" s="268">
        <v>1000.05</v>
      </c>
      <c r="M391" s="268">
        <v>1.32206</v>
      </c>
      <c r="N391" s="1"/>
      <c r="O391" s="1"/>
    </row>
    <row r="392" spans="1:15" ht="12.75" customHeight="1">
      <c r="A392" s="30">
        <v>382</v>
      </c>
      <c r="B392" s="278" t="s">
        <v>185</v>
      </c>
      <c r="C392" s="268">
        <v>2377.75</v>
      </c>
      <c r="D392" s="269">
        <v>2363.5833333333335</v>
      </c>
      <c r="E392" s="269">
        <v>2325.166666666667</v>
      </c>
      <c r="F392" s="269">
        <v>2272.5833333333335</v>
      </c>
      <c r="G392" s="269">
        <v>2234.166666666667</v>
      </c>
      <c r="H392" s="269">
        <v>2416.166666666667</v>
      </c>
      <c r="I392" s="269">
        <v>2454.5833333333339</v>
      </c>
      <c r="J392" s="269">
        <v>2507.166666666667</v>
      </c>
      <c r="K392" s="268">
        <v>2402</v>
      </c>
      <c r="L392" s="268">
        <v>2311</v>
      </c>
      <c r="M392" s="268">
        <v>85.899079999999998</v>
      </c>
      <c r="N392" s="1"/>
      <c r="O392" s="1"/>
    </row>
    <row r="393" spans="1:15" ht="12.75" customHeight="1">
      <c r="A393" s="30">
        <v>383</v>
      </c>
      <c r="B393" s="278" t="s">
        <v>822</v>
      </c>
      <c r="C393" s="268">
        <v>129.5</v>
      </c>
      <c r="D393" s="269">
        <v>128.43333333333334</v>
      </c>
      <c r="E393" s="269">
        <v>126.51666666666668</v>
      </c>
      <c r="F393" s="269">
        <v>123.53333333333335</v>
      </c>
      <c r="G393" s="269">
        <v>121.61666666666669</v>
      </c>
      <c r="H393" s="269">
        <v>131.41666666666669</v>
      </c>
      <c r="I393" s="269">
        <v>133.33333333333331</v>
      </c>
      <c r="J393" s="269">
        <v>136.31666666666666</v>
      </c>
      <c r="K393" s="268">
        <v>130.35</v>
      </c>
      <c r="L393" s="268">
        <v>125.45</v>
      </c>
      <c r="M393" s="268">
        <v>5.4047099999999997</v>
      </c>
      <c r="N393" s="1"/>
      <c r="O393" s="1"/>
    </row>
    <row r="394" spans="1:15" ht="12.75" customHeight="1">
      <c r="A394" s="30">
        <v>384</v>
      </c>
      <c r="B394" s="278" t="s">
        <v>466</v>
      </c>
      <c r="C394" s="268">
        <v>970</v>
      </c>
      <c r="D394" s="269">
        <v>963.83333333333337</v>
      </c>
      <c r="E394" s="269">
        <v>952.76666666666677</v>
      </c>
      <c r="F394" s="269">
        <v>935.53333333333342</v>
      </c>
      <c r="G394" s="269">
        <v>924.46666666666681</v>
      </c>
      <c r="H394" s="269">
        <v>981.06666666666672</v>
      </c>
      <c r="I394" s="269">
        <v>992.13333333333333</v>
      </c>
      <c r="J394" s="269">
        <v>1009.3666666666667</v>
      </c>
      <c r="K394" s="268">
        <v>974.9</v>
      </c>
      <c r="L394" s="268">
        <v>946.6</v>
      </c>
      <c r="M394" s="268">
        <v>0.30953999999999998</v>
      </c>
      <c r="N394" s="1"/>
      <c r="O394" s="1"/>
    </row>
    <row r="395" spans="1:15" ht="12.75" customHeight="1">
      <c r="A395" s="30">
        <v>385</v>
      </c>
      <c r="B395" s="278" t="s">
        <v>467</v>
      </c>
      <c r="C395" s="268">
        <v>1367.15</v>
      </c>
      <c r="D395" s="269">
        <v>1363.4833333333333</v>
      </c>
      <c r="E395" s="269">
        <v>1323.8666666666668</v>
      </c>
      <c r="F395" s="269">
        <v>1280.5833333333335</v>
      </c>
      <c r="G395" s="269">
        <v>1240.9666666666669</v>
      </c>
      <c r="H395" s="269">
        <v>1406.7666666666667</v>
      </c>
      <c r="I395" s="269">
        <v>1446.383333333333</v>
      </c>
      <c r="J395" s="269">
        <v>1489.6666666666665</v>
      </c>
      <c r="K395" s="268">
        <v>1403.1</v>
      </c>
      <c r="L395" s="268">
        <v>1320.2</v>
      </c>
      <c r="M395" s="268">
        <v>1.96275</v>
      </c>
      <c r="N395" s="1"/>
      <c r="O395" s="1"/>
    </row>
    <row r="396" spans="1:15" ht="12.75" customHeight="1">
      <c r="A396" s="30">
        <v>386</v>
      </c>
      <c r="B396" s="278" t="s">
        <v>273</v>
      </c>
      <c r="C396" s="268">
        <v>913.5</v>
      </c>
      <c r="D396" s="269">
        <v>908.0333333333333</v>
      </c>
      <c r="E396" s="269">
        <v>899.26666666666665</v>
      </c>
      <c r="F396" s="269">
        <v>885.0333333333333</v>
      </c>
      <c r="G396" s="269">
        <v>876.26666666666665</v>
      </c>
      <c r="H396" s="269">
        <v>922.26666666666665</v>
      </c>
      <c r="I396" s="269">
        <v>931.0333333333333</v>
      </c>
      <c r="J396" s="269">
        <v>945.26666666666665</v>
      </c>
      <c r="K396" s="268">
        <v>916.8</v>
      </c>
      <c r="L396" s="268">
        <v>893.8</v>
      </c>
      <c r="M396" s="268">
        <v>13.40531</v>
      </c>
      <c r="N396" s="1"/>
      <c r="O396" s="1"/>
    </row>
    <row r="397" spans="1:15" ht="12.75" customHeight="1">
      <c r="A397" s="30">
        <v>387</v>
      </c>
      <c r="B397" s="278" t="s">
        <v>187</v>
      </c>
      <c r="C397" s="268">
        <v>1250.45</v>
      </c>
      <c r="D397" s="269">
        <v>1247.6666666666667</v>
      </c>
      <c r="E397" s="269">
        <v>1237.3333333333335</v>
      </c>
      <c r="F397" s="269">
        <v>1224.2166666666667</v>
      </c>
      <c r="G397" s="269">
        <v>1213.8833333333334</v>
      </c>
      <c r="H397" s="269">
        <v>1260.7833333333335</v>
      </c>
      <c r="I397" s="269">
        <v>1271.116666666667</v>
      </c>
      <c r="J397" s="269">
        <v>1284.2333333333336</v>
      </c>
      <c r="K397" s="268">
        <v>1258</v>
      </c>
      <c r="L397" s="268">
        <v>1234.55</v>
      </c>
      <c r="M397" s="268">
        <v>13.44894</v>
      </c>
      <c r="N397" s="1"/>
      <c r="O397" s="1"/>
    </row>
    <row r="398" spans="1:15" ht="12.75" customHeight="1">
      <c r="A398" s="30">
        <v>388</v>
      </c>
      <c r="B398" s="278" t="s">
        <v>468</v>
      </c>
      <c r="C398" s="268">
        <v>416.45</v>
      </c>
      <c r="D398" s="269">
        <v>420.59999999999997</v>
      </c>
      <c r="E398" s="269">
        <v>410.54999999999995</v>
      </c>
      <c r="F398" s="269">
        <v>404.65</v>
      </c>
      <c r="G398" s="269">
        <v>394.59999999999997</v>
      </c>
      <c r="H398" s="269">
        <v>426.49999999999994</v>
      </c>
      <c r="I398" s="269">
        <v>436.55</v>
      </c>
      <c r="J398" s="269">
        <v>442.44999999999993</v>
      </c>
      <c r="K398" s="268">
        <v>430.65</v>
      </c>
      <c r="L398" s="268">
        <v>414.7</v>
      </c>
      <c r="M398" s="268">
        <v>0.58787</v>
      </c>
      <c r="N398" s="1"/>
      <c r="O398" s="1"/>
    </row>
    <row r="399" spans="1:15" ht="12.75" customHeight="1">
      <c r="A399" s="30">
        <v>389</v>
      </c>
      <c r="B399" s="278" t="s">
        <v>469</v>
      </c>
      <c r="C399" s="268">
        <v>31.05</v>
      </c>
      <c r="D399" s="269">
        <v>31.016666666666666</v>
      </c>
      <c r="E399" s="269">
        <v>29.983333333333334</v>
      </c>
      <c r="F399" s="269">
        <v>28.916666666666668</v>
      </c>
      <c r="G399" s="269">
        <v>27.883333333333336</v>
      </c>
      <c r="H399" s="269">
        <v>32.083333333333329</v>
      </c>
      <c r="I399" s="269">
        <v>33.11666666666666</v>
      </c>
      <c r="J399" s="269">
        <v>34.18333333333333</v>
      </c>
      <c r="K399" s="268">
        <v>32.049999999999997</v>
      </c>
      <c r="L399" s="268">
        <v>29.95</v>
      </c>
      <c r="M399" s="268">
        <v>72.340479999999999</v>
      </c>
      <c r="N399" s="1"/>
      <c r="O399" s="1"/>
    </row>
    <row r="400" spans="1:15" ht="12.75" customHeight="1">
      <c r="A400" s="30">
        <v>390</v>
      </c>
      <c r="B400" s="278" t="s">
        <v>470</v>
      </c>
      <c r="C400" s="268">
        <v>4713.1499999999996</v>
      </c>
      <c r="D400" s="269">
        <v>4705.083333333333</v>
      </c>
      <c r="E400" s="269">
        <v>4623.0666666666657</v>
      </c>
      <c r="F400" s="269">
        <v>4532.9833333333327</v>
      </c>
      <c r="G400" s="269">
        <v>4450.9666666666653</v>
      </c>
      <c r="H400" s="269">
        <v>4795.1666666666661</v>
      </c>
      <c r="I400" s="269">
        <v>4877.1833333333343</v>
      </c>
      <c r="J400" s="269">
        <v>4967.2666666666664</v>
      </c>
      <c r="K400" s="268">
        <v>4787.1000000000004</v>
      </c>
      <c r="L400" s="268">
        <v>4615</v>
      </c>
      <c r="M400" s="268">
        <v>0.57877999999999996</v>
      </c>
      <c r="N400" s="1"/>
      <c r="O400" s="1"/>
    </row>
    <row r="401" spans="1:15" ht="12.75" customHeight="1">
      <c r="A401" s="30">
        <v>391</v>
      </c>
      <c r="B401" s="278" t="s">
        <v>191</v>
      </c>
      <c r="C401" s="268">
        <v>2503.4499999999998</v>
      </c>
      <c r="D401" s="269">
        <v>2489.9666666666667</v>
      </c>
      <c r="E401" s="269">
        <v>2424.9333333333334</v>
      </c>
      <c r="F401" s="269">
        <v>2346.4166666666665</v>
      </c>
      <c r="G401" s="269">
        <v>2281.3833333333332</v>
      </c>
      <c r="H401" s="269">
        <v>2568.4833333333336</v>
      </c>
      <c r="I401" s="269">
        <v>2633.5166666666673</v>
      </c>
      <c r="J401" s="269">
        <v>2712.0333333333338</v>
      </c>
      <c r="K401" s="268">
        <v>2555</v>
      </c>
      <c r="L401" s="268">
        <v>2411.4499999999998</v>
      </c>
      <c r="M401" s="268">
        <v>17.24728</v>
      </c>
      <c r="N401" s="1"/>
      <c r="O401" s="1"/>
    </row>
    <row r="402" spans="1:15" ht="12.75" customHeight="1">
      <c r="A402" s="30">
        <v>392</v>
      </c>
      <c r="B402" s="278" t="s">
        <v>274</v>
      </c>
      <c r="C402" s="268">
        <v>5780.8</v>
      </c>
      <c r="D402" s="269">
        <v>5785.1833333333343</v>
      </c>
      <c r="E402" s="269">
        <v>5753.466666666669</v>
      </c>
      <c r="F402" s="269">
        <v>5726.133333333335</v>
      </c>
      <c r="G402" s="269">
        <v>5694.4166666666697</v>
      </c>
      <c r="H402" s="269">
        <v>5812.5166666666682</v>
      </c>
      <c r="I402" s="269">
        <v>5844.2333333333336</v>
      </c>
      <c r="J402" s="269">
        <v>5871.5666666666675</v>
      </c>
      <c r="K402" s="268">
        <v>5816.9</v>
      </c>
      <c r="L402" s="268">
        <v>5757.85</v>
      </c>
      <c r="M402" s="268">
        <v>0.37779000000000001</v>
      </c>
      <c r="N402" s="1"/>
      <c r="O402" s="1"/>
    </row>
    <row r="403" spans="1:15" ht="12.75" customHeight="1">
      <c r="A403" s="30">
        <v>393</v>
      </c>
      <c r="B403" s="278" t="s">
        <v>853</v>
      </c>
      <c r="C403" s="268">
        <v>1488.75</v>
      </c>
      <c r="D403" s="269">
        <v>1471.8</v>
      </c>
      <c r="E403" s="269">
        <v>1424.6</v>
      </c>
      <c r="F403" s="269">
        <v>1360.45</v>
      </c>
      <c r="G403" s="269">
        <v>1313.25</v>
      </c>
      <c r="H403" s="269">
        <v>1535.9499999999998</v>
      </c>
      <c r="I403" s="269">
        <v>1583.15</v>
      </c>
      <c r="J403" s="269">
        <v>1647.2999999999997</v>
      </c>
      <c r="K403" s="268">
        <v>1519</v>
      </c>
      <c r="L403" s="268">
        <v>1407.65</v>
      </c>
      <c r="M403" s="268">
        <v>0.71457000000000004</v>
      </c>
      <c r="N403" s="1"/>
      <c r="O403" s="1"/>
    </row>
    <row r="404" spans="1:15" ht="12.75" customHeight="1">
      <c r="A404" s="30">
        <v>394</v>
      </c>
      <c r="B404" s="278" t="s">
        <v>854</v>
      </c>
      <c r="C404" s="268">
        <v>360</v>
      </c>
      <c r="D404" s="269">
        <v>361.4666666666667</v>
      </c>
      <c r="E404" s="269">
        <v>356.53333333333342</v>
      </c>
      <c r="F404" s="269">
        <v>353.06666666666672</v>
      </c>
      <c r="G404" s="269">
        <v>348.13333333333344</v>
      </c>
      <c r="H404" s="269">
        <v>364.93333333333339</v>
      </c>
      <c r="I404" s="269">
        <v>369.86666666666667</v>
      </c>
      <c r="J404" s="269">
        <v>373.33333333333337</v>
      </c>
      <c r="K404" s="268">
        <v>366.4</v>
      </c>
      <c r="L404" s="268">
        <v>358</v>
      </c>
      <c r="M404" s="268">
        <v>1.37676</v>
      </c>
      <c r="N404" s="1"/>
      <c r="O404" s="1"/>
    </row>
    <row r="405" spans="1:15" ht="12.75" customHeight="1">
      <c r="A405" s="30">
        <v>395</v>
      </c>
      <c r="B405" s="278" t="s">
        <v>471</v>
      </c>
      <c r="C405" s="268">
        <v>3212.35</v>
      </c>
      <c r="D405" s="269">
        <v>3162.9</v>
      </c>
      <c r="E405" s="269">
        <v>3030.8</v>
      </c>
      <c r="F405" s="269">
        <v>2849.25</v>
      </c>
      <c r="G405" s="269">
        <v>2717.15</v>
      </c>
      <c r="H405" s="269">
        <v>3344.4500000000003</v>
      </c>
      <c r="I405" s="269">
        <v>3476.5499999999997</v>
      </c>
      <c r="J405" s="269">
        <v>3658.1000000000004</v>
      </c>
      <c r="K405" s="268">
        <v>3295</v>
      </c>
      <c r="L405" s="268">
        <v>2981.35</v>
      </c>
      <c r="M405" s="268">
        <v>2.8971800000000001</v>
      </c>
      <c r="N405" s="1"/>
      <c r="O405" s="1"/>
    </row>
    <row r="406" spans="1:15" ht="12.75" customHeight="1">
      <c r="A406" s="30">
        <v>396</v>
      </c>
      <c r="B406" s="278" t="s">
        <v>472</v>
      </c>
      <c r="C406" s="268">
        <v>103.45</v>
      </c>
      <c r="D406" s="269">
        <v>103.05000000000001</v>
      </c>
      <c r="E406" s="269">
        <v>101.20000000000002</v>
      </c>
      <c r="F406" s="269">
        <v>98.95</v>
      </c>
      <c r="G406" s="269">
        <v>97.100000000000009</v>
      </c>
      <c r="H406" s="269">
        <v>105.30000000000003</v>
      </c>
      <c r="I406" s="269">
        <v>107.15000000000002</v>
      </c>
      <c r="J406" s="269">
        <v>109.40000000000003</v>
      </c>
      <c r="K406" s="268">
        <v>104.9</v>
      </c>
      <c r="L406" s="268">
        <v>100.8</v>
      </c>
      <c r="M406" s="268">
        <v>8.8417999999999992</v>
      </c>
      <c r="N406" s="1"/>
      <c r="O406" s="1"/>
    </row>
    <row r="407" spans="1:15" ht="12.75" customHeight="1">
      <c r="A407" s="30">
        <v>397</v>
      </c>
      <c r="B407" s="278" t="s">
        <v>473</v>
      </c>
      <c r="C407" s="268">
        <v>2872.6</v>
      </c>
      <c r="D407" s="269">
        <v>2857.2666666666664</v>
      </c>
      <c r="E407" s="269">
        <v>2820.4333333333329</v>
      </c>
      <c r="F407" s="269">
        <v>2768.2666666666664</v>
      </c>
      <c r="G407" s="269">
        <v>2731.4333333333329</v>
      </c>
      <c r="H407" s="269">
        <v>2909.4333333333329</v>
      </c>
      <c r="I407" s="269">
        <v>2946.2666666666669</v>
      </c>
      <c r="J407" s="269">
        <v>2998.4333333333329</v>
      </c>
      <c r="K407" s="268">
        <v>2894.1</v>
      </c>
      <c r="L407" s="268">
        <v>2805.1</v>
      </c>
      <c r="M407" s="268">
        <v>8.5269999999999999E-2</v>
      </c>
      <c r="N407" s="1"/>
      <c r="O407" s="1"/>
    </row>
    <row r="408" spans="1:15" ht="12.75" customHeight="1">
      <c r="A408" s="30">
        <v>398</v>
      </c>
      <c r="B408" s="278" t="s">
        <v>474</v>
      </c>
      <c r="C408" s="268">
        <v>386.95</v>
      </c>
      <c r="D408" s="269">
        <v>378.91666666666669</v>
      </c>
      <c r="E408" s="269">
        <v>366.08333333333337</v>
      </c>
      <c r="F408" s="269">
        <v>345.2166666666667</v>
      </c>
      <c r="G408" s="269">
        <v>332.38333333333338</v>
      </c>
      <c r="H408" s="269">
        <v>399.78333333333336</v>
      </c>
      <c r="I408" s="269">
        <v>412.61666666666673</v>
      </c>
      <c r="J408" s="269">
        <v>433.48333333333335</v>
      </c>
      <c r="K408" s="268">
        <v>391.75</v>
      </c>
      <c r="L408" s="268">
        <v>358.05</v>
      </c>
      <c r="M408" s="268">
        <v>3.0981800000000002</v>
      </c>
      <c r="N408" s="1"/>
      <c r="O408" s="1"/>
    </row>
    <row r="409" spans="1:15" ht="12.75" customHeight="1">
      <c r="A409" s="30">
        <v>399</v>
      </c>
      <c r="B409" s="278" t="s">
        <v>475</v>
      </c>
      <c r="C409" s="268">
        <v>113.85</v>
      </c>
      <c r="D409" s="269">
        <v>113.45</v>
      </c>
      <c r="E409" s="269">
        <v>112.5</v>
      </c>
      <c r="F409" s="269">
        <v>111.14999999999999</v>
      </c>
      <c r="G409" s="269">
        <v>110.19999999999999</v>
      </c>
      <c r="H409" s="269">
        <v>114.80000000000001</v>
      </c>
      <c r="I409" s="269">
        <v>115.75000000000003</v>
      </c>
      <c r="J409" s="269">
        <v>117.10000000000002</v>
      </c>
      <c r="K409" s="268">
        <v>114.4</v>
      </c>
      <c r="L409" s="268">
        <v>112.1</v>
      </c>
      <c r="M409" s="268">
        <v>3.85683</v>
      </c>
      <c r="N409" s="1"/>
      <c r="O409" s="1"/>
    </row>
    <row r="410" spans="1:15" ht="12.75" customHeight="1">
      <c r="A410" s="30">
        <v>400</v>
      </c>
      <c r="B410" s="278" t="s">
        <v>189</v>
      </c>
      <c r="C410" s="268">
        <v>21033.1</v>
      </c>
      <c r="D410" s="269">
        <v>21285.033333333333</v>
      </c>
      <c r="E410" s="269">
        <v>20580.066666666666</v>
      </c>
      <c r="F410" s="269">
        <v>20127.033333333333</v>
      </c>
      <c r="G410" s="269">
        <v>19422.066666666666</v>
      </c>
      <c r="H410" s="269">
        <v>21738.066666666666</v>
      </c>
      <c r="I410" s="269">
        <v>22443.033333333333</v>
      </c>
      <c r="J410" s="269">
        <v>22896.066666666666</v>
      </c>
      <c r="K410" s="268">
        <v>21990</v>
      </c>
      <c r="L410" s="268">
        <v>20832</v>
      </c>
      <c r="M410" s="268">
        <v>2.1781000000000001</v>
      </c>
      <c r="N410" s="1"/>
      <c r="O410" s="1"/>
    </row>
    <row r="411" spans="1:15" ht="12.75" customHeight="1">
      <c r="A411" s="30">
        <v>401</v>
      </c>
      <c r="B411" s="278" t="s">
        <v>855</v>
      </c>
      <c r="C411" s="268">
        <v>59.3</v>
      </c>
      <c r="D411" s="269">
        <v>59.333333333333336</v>
      </c>
      <c r="E411" s="269">
        <v>57.266666666666673</v>
      </c>
      <c r="F411" s="269">
        <v>55.233333333333334</v>
      </c>
      <c r="G411" s="269">
        <v>53.166666666666671</v>
      </c>
      <c r="H411" s="269">
        <v>61.366666666666674</v>
      </c>
      <c r="I411" s="269">
        <v>63.433333333333337</v>
      </c>
      <c r="J411" s="269">
        <v>65.466666666666669</v>
      </c>
      <c r="K411" s="268">
        <v>61.4</v>
      </c>
      <c r="L411" s="268">
        <v>57.3</v>
      </c>
      <c r="M411" s="268">
        <v>419.06198999999998</v>
      </c>
      <c r="N411" s="1"/>
      <c r="O411" s="1"/>
    </row>
    <row r="412" spans="1:15" ht="12.75" customHeight="1">
      <c r="A412" s="30">
        <v>402</v>
      </c>
      <c r="B412" s="278" t="s">
        <v>476</v>
      </c>
      <c r="C412" s="268">
        <v>1748.25</v>
      </c>
      <c r="D412" s="269">
        <v>1734.6499999999999</v>
      </c>
      <c r="E412" s="269">
        <v>1707.5499999999997</v>
      </c>
      <c r="F412" s="269">
        <v>1666.85</v>
      </c>
      <c r="G412" s="269">
        <v>1639.7499999999998</v>
      </c>
      <c r="H412" s="269">
        <v>1775.3499999999997</v>
      </c>
      <c r="I412" s="269">
        <v>1802.4499999999996</v>
      </c>
      <c r="J412" s="269">
        <v>1843.1499999999996</v>
      </c>
      <c r="K412" s="268">
        <v>1761.75</v>
      </c>
      <c r="L412" s="268">
        <v>1693.95</v>
      </c>
      <c r="M412" s="268">
        <v>0.18554000000000001</v>
      </c>
      <c r="N412" s="1"/>
      <c r="O412" s="1"/>
    </row>
    <row r="413" spans="1:15" ht="12.75" customHeight="1">
      <c r="A413" s="30">
        <v>403</v>
      </c>
      <c r="B413" s="278" t="s">
        <v>192</v>
      </c>
      <c r="C413" s="268">
        <v>1197.55</v>
      </c>
      <c r="D413" s="269">
        <v>1203.1000000000001</v>
      </c>
      <c r="E413" s="269">
        <v>1183.4500000000003</v>
      </c>
      <c r="F413" s="269">
        <v>1169.3500000000001</v>
      </c>
      <c r="G413" s="269">
        <v>1149.7000000000003</v>
      </c>
      <c r="H413" s="269">
        <v>1217.2000000000003</v>
      </c>
      <c r="I413" s="269">
        <v>1236.8500000000004</v>
      </c>
      <c r="J413" s="269">
        <v>1250.9500000000003</v>
      </c>
      <c r="K413" s="268">
        <v>1222.75</v>
      </c>
      <c r="L413" s="268">
        <v>1189</v>
      </c>
      <c r="M413" s="268">
        <v>7.3783700000000003</v>
      </c>
      <c r="N413" s="1"/>
      <c r="O413" s="1"/>
    </row>
    <row r="414" spans="1:15" ht="12.75" customHeight="1">
      <c r="A414" s="30">
        <v>404</v>
      </c>
      <c r="B414" s="278" t="s">
        <v>856</v>
      </c>
      <c r="C414" s="268">
        <v>286.3</v>
      </c>
      <c r="D414" s="269">
        <v>288.26666666666665</v>
      </c>
      <c r="E414" s="269">
        <v>283.08333333333331</v>
      </c>
      <c r="F414" s="269">
        <v>279.86666666666667</v>
      </c>
      <c r="G414" s="269">
        <v>274.68333333333334</v>
      </c>
      <c r="H414" s="269">
        <v>291.48333333333329</v>
      </c>
      <c r="I414" s="269">
        <v>296.66666666666669</v>
      </c>
      <c r="J414" s="269">
        <v>299.88333333333327</v>
      </c>
      <c r="K414" s="268">
        <v>293.45</v>
      </c>
      <c r="L414" s="268">
        <v>285.05</v>
      </c>
      <c r="M414" s="268">
        <v>2.7884699999999998</v>
      </c>
      <c r="N414" s="1"/>
      <c r="O414" s="1"/>
    </row>
    <row r="415" spans="1:15" ht="12.75" customHeight="1">
      <c r="A415" s="30">
        <v>405</v>
      </c>
      <c r="B415" s="278" t="s">
        <v>190</v>
      </c>
      <c r="C415" s="268">
        <v>2770.8</v>
      </c>
      <c r="D415" s="269">
        <v>2753.1666666666665</v>
      </c>
      <c r="E415" s="269">
        <v>2720.1333333333332</v>
      </c>
      <c r="F415" s="269">
        <v>2669.4666666666667</v>
      </c>
      <c r="G415" s="269">
        <v>2636.4333333333334</v>
      </c>
      <c r="H415" s="269">
        <v>2803.833333333333</v>
      </c>
      <c r="I415" s="269">
        <v>2836.8666666666668</v>
      </c>
      <c r="J415" s="269">
        <v>2887.5333333333328</v>
      </c>
      <c r="K415" s="268">
        <v>2786.2</v>
      </c>
      <c r="L415" s="268">
        <v>2702.5</v>
      </c>
      <c r="M415" s="268">
        <v>2.9717799999999999</v>
      </c>
      <c r="N415" s="1"/>
      <c r="O415" s="1"/>
    </row>
    <row r="416" spans="1:15" ht="12.75" customHeight="1">
      <c r="A416" s="30">
        <v>406</v>
      </c>
      <c r="B416" s="278" t="s">
        <v>477</v>
      </c>
      <c r="C416" s="268">
        <v>645.75</v>
      </c>
      <c r="D416" s="269">
        <v>645.06666666666672</v>
      </c>
      <c r="E416" s="269">
        <v>633.68333333333339</v>
      </c>
      <c r="F416" s="269">
        <v>621.61666666666667</v>
      </c>
      <c r="G416" s="269">
        <v>610.23333333333335</v>
      </c>
      <c r="H416" s="269">
        <v>657.13333333333344</v>
      </c>
      <c r="I416" s="269">
        <v>668.51666666666688</v>
      </c>
      <c r="J416" s="269">
        <v>680.58333333333348</v>
      </c>
      <c r="K416" s="268">
        <v>656.45</v>
      </c>
      <c r="L416" s="268">
        <v>633</v>
      </c>
      <c r="M416" s="268">
        <v>0.92064000000000001</v>
      </c>
      <c r="N416" s="1"/>
      <c r="O416" s="1"/>
    </row>
    <row r="417" spans="1:15" ht="12.75" customHeight="1">
      <c r="A417" s="30">
        <v>407</v>
      </c>
      <c r="B417" s="278" t="s">
        <v>478</v>
      </c>
      <c r="C417" s="268">
        <v>3916.8</v>
      </c>
      <c r="D417" s="269">
        <v>3870.4500000000003</v>
      </c>
      <c r="E417" s="269">
        <v>3765.9500000000007</v>
      </c>
      <c r="F417" s="269">
        <v>3615.1000000000004</v>
      </c>
      <c r="G417" s="269">
        <v>3510.6000000000008</v>
      </c>
      <c r="H417" s="269">
        <v>4021.3000000000006</v>
      </c>
      <c r="I417" s="269">
        <v>4125.7999999999993</v>
      </c>
      <c r="J417" s="269">
        <v>4276.6500000000005</v>
      </c>
      <c r="K417" s="268">
        <v>3974.95</v>
      </c>
      <c r="L417" s="268">
        <v>3719.6</v>
      </c>
      <c r="M417" s="268">
        <v>1.7900700000000001</v>
      </c>
      <c r="N417" s="1"/>
      <c r="O417" s="1"/>
    </row>
    <row r="418" spans="1:15" ht="12.75" customHeight="1">
      <c r="A418" s="30">
        <v>408</v>
      </c>
      <c r="B418" s="278" t="s">
        <v>479</v>
      </c>
      <c r="C418" s="268">
        <v>416.65</v>
      </c>
      <c r="D418" s="269">
        <v>415.48333333333335</v>
      </c>
      <c r="E418" s="269">
        <v>410.9666666666667</v>
      </c>
      <c r="F418" s="269">
        <v>405.28333333333336</v>
      </c>
      <c r="G418" s="269">
        <v>400.76666666666671</v>
      </c>
      <c r="H418" s="269">
        <v>421.16666666666669</v>
      </c>
      <c r="I418" s="269">
        <v>425.68333333333334</v>
      </c>
      <c r="J418" s="269">
        <v>431.36666666666667</v>
      </c>
      <c r="K418" s="268">
        <v>420</v>
      </c>
      <c r="L418" s="268">
        <v>409.8</v>
      </c>
      <c r="M418" s="268">
        <v>0.45878000000000002</v>
      </c>
      <c r="N418" s="1"/>
      <c r="O418" s="1"/>
    </row>
    <row r="419" spans="1:15" ht="12.75" customHeight="1">
      <c r="A419" s="30">
        <v>409</v>
      </c>
      <c r="B419" s="278" t="s">
        <v>823</v>
      </c>
      <c r="C419" s="268">
        <v>463.75</v>
      </c>
      <c r="D419" s="269">
        <v>462.65000000000003</v>
      </c>
      <c r="E419" s="269">
        <v>456.35000000000008</v>
      </c>
      <c r="F419" s="269">
        <v>448.95000000000005</v>
      </c>
      <c r="G419" s="269">
        <v>442.65000000000009</v>
      </c>
      <c r="H419" s="269">
        <v>470.05000000000007</v>
      </c>
      <c r="I419" s="269">
        <v>476.35</v>
      </c>
      <c r="J419" s="269">
        <v>483.75000000000006</v>
      </c>
      <c r="K419" s="268">
        <v>468.95</v>
      </c>
      <c r="L419" s="268">
        <v>455.25</v>
      </c>
      <c r="M419" s="268">
        <v>14.748189999999999</v>
      </c>
      <c r="N419" s="1"/>
      <c r="O419" s="1"/>
    </row>
    <row r="420" spans="1:15" ht="12.75" customHeight="1">
      <c r="A420" s="30">
        <v>410</v>
      </c>
      <c r="B420" s="278" t="s">
        <v>480</v>
      </c>
      <c r="C420" s="268">
        <v>515.6</v>
      </c>
      <c r="D420" s="269">
        <v>509.2833333333333</v>
      </c>
      <c r="E420" s="269">
        <v>493.56666666666661</v>
      </c>
      <c r="F420" s="269">
        <v>471.5333333333333</v>
      </c>
      <c r="G420" s="269">
        <v>455.81666666666661</v>
      </c>
      <c r="H420" s="269">
        <v>531.31666666666661</v>
      </c>
      <c r="I420" s="269">
        <v>547.0333333333333</v>
      </c>
      <c r="J420" s="269">
        <v>569.06666666666661</v>
      </c>
      <c r="K420" s="268">
        <v>525</v>
      </c>
      <c r="L420" s="268">
        <v>487.25</v>
      </c>
      <c r="M420" s="268">
        <v>1.87375</v>
      </c>
      <c r="N420" s="1"/>
      <c r="O420" s="1"/>
    </row>
    <row r="421" spans="1:15" ht="12.75" customHeight="1">
      <c r="A421" s="30">
        <v>411</v>
      </c>
      <c r="B421" s="278" t="s">
        <v>481</v>
      </c>
      <c r="C421" s="268">
        <v>39.1</v>
      </c>
      <c r="D421" s="269">
        <v>38.466666666666669</v>
      </c>
      <c r="E421" s="269">
        <v>37.233333333333334</v>
      </c>
      <c r="F421" s="269">
        <v>35.366666666666667</v>
      </c>
      <c r="G421" s="269">
        <v>34.133333333333333</v>
      </c>
      <c r="H421" s="269">
        <v>40.333333333333336</v>
      </c>
      <c r="I421" s="269">
        <v>41.56666666666667</v>
      </c>
      <c r="J421" s="269">
        <v>43.433333333333337</v>
      </c>
      <c r="K421" s="268">
        <v>39.700000000000003</v>
      </c>
      <c r="L421" s="268">
        <v>36.6</v>
      </c>
      <c r="M421" s="268">
        <v>21.71903</v>
      </c>
      <c r="N421" s="1"/>
      <c r="O421" s="1"/>
    </row>
    <row r="422" spans="1:15" ht="12.75" customHeight="1">
      <c r="A422" s="30">
        <v>412</v>
      </c>
      <c r="B422" s="278" t="s">
        <v>857</v>
      </c>
      <c r="C422" s="268">
        <v>706.25</v>
      </c>
      <c r="D422" s="269">
        <v>705.93333333333339</v>
      </c>
      <c r="E422" s="269">
        <v>699.46666666666681</v>
      </c>
      <c r="F422" s="269">
        <v>692.68333333333339</v>
      </c>
      <c r="G422" s="269">
        <v>686.21666666666681</v>
      </c>
      <c r="H422" s="269">
        <v>712.71666666666681</v>
      </c>
      <c r="I422" s="269">
        <v>719.18333333333351</v>
      </c>
      <c r="J422" s="269">
        <v>725.96666666666681</v>
      </c>
      <c r="K422" s="268">
        <v>712.4</v>
      </c>
      <c r="L422" s="268">
        <v>699.15</v>
      </c>
      <c r="M422" s="268">
        <v>0.96472999999999998</v>
      </c>
      <c r="N422" s="1"/>
      <c r="O422" s="1"/>
    </row>
    <row r="423" spans="1:15" ht="12.75" customHeight="1">
      <c r="A423" s="30">
        <v>413</v>
      </c>
      <c r="B423" s="278" t="s">
        <v>188</v>
      </c>
      <c r="C423" s="268">
        <v>530.6</v>
      </c>
      <c r="D423" s="269">
        <v>527.88333333333333</v>
      </c>
      <c r="E423" s="269">
        <v>518.86666666666667</v>
      </c>
      <c r="F423" s="269">
        <v>507.13333333333333</v>
      </c>
      <c r="G423" s="269">
        <v>498.11666666666667</v>
      </c>
      <c r="H423" s="269">
        <v>539.61666666666667</v>
      </c>
      <c r="I423" s="269">
        <v>548.63333333333333</v>
      </c>
      <c r="J423" s="269">
        <v>560.36666666666667</v>
      </c>
      <c r="K423" s="268">
        <v>536.9</v>
      </c>
      <c r="L423" s="268">
        <v>516.15</v>
      </c>
      <c r="M423" s="268">
        <v>174.6695</v>
      </c>
      <c r="N423" s="1"/>
      <c r="O423" s="1"/>
    </row>
    <row r="424" spans="1:15" ht="12.75" customHeight="1">
      <c r="A424" s="30">
        <v>414</v>
      </c>
      <c r="B424" s="278" t="s">
        <v>186</v>
      </c>
      <c r="C424" s="268">
        <v>76.75</v>
      </c>
      <c r="D424" s="269">
        <v>75.816666666666663</v>
      </c>
      <c r="E424" s="269">
        <v>74.533333333333331</v>
      </c>
      <c r="F424" s="269">
        <v>72.316666666666663</v>
      </c>
      <c r="G424" s="269">
        <v>71.033333333333331</v>
      </c>
      <c r="H424" s="269">
        <v>78.033333333333331</v>
      </c>
      <c r="I424" s="269">
        <v>79.316666666666663</v>
      </c>
      <c r="J424" s="269">
        <v>81.533333333333331</v>
      </c>
      <c r="K424" s="268">
        <v>77.099999999999994</v>
      </c>
      <c r="L424" s="268">
        <v>73.599999999999994</v>
      </c>
      <c r="M424" s="268">
        <v>231.6491</v>
      </c>
      <c r="N424" s="1"/>
      <c r="O424" s="1"/>
    </row>
    <row r="425" spans="1:15" ht="12.75" customHeight="1">
      <c r="A425" s="30">
        <v>415</v>
      </c>
      <c r="B425" s="278" t="s">
        <v>482</v>
      </c>
      <c r="C425" s="268">
        <v>309.7</v>
      </c>
      <c r="D425" s="269">
        <v>310.48333333333335</v>
      </c>
      <c r="E425" s="269">
        <v>305.2166666666667</v>
      </c>
      <c r="F425" s="269">
        <v>300.73333333333335</v>
      </c>
      <c r="G425" s="269">
        <v>295.4666666666667</v>
      </c>
      <c r="H425" s="269">
        <v>314.9666666666667</v>
      </c>
      <c r="I425" s="269">
        <v>320.23333333333335</v>
      </c>
      <c r="J425" s="269">
        <v>324.7166666666667</v>
      </c>
      <c r="K425" s="268">
        <v>315.75</v>
      </c>
      <c r="L425" s="268">
        <v>306</v>
      </c>
      <c r="M425" s="268">
        <v>2.9805799999999998</v>
      </c>
      <c r="N425" s="1"/>
      <c r="O425" s="1"/>
    </row>
    <row r="426" spans="1:15" ht="12.75" customHeight="1">
      <c r="A426" s="30">
        <v>416</v>
      </c>
      <c r="B426" s="278" t="s">
        <v>483</v>
      </c>
      <c r="C426" s="268">
        <v>164.8</v>
      </c>
      <c r="D426" s="269">
        <v>163.61666666666667</v>
      </c>
      <c r="E426" s="269">
        <v>161.28333333333336</v>
      </c>
      <c r="F426" s="269">
        <v>157.76666666666668</v>
      </c>
      <c r="G426" s="269">
        <v>155.43333333333337</v>
      </c>
      <c r="H426" s="269">
        <v>167.13333333333335</v>
      </c>
      <c r="I426" s="269">
        <v>169.46666666666667</v>
      </c>
      <c r="J426" s="269">
        <v>172.98333333333335</v>
      </c>
      <c r="K426" s="268">
        <v>165.95</v>
      </c>
      <c r="L426" s="268">
        <v>160.1</v>
      </c>
      <c r="M426" s="268">
        <v>6.1710099999999999</v>
      </c>
      <c r="N426" s="1"/>
      <c r="O426" s="1"/>
    </row>
    <row r="427" spans="1:15" ht="12.75" customHeight="1">
      <c r="A427" s="30">
        <v>417</v>
      </c>
      <c r="B427" s="278" t="s">
        <v>484</v>
      </c>
      <c r="C427" s="268">
        <v>332.15</v>
      </c>
      <c r="D427" s="269">
        <v>325.59999999999997</v>
      </c>
      <c r="E427" s="269">
        <v>313.99999999999994</v>
      </c>
      <c r="F427" s="269">
        <v>295.84999999999997</v>
      </c>
      <c r="G427" s="269">
        <v>284.24999999999994</v>
      </c>
      <c r="H427" s="269">
        <v>343.74999999999994</v>
      </c>
      <c r="I427" s="269">
        <v>355.34999999999997</v>
      </c>
      <c r="J427" s="269">
        <v>373.49999999999994</v>
      </c>
      <c r="K427" s="268">
        <v>337.2</v>
      </c>
      <c r="L427" s="268">
        <v>307.45</v>
      </c>
      <c r="M427" s="268">
        <v>7.7830899999999996</v>
      </c>
      <c r="N427" s="1"/>
      <c r="O427" s="1"/>
    </row>
    <row r="428" spans="1:15" ht="12.75" customHeight="1">
      <c r="A428" s="30">
        <v>418</v>
      </c>
      <c r="B428" s="278" t="s">
        <v>485</v>
      </c>
      <c r="C428" s="268">
        <v>418.65</v>
      </c>
      <c r="D428" s="269">
        <v>416.7</v>
      </c>
      <c r="E428" s="269">
        <v>412.95</v>
      </c>
      <c r="F428" s="269">
        <v>407.25</v>
      </c>
      <c r="G428" s="269">
        <v>403.5</v>
      </c>
      <c r="H428" s="269">
        <v>422.4</v>
      </c>
      <c r="I428" s="269">
        <v>426.15</v>
      </c>
      <c r="J428" s="269">
        <v>431.84999999999997</v>
      </c>
      <c r="K428" s="268">
        <v>420.45</v>
      </c>
      <c r="L428" s="268">
        <v>411</v>
      </c>
      <c r="M428" s="268">
        <v>0.62707999999999997</v>
      </c>
      <c r="N428" s="1"/>
      <c r="O428" s="1"/>
    </row>
    <row r="429" spans="1:15" ht="12.75" customHeight="1">
      <c r="A429" s="30">
        <v>419</v>
      </c>
      <c r="B429" s="278" t="s">
        <v>486</v>
      </c>
      <c r="C429" s="268">
        <v>502.95</v>
      </c>
      <c r="D429" s="269">
        <v>502.86666666666662</v>
      </c>
      <c r="E429" s="269">
        <v>493.73333333333323</v>
      </c>
      <c r="F429" s="269">
        <v>484.51666666666659</v>
      </c>
      <c r="G429" s="269">
        <v>475.38333333333321</v>
      </c>
      <c r="H429" s="269">
        <v>512.08333333333326</v>
      </c>
      <c r="I429" s="269">
        <v>521.21666666666658</v>
      </c>
      <c r="J429" s="269">
        <v>530.43333333333328</v>
      </c>
      <c r="K429" s="268">
        <v>512</v>
      </c>
      <c r="L429" s="268">
        <v>493.65</v>
      </c>
      <c r="M429" s="268">
        <v>3.1629499999999999</v>
      </c>
      <c r="N429" s="1"/>
      <c r="O429" s="1"/>
    </row>
    <row r="430" spans="1:15" ht="12.75" customHeight="1">
      <c r="A430" s="30">
        <v>420</v>
      </c>
      <c r="B430" s="278" t="s">
        <v>487</v>
      </c>
      <c r="C430" s="268">
        <v>220.15</v>
      </c>
      <c r="D430" s="269">
        <v>222.54999999999998</v>
      </c>
      <c r="E430" s="269">
        <v>216.09999999999997</v>
      </c>
      <c r="F430" s="269">
        <v>212.04999999999998</v>
      </c>
      <c r="G430" s="269">
        <v>205.59999999999997</v>
      </c>
      <c r="H430" s="269">
        <v>226.59999999999997</v>
      </c>
      <c r="I430" s="269">
        <v>233.04999999999995</v>
      </c>
      <c r="J430" s="269">
        <v>237.09999999999997</v>
      </c>
      <c r="K430" s="268">
        <v>229</v>
      </c>
      <c r="L430" s="268">
        <v>218.5</v>
      </c>
      <c r="M430" s="268">
        <v>20.54034</v>
      </c>
      <c r="N430" s="1"/>
      <c r="O430" s="1"/>
    </row>
    <row r="431" spans="1:15" ht="12.75" customHeight="1">
      <c r="A431" s="30">
        <v>421</v>
      </c>
      <c r="B431" s="278" t="s">
        <v>193</v>
      </c>
      <c r="C431" s="268">
        <v>948.65</v>
      </c>
      <c r="D431" s="269">
        <v>943.19999999999993</v>
      </c>
      <c r="E431" s="269">
        <v>935.44999999999982</v>
      </c>
      <c r="F431" s="269">
        <v>922.24999999999989</v>
      </c>
      <c r="G431" s="269">
        <v>914.49999999999977</v>
      </c>
      <c r="H431" s="269">
        <v>956.39999999999986</v>
      </c>
      <c r="I431" s="269">
        <v>964.15000000000009</v>
      </c>
      <c r="J431" s="269">
        <v>977.34999999999991</v>
      </c>
      <c r="K431" s="268">
        <v>950.95</v>
      </c>
      <c r="L431" s="268">
        <v>930</v>
      </c>
      <c r="M431" s="268">
        <v>41.823450000000001</v>
      </c>
      <c r="N431" s="1"/>
      <c r="O431" s="1"/>
    </row>
    <row r="432" spans="1:15" ht="12.75" customHeight="1">
      <c r="A432" s="30">
        <v>422</v>
      </c>
      <c r="B432" s="278" t="s">
        <v>194</v>
      </c>
      <c r="C432" s="268">
        <v>508.85</v>
      </c>
      <c r="D432" s="269">
        <v>507.2833333333333</v>
      </c>
      <c r="E432" s="269">
        <v>497.56666666666661</v>
      </c>
      <c r="F432" s="269">
        <v>486.2833333333333</v>
      </c>
      <c r="G432" s="269">
        <v>476.56666666666661</v>
      </c>
      <c r="H432" s="269">
        <v>518.56666666666661</v>
      </c>
      <c r="I432" s="269">
        <v>528.2833333333333</v>
      </c>
      <c r="J432" s="269">
        <v>539.56666666666661</v>
      </c>
      <c r="K432" s="268">
        <v>517</v>
      </c>
      <c r="L432" s="268">
        <v>496</v>
      </c>
      <c r="M432" s="268">
        <v>17.31935</v>
      </c>
      <c r="N432" s="1"/>
      <c r="O432" s="1"/>
    </row>
    <row r="433" spans="1:15" ht="12.75" customHeight="1">
      <c r="A433" s="30">
        <v>423</v>
      </c>
      <c r="B433" s="278" t="s">
        <v>488</v>
      </c>
      <c r="C433" s="268">
        <v>2262</v>
      </c>
      <c r="D433" s="269">
        <v>2252.1666666666665</v>
      </c>
      <c r="E433" s="269">
        <v>2229.833333333333</v>
      </c>
      <c r="F433" s="269">
        <v>2197.6666666666665</v>
      </c>
      <c r="G433" s="269">
        <v>2175.333333333333</v>
      </c>
      <c r="H433" s="269">
        <v>2284.333333333333</v>
      </c>
      <c r="I433" s="269">
        <v>2306.6666666666661</v>
      </c>
      <c r="J433" s="269">
        <v>2338.833333333333</v>
      </c>
      <c r="K433" s="268">
        <v>2274.5</v>
      </c>
      <c r="L433" s="268">
        <v>2220</v>
      </c>
      <c r="M433" s="268">
        <v>0.33234000000000002</v>
      </c>
      <c r="N433" s="1"/>
      <c r="O433" s="1"/>
    </row>
    <row r="434" spans="1:15" ht="12.75" customHeight="1">
      <c r="A434" s="30">
        <v>424</v>
      </c>
      <c r="B434" s="278" t="s">
        <v>489</v>
      </c>
      <c r="C434" s="268">
        <v>909</v>
      </c>
      <c r="D434" s="269">
        <v>907.23333333333323</v>
      </c>
      <c r="E434" s="269">
        <v>896.06666666666649</v>
      </c>
      <c r="F434" s="269">
        <v>883.13333333333321</v>
      </c>
      <c r="G434" s="269">
        <v>871.96666666666647</v>
      </c>
      <c r="H434" s="269">
        <v>920.16666666666652</v>
      </c>
      <c r="I434" s="269">
        <v>931.33333333333326</v>
      </c>
      <c r="J434" s="269">
        <v>944.26666666666654</v>
      </c>
      <c r="K434" s="268">
        <v>918.4</v>
      </c>
      <c r="L434" s="268">
        <v>894.3</v>
      </c>
      <c r="M434" s="268">
        <v>1.8033399999999999</v>
      </c>
      <c r="N434" s="1"/>
      <c r="O434" s="1"/>
    </row>
    <row r="435" spans="1:15" ht="12.75" customHeight="1">
      <c r="A435" s="30">
        <v>425</v>
      </c>
      <c r="B435" s="278" t="s">
        <v>490</v>
      </c>
      <c r="C435" s="268">
        <v>419.3</v>
      </c>
      <c r="D435" s="269">
        <v>418.2833333333333</v>
      </c>
      <c r="E435" s="269">
        <v>411.11666666666662</v>
      </c>
      <c r="F435" s="269">
        <v>402.93333333333334</v>
      </c>
      <c r="G435" s="269">
        <v>395.76666666666665</v>
      </c>
      <c r="H435" s="269">
        <v>426.46666666666658</v>
      </c>
      <c r="I435" s="269">
        <v>433.63333333333333</v>
      </c>
      <c r="J435" s="269">
        <v>441.81666666666655</v>
      </c>
      <c r="K435" s="268">
        <v>425.45</v>
      </c>
      <c r="L435" s="268">
        <v>410.1</v>
      </c>
      <c r="M435" s="268">
        <v>3.0114399999999999</v>
      </c>
      <c r="N435" s="1"/>
      <c r="O435" s="1"/>
    </row>
    <row r="436" spans="1:15" ht="12.75" customHeight="1">
      <c r="A436" s="30">
        <v>426</v>
      </c>
      <c r="B436" s="278" t="s">
        <v>491</v>
      </c>
      <c r="C436" s="268">
        <v>341.75</v>
      </c>
      <c r="D436" s="269">
        <v>338.08333333333331</v>
      </c>
      <c r="E436" s="269">
        <v>331.96666666666664</v>
      </c>
      <c r="F436" s="269">
        <v>322.18333333333334</v>
      </c>
      <c r="G436" s="269">
        <v>316.06666666666666</v>
      </c>
      <c r="H436" s="269">
        <v>347.86666666666662</v>
      </c>
      <c r="I436" s="269">
        <v>353.98333333333329</v>
      </c>
      <c r="J436" s="269">
        <v>363.76666666666659</v>
      </c>
      <c r="K436" s="268">
        <v>344.2</v>
      </c>
      <c r="L436" s="268">
        <v>328.3</v>
      </c>
      <c r="M436" s="268">
        <v>2.5337000000000001</v>
      </c>
      <c r="N436" s="1"/>
      <c r="O436" s="1"/>
    </row>
    <row r="437" spans="1:15" ht="12.75" customHeight="1">
      <c r="A437" s="30">
        <v>427</v>
      </c>
      <c r="B437" s="278" t="s">
        <v>492</v>
      </c>
      <c r="C437" s="268">
        <v>2133.4</v>
      </c>
      <c r="D437" s="269">
        <v>2113.2666666666669</v>
      </c>
      <c r="E437" s="269">
        <v>2087.1333333333337</v>
      </c>
      <c r="F437" s="269">
        <v>2040.8666666666668</v>
      </c>
      <c r="G437" s="269">
        <v>2014.7333333333336</v>
      </c>
      <c r="H437" s="269">
        <v>2159.5333333333338</v>
      </c>
      <c r="I437" s="269">
        <v>2185.666666666667</v>
      </c>
      <c r="J437" s="269">
        <v>2231.9333333333338</v>
      </c>
      <c r="K437" s="268">
        <v>2139.4</v>
      </c>
      <c r="L437" s="268">
        <v>2067</v>
      </c>
      <c r="M437" s="268">
        <v>0.53696999999999995</v>
      </c>
      <c r="N437" s="1"/>
      <c r="O437" s="1"/>
    </row>
    <row r="438" spans="1:15" ht="12.75" customHeight="1">
      <c r="A438" s="30">
        <v>428</v>
      </c>
      <c r="B438" s="278" t="s">
        <v>493</v>
      </c>
      <c r="C438" s="268">
        <v>450.95</v>
      </c>
      <c r="D438" s="269">
        <v>451.81666666666666</v>
      </c>
      <c r="E438" s="269">
        <v>441.63333333333333</v>
      </c>
      <c r="F438" s="269">
        <v>432.31666666666666</v>
      </c>
      <c r="G438" s="269">
        <v>422.13333333333333</v>
      </c>
      <c r="H438" s="269">
        <v>461.13333333333333</v>
      </c>
      <c r="I438" s="269">
        <v>471.31666666666661</v>
      </c>
      <c r="J438" s="269">
        <v>480.63333333333333</v>
      </c>
      <c r="K438" s="268">
        <v>462</v>
      </c>
      <c r="L438" s="268">
        <v>442.5</v>
      </c>
      <c r="M438" s="268">
        <v>3.62073</v>
      </c>
      <c r="N438" s="1"/>
      <c r="O438" s="1"/>
    </row>
    <row r="439" spans="1:15" ht="12.75" customHeight="1">
      <c r="A439" s="30">
        <v>429</v>
      </c>
      <c r="B439" s="278" t="s">
        <v>494</v>
      </c>
      <c r="C439" s="268">
        <v>8.6999999999999993</v>
      </c>
      <c r="D439" s="269">
        <v>8.6666666666666661</v>
      </c>
      <c r="E439" s="269">
        <v>8.4833333333333325</v>
      </c>
      <c r="F439" s="269">
        <v>8.2666666666666657</v>
      </c>
      <c r="G439" s="269">
        <v>8.0833333333333321</v>
      </c>
      <c r="H439" s="269">
        <v>8.8833333333333329</v>
      </c>
      <c r="I439" s="269">
        <v>9.0666666666666664</v>
      </c>
      <c r="J439" s="269">
        <v>9.2833333333333332</v>
      </c>
      <c r="K439" s="268">
        <v>8.85</v>
      </c>
      <c r="L439" s="268">
        <v>8.4499999999999993</v>
      </c>
      <c r="M439" s="268">
        <v>1078.5988400000001</v>
      </c>
      <c r="N439" s="1"/>
      <c r="O439" s="1"/>
    </row>
    <row r="440" spans="1:15" ht="12.75" customHeight="1">
      <c r="A440" s="30">
        <v>430</v>
      </c>
      <c r="B440" s="278" t="s">
        <v>495</v>
      </c>
      <c r="C440" s="268">
        <v>885.65</v>
      </c>
      <c r="D440" s="269">
        <v>881.61666666666667</v>
      </c>
      <c r="E440" s="269">
        <v>864.0333333333333</v>
      </c>
      <c r="F440" s="269">
        <v>842.41666666666663</v>
      </c>
      <c r="G440" s="269">
        <v>824.83333333333326</v>
      </c>
      <c r="H440" s="269">
        <v>903.23333333333335</v>
      </c>
      <c r="I440" s="269">
        <v>920.81666666666661</v>
      </c>
      <c r="J440" s="269">
        <v>942.43333333333339</v>
      </c>
      <c r="K440" s="268">
        <v>899.2</v>
      </c>
      <c r="L440" s="268">
        <v>860</v>
      </c>
      <c r="M440" s="268">
        <v>0.71418000000000004</v>
      </c>
      <c r="N440" s="1"/>
      <c r="O440" s="1"/>
    </row>
    <row r="441" spans="1:15" ht="12.75" customHeight="1">
      <c r="A441" s="30">
        <v>431</v>
      </c>
      <c r="B441" s="278" t="s">
        <v>275</v>
      </c>
      <c r="C441" s="268">
        <v>560.6</v>
      </c>
      <c r="D441" s="269">
        <v>558.16666666666663</v>
      </c>
      <c r="E441" s="269">
        <v>554.33333333333326</v>
      </c>
      <c r="F441" s="269">
        <v>548.06666666666661</v>
      </c>
      <c r="G441" s="269">
        <v>544.23333333333323</v>
      </c>
      <c r="H441" s="269">
        <v>564.43333333333328</v>
      </c>
      <c r="I441" s="269">
        <v>568.26666666666654</v>
      </c>
      <c r="J441" s="269">
        <v>574.5333333333333</v>
      </c>
      <c r="K441" s="268">
        <v>562</v>
      </c>
      <c r="L441" s="268">
        <v>551.9</v>
      </c>
      <c r="M441" s="268">
        <v>1.6677</v>
      </c>
      <c r="N441" s="1"/>
      <c r="O441" s="1"/>
    </row>
    <row r="442" spans="1:15" ht="12.75" customHeight="1">
      <c r="A442" s="30">
        <v>432</v>
      </c>
      <c r="B442" s="278" t="s">
        <v>496</v>
      </c>
      <c r="C442" s="268">
        <v>1847.4</v>
      </c>
      <c r="D442" s="269">
        <v>1843.2166666666665</v>
      </c>
      <c r="E442" s="269">
        <v>1806.4333333333329</v>
      </c>
      <c r="F442" s="269">
        <v>1765.4666666666665</v>
      </c>
      <c r="G442" s="269">
        <v>1728.6833333333329</v>
      </c>
      <c r="H442" s="269">
        <v>1884.1833333333329</v>
      </c>
      <c r="I442" s="269">
        <v>1920.9666666666662</v>
      </c>
      <c r="J442" s="269">
        <v>1961.9333333333329</v>
      </c>
      <c r="K442" s="268">
        <v>1880</v>
      </c>
      <c r="L442" s="268">
        <v>1802.25</v>
      </c>
      <c r="M442" s="268">
        <v>0.46389000000000002</v>
      </c>
      <c r="N442" s="1"/>
      <c r="O442" s="1"/>
    </row>
    <row r="443" spans="1:15" ht="12.75" customHeight="1">
      <c r="A443" s="30">
        <v>433</v>
      </c>
      <c r="B443" s="278" t="s">
        <v>497</v>
      </c>
      <c r="C443" s="268">
        <v>584.95000000000005</v>
      </c>
      <c r="D443" s="269">
        <v>584.31666666666672</v>
      </c>
      <c r="E443" s="269">
        <v>570.08333333333348</v>
      </c>
      <c r="F443" s="269">
        <v>555.21666666666681</v>
      </c>
      <c r="G443" s="269">
        <v>540.98333333333358</v>
      </c>
      <c r="H443" s="269">
        <v>599.18333333333339</v>
      </c>
      <c r="I443" s="269">
        <v>613.41666666666674</v>
      </c>
      <c r="J443" s="269">
        <v>628.2833333333333</v>
      </c>
      <c r="K443" s="268">
        <v>598.54999999999995</v>
      </c>
      <c r="L443" s="268">
        <v>569.45000000000005</v>
      </c>
      <c r="M443" s="268">
        <v>0.34125</v>
      </c>
      <c r="N443" s="1"/>
      <c r="O443" s="1"/>
    </row>
    <row r="444" spans="1:15" ht="12.75" customHeight="1">
      <c r="A444" s="30">
        <v>434</v>
      </c>
      <c r="B444" s="278" t="s">
        <v>498</v>
      </c>
      <c r="C444" s="268">
        <v>959.15</v>
      </c>
      <c r="D444" s="269">
        <v>964.36666666666679</v>
      </c>
      <c r="E444" s="269">
        <v>948.73333333333358</v>
      </c>
      <c r="F444" s="269">
        <v>938.31666666666683</v>
      </c>
      <c r="G444" s="269">
        <v>922.68333333333362</v>
      </c>
      <c r="H444" s="269">
        <v>974.78333333333353</v>
      </c>
      <c r="I444" s="269">
        <v>990.41666666666674</v>
      </c>
      <c r="J444" s="269">
        <v>1000.8333333333335</v>
      </c>
      <c r="K444" s="268">
        <v>980</v>
      </c>
      <c r="L444" s="268">
        <v>953.95</v>
      </c>
      <c r="M444" s="268">
        <v>0.24474000000000001</v>
      </c>
      <c r="N444" s="1"/>
      <c r="O444" s="1"/>
    </row>
    <row r="445" spans="1:15" ht="12.75" customHeight="1">
      <c r="A445" s="30">
        <v>435</v>
      </c>
      <c r="B445" s="278" t="s">
        <v>499</v>
      </c>
      <c r="C445" s="268">
        <v>37.799999999999997</v>
      </c>
      <c r="D445" s="269">
        <v>37.866666666666667</v>
      </c>
      <c r="E445" s="269">
        <v>37.333333333333336</v>
      </c>
      <c r="F445" s="269">
        <v>36.866666666666667</v>
      </c>
      <c r="G445" s="269">
        <v>36.333333333333336</v>
      </c>
      <c r="H445" s="269">
        <v>38.333333333333336</v>
      </c>
      <c r="I445" s="269">
        <v>38.866666666666667</v>
      </c>
      <c r="J445" s="269">
        <v>39.333333333333336</v>
      </c>
      <c r="K445" s="268">
        <v>38.4</v>
      </c>
      <c r="L445" s="268">
        <v>37.4</v>
      </c>
      <c r="M445" s="268">
        <v>45.965000000000003</v>
      </c>
      <c r="N445" s="1"/>
      <c r="O445" s="1"/>
    </row>
    <row r="446" spans="1:15" ht="12.75" customHeight="1">
      <c r="A446" s="30">
        <v>436</v>
      </c>
      <c r="B446" s="278" t="s">
        <v>206</v>
      </c>
      <c r="C446" s="268">
        <v>1032.25</v>
      </c>
      <c r="D446" s="269">
        <v>1017.5500000000001</v>
      </c>
      <c r="E446" s="269">
        <v>998.95</v>
      </c>
      <c r="F446" s="269">
        <v>965.65</v>
      </c>
      <c r="G446" s="269">
        <v>947.05</v>
      </c>
      <c r="H446" s="269">
        <v>1050.8500000000001</v>
      </c>
      <c r="I446" s="269">
        <v>1069.4500000000003</v>
      </c>
      <c r="J446" s="269">
        <v>1102.7500000000002</v>
      </c>
      <c r="K446" s="268">
        <v>1036.1500000000001</v>
      </c>
      <c r="L446" s="268">
        <v>984.25</v>
      </c>
      <c r="M446" s="268">
        <v>20.866409999999998</v>
      </c>
      <c r="N446" s="1"/>
      <c r="O446" s="1"/>
    </row>
    <row r="447" spans="1:15" ht="12.75" customHeight="1">
      <c r="A447" s="30">
        <v>437</v>
      </c>
      <c r="B447" s="278" t="s">
        <v>500</v>
      </c>
      <c r="C447" s="268">
        <v>787.1</v>
      </c>
      <c r="D447" s="269">
        <v>781.41666666666663</v>
      </c>
      <c r="E447" s="269">
        <v>768.0333333333333</v>
      </c>
      <c r="F447" s="269">
        <v>748.9666666666667</v>
      </c>
      <c r="G447" s="269">
        <v>735.58333333333337</v>
      </c>
      <c r="H447" s="269">
        <v>800.48333333333323</v>
      </c>
      <c r="I447" s="269">
        <v>813.86666666666667</v>
      </c>
      <c r="J447" s="269">
        <v>832.93333333333317</v>
      </c>
      <c r="K447" s="268">
        <v>794.8</v>
      </c>
      <c r="L447" s="268">
        <v>762.35</v>
      </c>
      <c r="M447" s="268">
        <v>3.2207499999999998</v>
      </c>
      <c r="N447" s="1"/>
      <c r="O447" s="1"/>
    </row>
    <row r="448" spans="1:15" ht="12.75" customHeight="1">
      <c r="A448" s="30">
        <v>438</v>
      </c>
      <c r="B448" s="278" t="s">
        <v>195</v>
      </c>
      <c r="C448" s="268">
        <v>1104.75</v>
      </c>
      <c r="D448" s="269">
        <v>1087.75</v>
      </c>
      <c r="E448" s="269">
        <v>1065.55</v>
      </c>
      <c r="F448" s="269">
        <v>1026.3499999999999</v>
      </c>
      <c r="G448" s="269">
        <v>1004.1499999999999</v>
      </c>
      <c r="H448" s="269">
        <v>1126.95</v>
      </c>
      <c r="I448" s="269">
        <v>1149.1499999999999</v>
      </c>
      <c r="J448" s="269">
        <v>1188.3500000000001</v>
      </c>
      <c r="K448" s="268">
        <v>1109.95</v>
      </c>
      <c r="L448" s="268">
        <v>1048.55</v>
      </c>
      <c r="M448" s="268">
        <v>29.48687</v>
      </c>
      <c r="N448" s="1"/>
      <c r="O448" s="1"/>
    </row>
    <row r="449" spans="1:15" ht="12.75" customHeight="1">
      <c r="A449" s="30">
        <v>439</v>
      </c>
      <c r="B449" s="278" t="s">
        <v>501</v>
      </c>
      <c r="C449" s="268">
        <v>224.85</v>
      </c>
      <c r="D449" s="269">
        <v>223.61666666666665</v>
      </c>
      <c r="E449" s="269">
        <v>221.5333333333333</v>
      </c>
      <c r="F449" s="269">
        <v>218.21666666666667</v>
      </c>
      <c r="G449" s="269">
        <v>216.13333333333333</v>
      </c>
      <c r="H449" s="269">
        <v>226.93333333333328</v>
      </c>
      <c r="I449" s="269">
        <v>229.01666666666659</v>
      </c>
      <c r="J449" s="269">
        <v>232.33333333333326</v>
      </c>
      <c r="K449" s="268">
        <v>225.7</v>
      </c>
      <c r="L449" s="268">
        <v>220.3</v>
      </c>
      <c r="M449" s="268">
        <v>10.561199999999999</v>
      </c>
      <c r="N449" s="1"/>
      <c r="O449" s="1"/>
    </row>
    <row r="450" spans="1:15" ht="12.75" customHeight="1">
      <c r="A450" s="30">
        <v>440</v>
      </c>
      <c r="B450" s="278" t="s">
        <v>502</v>
      </c>
      <c r="C450" s="268">
        <v>1150.8</v>
      </c>
      <c r="D450" s="269">
        <v>1145.6166666666666</v>
      </c>
      <c r="E450" s="269">
        <v>1118.2833333333331</v>
      </c>
      <c r="F450" s="269">
        <v>1085.7666666666664</v>
      </c>
      <c r="G450" s="269">
        <v>1058.4333333333329</v>
      </c>
      <c r="H450" s="269">
        <v>1178.1333333333332</v>
      </c>
      <c r="I450" s="269">
        <v>1205.4666666666667</v>
      </c>
      <c r="J450" s="269">
        <v>1237.9833333333333</v>
      </c>
      <c r="K450" s="268">
        <v>1172.95</v>
      </c>
      <c r="L450" s="268">
        <v>1113.0999999999999</v>
      </c>
      <c r="M450" s="268">
        <v>5.2059800000000003</v>
      </c>
      <c r="N450" s="1"/>
      <c r="O450" s="1"/>
    </row>
    <row r="451" spans="1:15" ht="12.75" customHeight="1">
      <c r="A451" s="30">
        <v>441</v>
      </c>
      <c r="B451" s="278" t="s">
        <v>200</v>
      </c>
      <c r="C451" s="268">
        <v>3004.55</v>
      </c>
      <c r="D451" s="269">
        <v>2991.4500000000003</v>
      </c>
      <c r="E451" s="269">
        <v>2963.2000000000007</v>
      </c>
      <c r="F451" s="269">
        <v>2921.8500000000004</v>
      </c>
      <c r="G451" s="269">
        <v>2893.6000000000008</v>
      </c>
      <c r="H451" s="269">
        <v>3032.8000000000006</v>
      </c>
      <c r="I451" s="269">
        <v>3061.0499999999997</v>
      </c>
      <c r="J451" s="269">
        <v>3102.4000000000005</v>
      </c>
      <c r="K451" s="268">
        <v>3019.7</v>
      </c>
      <c r="L451" s="268">
        <v>2950.1</v>
      </c>
      <c r="M451" s="268">
        <v>28.17353</v>
      </c>
      <c r="N451" s="1"/>
      <c r="O451" s="1"/>
    </row>
    <row r="452" spans="1:15" ht="12.75" customHeight="1">
      <c r="A452" s="30">
        <v>442</v>
      </c>
      <c r="B452" s="278" t="s">
        <v>196</v>
      </c>
      <c r="C452" s="268">
        <v>802.85</v>
      </c>
      <c r="D452" s="269">
        <v>798.61666666666667</v>
      </c>
      <c r="E452" s="269">
        <v>791.23333333333335</v>
      </c>
      <c r="F452" s="269">
        <v>779.61666666666667</v>
      </c>
      <c r="G452" s="269">
        <v>772.23333333333335</v>
      </c>
      <c r="H452" s="269">
        <v>810.23333333333335</v>
      </c>
      <c r="I452" s="269">
        <v>817.61666666666679</v>
      </c>
      <c r="J452" s="269">
        <v>829.23333333333335</v>
      </c>
      <c r="K452" s="268">
        <v>806</v>
      </c>
      <c r="L452" s="268">
        <v>787</v>
      </c>
      <c r="M452" s="268">
        <v>14.36359</v>
      </c>
      <c r="N452" s="1"/>
      <c r="O452" s="1"/>
    </row>
    <row r="453" spans="1:15" ht="12.75" customHeight="1">
      <c r="A453" s="30">
        <v>443</v>
      </c>
      <c r="B453" s="278" t="s">
        <v>276</v>
      </c>
      <c r="C453" s="268">
        <v>8556.4500000000007</v>
      </c>
      <c r="D453" s="269">
        <v>8509.15</v>
      </c>
      <c r="E453" s="269">
        <v>8430.2999999999993</v>
      </c>
      <c r="F453" s="269">
        <v>8304.15</v>
      </c>
      <c r="G453" s="269">
        <v>8225.2999999999993</v>
      </c>
      <c r="H453" s="269">
        <v>8635.2999999999993</v>
      </c>
      <c r="I453" s="269">
        <v>8714.1500000000015</v>
      </c>
      <c r="J453" s="269">
        <v>8840.2999999999993</v>
      </c>
      <c r="K453" s="268">
        <v>8588</v>
      </c>
      <c r="L453" s="268">
        <v>8383</v>
      </c>
      <c r="M453" s="268">
        <v>1.83744</v>
      </c>
      <c r="N453" s="1"/>
      <c r="O453" s="1"/>
    </row>
    <row r="454" spans="1:15" ht="12.75" customHeight="1">
      <c r="A454" s="30">
        <v>444</v>
      </c>
      <c r="B454" s="278" t="s">
        <v>858</v>
      </c>
      <c r="C454" s="268">
        <v>2302.6999999999998</v>
      </c>
      <c r="D454" s="269">
        <v>2262.25</v>
      </c>
      <c r="E454" s="269">
        <v>2196.5</v>
      </c>
      <c r="F454" s="269">
        <v>2090.3000000000002</v>
      </c>
      <c r="G454" s="269">
        <v>2024.5500000000002</v>
      </c>
      <c r="H454" s="269">
        <v>2368.4499999999998</v>
      </c>
      <c r="I454" s="269">
        <v>2434.1999999999998</v>
      </c>
      <c r="J454" s="269">
        <v>2540.3999999999996</v>
      </c>
      <c r="K454" s="268">
        <v>2328</v>
      </c>
      <c r="L454" s="268">
        <v>2156.0500000000002</v>
      </c>
      <c r="M454" s="268">
        <v>2.0386700000000002</v>
      </c>
      <c r="N454" s="1"/>
      <c r="O454" s="1"/>
    </row>
    <row r="455" spans="1:15" ht="12.75" customHeight="1">
      <c r="A455" s="30">
        <v>445</v>
      </c>
      <c r="B455" s="278" t="s">
        <v>503</v>
      </c>
      <c r="C455" s="268">
        <v>195.65</v>
      </c>
      <c r="D455" s="269">
        <v>194.70000000000002</v>
      </c>
      <c r="E455" s="269">
        <v>192.00000000000003</v>
      </c>
      <c r="F455" s="269">
        <v>188.35000000000002</v>
      </c>
      <c r="G455" s="269">
        <v>185.65000000000003</v>
      </c>
      <c r="H455" s="269">
        <v>198.35000000000002</v>
      </c>
      <c r="I455" s="269">
        <v>201.05</v>
      </c>
      <c r="J455" s="269">
        <v>204.70000000000002</v>
      </c>
      <c r="K455" s="268">
        <v>197.4</v>
      </c>
      <c r="L455" s="268">
        <v>191.05</v>
      </c>
      <c r="M455" s="268">
        <v>34.686300000000003</v>
      </c>
      <c r="N455" s="1"/>
      <c r="O455" s="1"/>
    </row>
    <row r="456" spans="1:15" ht="12.75" customHeight="1">
      <c r="A456" s="30">
        <v>446</v>
      </c>
      <c r="B456" s="278" t="s">
        <v>197</v>
      </c>
      <c r="C456" s="268">
        <v>404.6</v>
      </c>
      <c r="D456" s="269">
        <v>401.7833333333333</v>
      </c>
      <c r="E456" s="269">
        <v>395.31666666666661</v>
      </c>
      <c r="F456" s="269">
        <v>386.0333333333333</v>
      </c>
      <c r="G456" s="269">
        <v>379.56666666666661</v>
      </c>
      <c r="H456" s="269">
        <v>411.06666666666661</v>
      </c>
      <c r="I456" s="269">
        <v>417.5333333333333</v>
      </c>
      <c r="J456" s="269">
        <v>426.81666666666661</v>
      </c>
      <c r="K456" s="268">
        <v>408.25</v>
      </c>
      <c r="L456" s="268">
        <v>392.5</v>
      </c>
      <c r="M456" s="268">
        <v>209.51276999999999</v>
      </c>
      <c r="N456" s="1"/>
      <c r="O456" s="1"/>
    </row>
    <row r="457" spans="1:15" ht="12.75" customHeight="1">
      <c r="A457" s="30">
        <v>447</v>
      </c>
      <c r="B457" s="278" t="s">
        <v>198</v>
      </c>
      <c r="C457" s="268">
        <v>216.5</v>
      </c>
      <c r="D457" s="269">
        <v>214.61666666666667</v>
      </c>
      <c r="E457" s="269">
        <v>212.13333333333335</v>
      </c>
      <c r="F457" s="269">
        <v>207.76666666666668</v>
      </c>
      <c r="G457" s="269">
        <v>205.28333333333336</v>
      </c>
      <c r="H457" s="269">
        <v>218.98333333333335</v>
      </c>
      <c r="I457" s="269">
        <v>221.4666666666667</v>
      </c>
      <c r="J457" s="269">
        <v>225.83333333333334</v>
      </c>
      <c r="K457" s="268">
        <v>217.1</v>
      </c>
      <c r="L457" s="268">
        <v>210.25</v>
      </c>
      <c r="M457" s="268">
        <v>130.08102</v>
      </c>
      <c r="N457" s="1"/>
      <c r="O457" s="1"/>
    </row>
    <row r="458" spans="1:15" ht="12.75" customHeight="1">
      <c r="A458" s="30">
        <v>448</v>
      </c>
      <c r="B458" s="278" t="s">
        <v>810</v>
      </c>
      <c r="C458" s="268">
        <v>612.25</v>
      </c>
      <c r="D458" s="269">
        <v>609.86666666666667</v>
      </c>
      <c r="E458" s="269">
        <v>595.48333333333335</v>
      </c>
      <c r="F458" s="269">
        <v>578.7166666666667</v>
      </c>
      <c r="G458" s="269">
        <v>564.33333333333337</v>
      </c>
      <c r="H458" s="269">
        <v>626.63333333333333</v>
      </c>
      <c r="I458" s="269">
        <v>641.01666666666677</v>
      </c>
      <c r="J458" s="269">
        <v>657.7833333333333</v>
      </c>
      <c r="K458" s="268">
        <v>624.25</v>
      </c>
      <c r="L458" s="268">
        <v>593.1</v>
      </c>
      <c r="M458" s="268">
        <v>1.2681199999999999</v>
      </c>
      <c r="N458" s="1"/>
      <c r="O458" s="1"/>
    </row>
    <row r="459" spans="1:15" ht="12.75" customHeight="1">
      <c r="A459" s="30">
        <v>449</v>
      </c>
      <c r="B459" s="278" t="s">
        <v>199</v>
      </c>
      <c r="C459" s="268">
        <v>99.3</v>
      </c>
      <c r="D459" s="269">
        <v>98.466666666666654</v>
      </c>
      <c r="E459" s="269">
        <v>96.533333333333303</v>
      </c>
      <c r="F459" s="269">
        <v>93.766666666666652</v>
      </c>
      <c r="G459" s="269">
        <v>91.8333333333333</v>
      </c>
      <c r="H459" s="269">
        <v>101.23333333333331</v>
      </c>
      <c r="I459" s="269">
        <v>103.16666666666667</v>
      </c>
      <c r="J459" s="269">
        <v>105.93333333333331</v>
      </c>
      <c r="K459" s="268">
        <v>100.4</v>
      </c>
      <c r="L459" s="268">
        <v>95.7</v>
      </c>
      <c r="M459" s="268">
        <v>664.36616000000004</v>
      </c>
      <c r="N459" s="1"/>
      <c r="O459" s="1"/>
    </row>
    <row r="460" spans="1:15" ht="12.75" customHeight="1">
      <c r="A460" s="30">
        <v>450</v>
      </c>
      <c r="B460" s="278" t="s">
        <v>811</v>
      </c>
      <c r="C460" s="268">
        <v>103.4</v>
      </c>
      <c r="D460" s="269">
        <v>103.3</v>
      </c>
      <c r="E460" s="269">
        <v>101.19999999999999</v>
      </c>
      <c r="F460" s="269">
        <v>98.999999999999986</v>
      </c>
      <c r="G460" s="269">
        <v>96.899999999999977</v>
      </c>
      <c r="H460" s="269">
        <v>105.5</v>
      </c>
      <c r="I460" s="269">
        <v>107.6</v>
      </c>
      <c r="J460" s="269">
        <v>109.80000000000001</v>
      </c>
      <c r="K460" s="268">
        <v>105.4</v>
      </c>
      <c r="L460" s="268">
        <v>101.1</v>
      </c>
      <c r="M460" s="268">
        <v>8.6071600000000004</v>
      </c>
      <c r="N460" s="1"/>
      <c r="O460" s="1"/>
    </row>
    <row r="461" spans="1:15" ht="12.75" customHeight="1">
      <c r="A461" s="30">
        <v>451</v>
      </c>
      <c r="B461" s="278" t="s">
        <v>504</v>
      </c>
      <c r="C461" s="268">
        <v>3003.35</v>
      </c>
      <c r="D461" s="269">
        <v>3025.3666666666663</v>
      </c>
      <c r="E461" s="269">
        <v>2968.6833333333325</v>
      </c>
      <c r="F461" s="269">
        <v>2934.016666666666</v>
      </c>
      <c r="G461" s="269">
        <v>2877.3333333333321</v>
      </c>
      <c r="H461" s="269">
        <v>3060.0333333333328</v>
      </c>
      <c r="I461" s="269">
        <v>3116.7166666666662</v>
      </c>
      <c r="J461" s="269">
        <v>3151.3833333333332</v>
      </c>
      <c r="K461" s="268">
        <v>3082.05</v>
      </c>
      <c r="L461" s="268">
        <v>2990.7</v>
      </c>
      <c r="M461" s="268">
        <v>0.11502</v>
      </c>
      <c r="N461" s="1"/>
      <c r="O461" s="1"/>
    </row>
    <row r="462" spans="1:15" ht="12.75" customHeight="1">
      <c r="A462" s="30">
        <v>452</v>
      </c>
      <c r="B462" s="278" t="s">
        <v>201</v>
      </c>
      <c r="C462" s="268">
        <v>1008.6</v>
      </c>
      <c r="D462" s="269">
        <v>1003.9833333333332</v>
      </c>
      <c r="E462" s="269">
        <v>989.16666666666652</v>
      </c>
      <c r="F462" s="269">
        <v>969.73333333333323</v>
      </c>
      <c r="G462" s="269">
        <v>954.91666666666652</v>
      </c>
      <c r="H462" s="269">
        <v>1023.4166666666665</v>
      </c>
      <c r="I462" s="269">
        <v>1038.2333333333333</v>
      </c>
      <c r="J462" s="269">
        <v>1057.6666666666665</v>
      </c>
      <c r="K462" s="268">
        <v>1018.8</v>
      </c>
      <c r="L462" s="268">
        <v>984.55</v>
      </c>
      <c r="M462" s="268">
        <v>38.488849999999999</v>
      </c>
      <c r="N462" s="1"/>
      <c r="O462" s="1"/>
    </row>
    <row r="463" spans="1:15" ht="12.75" customHeight="1">
      <c r="A463" s="30">
        <v>453</v>
      </c>
      <c r="B463" s="278" t="s">
        <v>505</v>
      </c>
      <c r="C463" s="268">
        <v>85.85</v>
      </c>
      <c r="D463" s="269">
        <v>85.616666666666674</v>
      </c>
      <c r="E463" s="269">
        <v>84.733333333333348</v>
      </c>
      <c r="F463" s="269">
        <v>83.616666666666674</v>
      </c>
      <c r="G463" s="269">
        <v>82.733333333333348</v>
      </c>
      <c r="H463" s="269">
        <v>86.733333333333348</v>
      </c>
      <c r="I463" s="269">
        <v>87.616666666666674</v>
      </c>
      <c r="J463" s="269">
        <v>88.733333333333348</v>
      </c>
      <c r="K463" s="268">
        <v>86.5</v>
      </c>
      <c r="L463" s="268">
        <v>84.5</v>
      </c>
      <c r="M463" s="268">
        <v>1.61042</v>
      </c>
      <c r="N463" s="1"/>
      <c r="O463" s="1"/>
    </row>
    <row r="464" spans="1:15" ht="12.75" customHeight="1">
      <c r="A464" s="30">
        <v>454</v>
      </c>
      <c r="B464" s="278" t="s">
        <v>182</v>
      </c>
      <c r="C464" s="268">
        <v>754.5</v>
      </c>
      <c r="D464" s="269">
        <v>755.30000000000007</v>
      </c>
      <c r="E464" s="269">
        <v>745.70000000000016</v>
      </c>
      <c r="F464" s="269">
        <v>736.90000000000009</v>
      </c>
      <c r="G464" s="269">
        <v>727.30000000000018</v>
      </c>
      <c r="H464" s="269">
        <v>764.10000000000014</v>
      </c>
      <c r="I464" s="269">
        <v>773.7</v>
      </c>
      <c r="J464" s="269">
        <v>782.50000000000011</v>
      </c>
      <c r="K464" s="268">
        <v>764.9</v>
      </c>
      <c r="L464" s="268">
        <v>746.5</v>
      </c>
      <c r="M464" s="268">
        <v>3.2119399999999998</v>
      </c>
      <c r="N464" s="1"/>
      <c r="O464" s="1"/>
    </row>
    <row r="465" spans="1:15" ht="12.75" customHeight="1">
      <c r="A465" s="30">
        <v>455</v>
      </c>
      <c r="B465" s="278" t="s">
        <v>506</v>
      </c>
      <c r="C465" s="268">
        <v>2169.5</v>
      </c>
      <c r="D465" s="269">
        <v>2169.5499999999997</v>
      </c>
      <c r="E465" s="269">
        <v>2150.9499999999994</v>
      </c>
      <c r="F465" s="269">
        <v>2132.3999999999996</v>
      </c>
      <c r="G465" s="269">
        <v>2113.7999999999993</v>
      </c>
      <c r="H465" s="269">
        <v>2188.0999999999995</v>
      </c>
      <c r="I465" s="269">
        <v>2206.6999999999998</v>
      </c>
      <c r="J465" s="269">
        <v>2225.2499999999995</v>
      </c>
      <c r="K465" s="268">
        <v>2188.15</v>
      </c>
      <c r="L465" s="268">
        <v>2151</v>
      </c>
      <c r="M465" s="268">
        <v>0.73397000000000001</v>
      </c>
      <c r="N465" s="1"/>
      <c r="O465" s="1"/>
    </row>
    <row r="466" spans="1:15" ht="12.75" customHeight="1">
      <c r="A466" s="30">
        <v>456</v>
      </c>
      <c r="B466" s="278" t="s">
        <v>507</v>
      </c>
      <c r="C466" s="268">
        <v>700.3</v>
      </c>
      <c r="D466" s="269">
        <v>698.7166666666667</v>
      </c>
      <c r="E466" s="269">
        <v>692.43333333333339</v>
      </c>
      <c r="F466" s="269">
        <v>684.56666666666672</v>
      </c>
      <c r="G466" s="269">
        <v>678.28333333333342</v>
      </c>
      <c r="H466" s="269">
        <v>706.58333333333337</v>
      </c>
      <c r="I466" s="269">
        <v>712.86666666666667</v>
      </c>
      <c r="J466" s="269">
        <v>720.73333333333335</v>
      </c>
      <c r="K466" s="268">
        <v>705</v>
      </c>
      <c r="L466" s="268">
        <v>690.85</v>
      </c>
      <c r="M466" s="268">
        <v>0.24989</v>
      </c>
      <c r="N466" s="1"/>
      <c r="O466" s="1"/>
    </row>
    <row r="467" spans="1:15" ht="12.75" customHeight="1">
      <c r="A467" s="30">
        <v>457</v>
      </c>
      <c r="B467" s="278" t="s">
        <v>508</v>
      </c>
      <c r="C467" s="268">
        <v>3068.2</v>
      </c>
      <c r="D467" s="269">
        <v>3024.1666666666665</v>
      </c>
      <c r="E467" s="269">
        <v>2964.333333333333</v>
      </c>
      <c r="F467" s="269">
        <v>2860.4666666666667</v>
      </c>
      <c r="G467" s="269">
        <v>2800.6333333333332</v>
      </c>
      <c r="H467" s="269">
        <v>3128.0333333333328</v>
      </c>
      <c r="I467" s="269">
        <v>3187.8666666666659</v>
      </c>
      <c r="J467" s="269">
        <v>3291.7333333333327</v>
      </c>
      <c r="K467" s="268">
        <v>3084</v>
      </c>
      <c r="L467" s="268">
        <v>2920.3</v>
      </c>
      <c r="M467" s="268">
        <v>0.55079</v>
      </c>
      <c r="N467" s="1"/>
      <c r="O467" s="1"/>
    </row>
    <row r="468" spans="1:15" ht="12.75" customHeight="1">
      <c r="A468" s="30">
        <v>458</v>
      </c>
      <c r="B468" s="278" t="s">
        <v>202</v>
      </c>
      <c r="C468" s="268">
        <v>2606.9499999999998</v>
      </c>
      <c r="D468" s="269">
        <v>2588.9833333333336</v>
      </c>
      <c r="E468" s="269">
        <v>2540.5666666666671</v>
      </c>
      <c r="F468" s="269">
        <v>2474.1833333333334</v>
      </c>
      <c r="G468" s="269">
        <v>2425.7666666666669</v>
      </c>
      <c r="H468" s="269">
        <v>2655.3666666666672</v>
      </c>
      <c r="I468" s="269">
        <v>2703.7833333333333</v>
      </c>
      <c r="J468" s="269">
        <v>2770.1666666666674</v>
      </c>
      <c r="K468" s="268">
        <v>2637.4</v>
      </c>
      <c r="L468" s="268">
        <v>2522.6</v>
      </c>
      <c r="M468" s="268">
        <v>14.539440000000001</v>
      </c>
      <c r="N468" s="1"/>
      <c r="O468" s="1"/>
    </row>
    <row r="469" spans="1:15" ht="12.75" customHeight="1">
      <c r="A469" s="30">
        <v>459</v>
      </c>
      <c r="B469" s="278" t="s">
        <v>203</v>
      </c>
      <c r="C469" s="268">
        <v>1559.85</v>
      </c>
      <c r="D469" s="269">
        <v>1552.8166666666666</v>
      </c>
      <c r="E469" s="269">
        <v>1539.7333333333331</v>
      </c>
      <c r="F469" s="269">
        <v>1519.6166666666666</v>
      </c>
      <c r="G469" s="269">
        <v>1506.5333333333331</v>
      </c>
      <c r="H469" s="269">
        <v>1572.9333333333332</v>
      </c>
      <c r="I469" s="269">
        <v>1586.0166666666667</v>
      </c>
      <c r="J469" s="269">
        <v>1606.1333333333332</v>
      </c>
      <c r="K469" s="268">
        <v>1565.9</v>
      </c>
      <c r="L469" s="268">
        <v>1532.7</v>
      </c>
      <c r="M469" s="268">
        <v>4.3669500000000001</v>
      </c>
      <c r="N469" s="1"/>
      <c r="O469" s="1"/>
    </row>
    <row r="470" spans="1:15" ht="12.75" customHeight="1">
      <c r="A470" s="30">
        <v>460</v>
      </c>
      <c r="B470" s="278" t="s">
        <v>204</v>
      </c>
      <c r="C470" s="268">
        <v>486.9</v>
      </c>
      <c r="D470" s="269">
        <v>484.38333333333338</v>
      </c>
      <c r="E470" s="269">
        <v>477.46666666666675</v>
      </c>
      <c r="F470" s="269">
        <v>468.03333333333336</v>
      </c>
      <c r="G470" s="269">
        <v>461.11666666666673</v>
      </c>
      <c r="H470" s="269">
        <v>493.81666666666678</v>
      </c>
      <c r="I470" s="269">
        <v>500.73333333333341</v>
      </c>
      <c r="J470" s="269">
        <v>510.1666666666668</v>
      </c>
      <c r="K470" s="268">
        <v>491.3</v>
      </c>
      <c r="L470" s="268">
        <v>474.95</v>
      </c>
      <c r="M470" s="268">
        <v>4.8466899999999997</v>
      </c>
      <c r="N470" s="1"/>
      <c r="O470" s="1"/>
    </row>
    <row r="471" spans="1:15" ht="12.75" customHeight="1">
      <c r="A471" s="30">
        <v>461</v>
      </c>
      <c r="B471" s="278" t="s">
        <v>205</v>
      </c>
      <c r="C471" s="268">
        <v>1420</v>
      </c>
      <c r="D471" s="269">
        <v>1407.4666666666665</v>
      </c>
      <c r="E471" s="269">
        <v>1384.9333333333329</v>
      </c>
      <c r="F471" s="269">
        <v>1349.8666666666666</v>
      </c>
      <c r="G471" s="269">
        <v>1327.333333333333</v>
      </c>
      <c r="H471" s="269">
        <v>1442.5333333333328</v>
      </c>
      <c r="I471" s="269">
        <v>1465.0666666666662</v>
      </c>
      <c r="J471" s="269">
        <v>1500.1333333333328</v>
      </c>
      <c r="K471" s="268">
        <v>1430</v>
      </c>
      <c r="L471" s="268">
        <v>1372.4</v>
      </c>
      <c r="M471" s="268">
        <v>7.2112800000000004</v>
      </c>
      <c r="N471" s="1"/>
      <c r="O471" s="1"/>
    </row>
    <row r="472" spans="1:15" ht="12.75" customHeight="1">
      <c r="A472" s="30">
        <v>462</v>
      </c>
      <c r="B472" s="278" t="s">
        <v>509</v>
      </c>
      <c r="C472" s="268">
        <v>36.450000000000003</v>
      </c>
      <c r="D472" s="269">
        <v>36.266666666666673</v>
      </c>
      <c r="E472" s="269">
        <v>35.833333333333343</v>
      </c>
      <c r="F472" s="269">
        <v>35.216666666666669</v>
      </c>
      <c r="G472" s="269">
        <v>34.783333333333339</v>
      </c>
      <c r="H472" s="269">
        <v>36.883333333333347</v>
      </c>
      <c r="I472" s="269">
        <v>37.31666666666667</v>
      </c>
      <c r="J472" s="269">
        <v>37.933333333333351</v>
      </c>
      <c r="K472" s="268">
        <v>36.700000000000003</v>
      </c>
      <c r="L472" s="268">
        <v>35.65</v>
      </c>
      <c r="M472" s="268">
        <v>48.122439999999997</v>
      </c>
      <c r="N472" s="1"/>
      <c r="O472" s="1"/>
    </row>
    <row r="473" spans="1:15" ht="12.75" customHeight="1">
      <c r="A473" s="30">
        <v>463</v>
      </c>
      <c r="B473" s="278" t="s">
        <v>859</v>
      </c>
      <c r="C473" s="268">
        <v>254.2</v>
      </c>
      <c r="D473" s="269">
        <v>250.93333333333331</v>
      </c>
      <c r="E473" s="269">
        <v>246.46666666666661</v>
      </c>
      <c r="F473" s="269">
        <v>238.73333333333329</v>
      </c>
      <c r="G473" s="269">
        <v>234.26666666666659</v>
      </c>
      <c r="H473" s="269">
        <v>258.66666666666663</v>
      </c>
      <c r="I473" s="269">
        <v>263.13333333333333</v>
      </c>
      <c r="J473" s="269">
        <v>270.86666666666667</v>
      </c>
      <c r="K473" s="268">
        <v>255.4</v>
      </c>
      <c r="L473" s="268">
        <v>243.2</v>
      </c>
      <c r="M473" s="268">
        <v>5.9951800000000004</v>
      </c>
      <c r="N473" s="1"/>
      <c r="O473" s="1"/>
    </row>
    <row r="474" spans="1:15" ht="12.75" customHeight="1">
      <c r="A474" s="30">
        <v>464</v>
      </c>
      <c r="B474" s="278" t="s">
        <v>510</v>
      </c>
      <c r="C474" s="268">
        <v>234.9</v>
      </c>
      <c r="D474" s="269">
        <v>234.6</v>
      </c>
      <c r="E474" s="269">
        <v>232.25</v>
      </c>
      <c r="F474" s="269">
        <v>229.6</v>
      </c>
      <c r="G474" s="269">
        <v>227.25</v>
      </c>
      <c r="H474" s="269">
        <v>237.25</v>
      </c>
      <c r="I474" s="269">
        <v>239.59999999999997</v>
      </c>
      <c r="J474" s="269">
        <v>242.25</v>
      </c>
      <c r="K474" s="268">
        <v>236.95</v>
      </c>
      <c r="L474" s="268">
        <v>231.95</v>
      </c>
      <c r="M474" s="268">
        <v>7.8243799999999997</v>
      </c>
      <c r="N474" s="1"/>
      <c r="O474" s="1"/>
    </row>
    <row r="475" spans="1:15" ht="12.75" customHeight="1">
      <c r="A475" s="30">
        <v>465</v>
      </c>
      <c r="B475" s="278" t="s">
        <v>511</v>
      </c>
      <c r="C475" s="268">
        <v>2744.35</v>
      </c>
      <c r="D475" s="269">
        <v>2703.7833333333333</v>
      </c>
      <c r="E475" s="269">
        <v>2623.5666666666666</v>
      </c>
      <c r="F475" s="269">
        <v>2502.7833333333333</v>
      </c>
      <c r="G475" s="269">
        <v>2422.5666666666666</v>
      </c>
      <c r="H475" s="269">
        <v>2824.5666666666666</v>
      </c>
      <c r="I475" s="269">
        <v>2904.7833333333328</v>
      </c>
      <c r="J475" s="269">
        <v>3025.5666666666666</v>
      </c>
      <c r="K475" s="268">
        <v>2784</v>
      </c>
      <c r="L475" s="268">
        <v>2583</v>
      </c>
      <c r="M475" s="268">
        <v>4.3388900000000001</v>
      </c>
      <c r="N475" s="1"/>
      <c r="O475" s="1"/>
    </row>
    <row r="476" spans="1:15" ht="12.75" customHeight="1">
      <c r="A476" s="30">
        <v>466</v>
      </c>
      <c r="B476" s="278" t="s">
        <v>512</v>
      </c>
      <c r="C476" s="268">
        <v>11.9</v>
      </c>
      <c r="D476" s="269">
        <v>11.866666666666667</v>
      </c>
      <c r="E476" s="269">
        <v>11.683333333333334</v>
      </c>
      <c r="F476" s="269">
        <v>11.466666666666667</v>
      </c>
      <c r="G476" s="269">
        <v>11.283333333333333</v>
      </c>
      <c r="H476" s="269">
        <v>12.083333333333334</v>
      </c>
      <c r="I476" s="269">
        <v>12.266666666666667</v>
      </c>
      <c r="J476" s="269">
        <v>12.483333333333334</v>
      </c>
      <c r="K476" s="268">
        <v>12.05</v>
      </c>
      <c r="L476" s="268">
        <v>11.65</v>
      </c>
      <c r="M476" s="268">
        <v>36.074330000000003</v>
      </c>
      <c r="N476" s="1"/>
      <c r="O476" s="1"/>
    </row>
    <row r="477" spans="1:15" ht="12.75" customHeight="1">
      <c r="A477" s="30">
        <v>467</v>
      </c>
      <c r="B477" s="278" t="s">
        <v>513</v>
      </c>
      <c r="C477" s="268">
        <v>729.55</v>
      </c>
      <c r="D477" s="269">
        <v>726.65</v>
      </c>
      <c r="E477" s="269">
        <v>719.4</v>
      </c>
      <c r="F477" s="269">
        <v>709.25</v>
      </c>
      <c r="G477" s="269">
        <v>702</v>
      </c>
      <c r="H477" s="269">
        <v>736.8</v>
      </c>
      <c r="I477" s="269">
        <v>744.05</v>
      </c>
      <c r="J477" s="269">
        <v>754.19999999999993</v>
      </c>
      <c r="K477" s="268">
        <v>733.9</v>
      </c>
      <c r="L477" s="268">
        <v>716.5</v>
      </c>
      <c r="M477" s="268">
        <v>1.0664400000000001</v>
      </c>
      <c r="N477" s="1"/>
      <c r="O477" s="1"/>
    </row>
    <row r="478" spans="1:15" ht="12.75" customHeight="1">
      <c r="A478" s="30">
        <v>468</v>
      </c>
      <c r="B478" s="278" t="s">
        <v>209</v>
      </c>
      <c r="C478" s="268">
        <v>672.05</v>
      </c>
      <c r="D478" s="269">
        <v>667.1</v>
      </c>
      <c r="E478" s="269">
        <v>659.35</v>
      </c>
      <c r="F478" s="269">
        <v>646.65</v>
      </c>
      <c r="G478" s="269">
        <v>638.9</v>
      </c>
      <c r="H478" s="269">
        <v>679.80000000000007</v>
      </c>
      <c r="I478" s="269">
        <v>687.55000000000007</v>
      </c>
      <c r="J478" s="269">
        <v>700.25000000000011</v>
      </c>
      <c r="K478" s="268">
        <v>674.85</v>
      </c>
      <c r="L478" s="268">
        <v>654.4</v>
      </c>
      <c r="M478" s="268">
        <v>17.45532</v>
      </c>
      <c r="N478" s="1"/>
      <c r="O478" s="1"/>
    </row>
    <row r="479" spans="1:15" ht="12.75" customHeight="1">
      <c r="A479" s="30">
        <v>469</v>
      </c>
      <c r="B479" s="278" t="s">
        <v>514</v>
      </c>
      <c r="C479" s="268">
        <v>722.75</v>
      </c>
      <c r="D479" s="269">
        <v>716.25</v>
      </c>
      <c r="E479" s="269">
        <v>697.5</v>
      </c>
      <c r="F479" s="269">
        <v>672.25</v>
      </c>
      <c r="G479" s="269">
        <v>653.5</v>
      </c>
      <c r="H479" s="269">
        <v>741.5</v>
      </c>
      <c r="I479" s="269">
        <v>760.25</v>
      </c>
      <c r="J479" s="269">
        <v>785.5</v>
      </c>
      <c r="K479" s="268">
        <v>735</v>
      </c>
      <c r="L479" s="268">
        <v>691</v>
      </c>
      <c r="M479" s="268">
        <v>0.70316999999999996</v>
      </c>
      <c r="N479" s="1"/>
      <c r="O479" s="1"/>
    </row>
    <row r="480" spans="1:15" ht="12.75" customHeight="1">
      <c r="A480" s="30">
        <v>470</v>
      </c>
      <c r="B480" s="278" t="s">
        <v>208</v>
      </c>
      <c r="C480" s="268">
        <v>6255.1</v>
      </c>
      <c r="D480" s="269">
        <v>6250.7</v>
      </c>
      <c r="E480" s="269">
        <v>6176.4</v>
      </c>
      <c r="F480" s="269">
        <v>6097.7</v>
      </c>
      <c r="G480" s="269">
        <v>6023.4</v>
      </c>
      <c r="H480" s="269">
        <v>6329.4</v>
      </c>
      <c r="I480" s="269">
        <v>6403.7000000000007</v>
      </c>
      <c r="J480" s="269">
        <v>6482.4</v>
      </c>
      <c r="K480" s="268">
        <v>6325</v>
      </c>
      <c r="L480" s="268">
        <v>6172</v>
      </c>
      <c r="M480" s="268">
        <v>4.4288699999999999</v>
      </c>
      <c r="N480" s="1"/>
      <c r="O480" s="1"/>
    </row>
    <row r="481" spans="1:15" ht="12.75" customHeight="1">
      <c r="A481" s="30">
        <v>471</v>
      </c>
      <c r="B481" s="278" t="s">
        <v>277</v>
      </c>
      <c r="C481" s="268">
        <v>44.65</v>
      </c>
      <c r="D481" s="269">
        <v>44.166666666666664</v>
      </c>
      <c r="E481" s="269">
        <v>43.483333333333327</v>
      </c>
      <c r="F481" s="269">
        <v>42.316666666666663</v>
      </c>
      <c r="G481" s="269">
        <v>41.633333333333326</v>
      </c>
      <c r="H481" s="269">
        <v>45.333333333333329</v>
      </c>
      <c r="I481" s="269">
        <v>46.016666666666666</v>
      </c>
      <c r="J481" s="269">
        <v>47.18333333333333</v>
      </c>
      <c r="K481" s="268">
        <v>44.85</v>
      </c>
      <c r="L481" s="268">
        <v>43</v>
      </c>
      <c r="M481" s="268">
        <v>86.390469999999993</v>
      </c>
      <c r="N481" s="1"/>
      <c r="O481" s="1"/>
    </row>
    <row r="482" spans="1:15" ht="12.75" customHeight="1">
      <c r="A482" s="30">
        <v>472</v>
      </c>
      <c r="B482" s="278" t="s">
        <v>207</v>
      </c>
      <c r="C482" s="268">
        <v>1706.9</v>
      </c>
      <c r="D482" s="269">
        <v>1698.1499999999999</v>
      </c>
      <c r="E482" s="269">
        <v>1683.7499999999998</v>
      </c>
      <c r="F482" s="269">
        <v>1660.6</v>
      </c>
      <c r="G482" s="269">
        <v>1646.1999999999998</v>
      </c>
      <c r="H482" s="269">
        <v>1721.2999999999997</v>
      </c>
      <c r="I482" s="269">
        <v>1735.6999999999998</v>
      </c>
      <c r="J482" s="269">
        <v>1758.8499999999997</v>
      </c>
      <c r="K482" s="268">
        <v>1712.55</v>
      </c>
      <c r="L482" s="268">
        <v>1675</v>
      </c>
      <c r="M482" s="268">
        <v>1.9622299999999999</v>
      </c>
      <c r="N482" s="1"/>
      <c r="O482" s="1"/>
    </row>
    <row r="483" spans="1:15" ht="12.75" customHeight="1">
      <c r="A483" s="30">
        <v>473</v>
      </c>
      <c r="B483" s="278" t="s">
        <v>154</v>
      </c>
      <c r="C483" s="268">
        <v>842.3</v>
      </c>
      <c r="D483" s="269">
        <v>839.53333333333342</v>
      </c>
      <c r="E483" s="269">
        <v>828.21666666666681</v>
      </c>
      <c r="F483" s="269">
        <v>814.13333333333344</v>
      </c>
      <c r="G483" s="269">
        <v>802.81666666666683</v>
      </c>
      <c r="H483" s="269">
        <v>853.61666666666679</v>
      </c>
      <c r="I483" s="269">
        <v>864.93333333333339</v>
      </c>
      <c r="J483" s="269">
        <v>879.01666666666677</v>
      </c>
      <c r="K483" s="268">
        <v>850.85</v>
      </c>
      <c r="L483" s="268">
        <v>825.45</v>
      </c>
      <c r="M483" s="268">
        <v>35.817340000000002</v>
      </c>
      <c r="N483" s="1"/>
      <c r="O483" s="1"/>
    </row>
    <row r="484" spans="1:15" ht="12.75" customHeight="1">
      <c r="A484" s="30">
        <v>474</v>
      </c>
      <c r="B484" s="278" t="s">
        <v>278</v>
      </c>
      <c r="C484" s="268">
        <v>242.85</v>
      </c>
      <c r="D484" s="269">
        <v>240.25</v>
      </c>
      <c r="E484" s="269">
        <v>234.8</v>
      </c>
      <c r="F484" s="269">
        <v>226.75</v>
      </c>
      <c r="G484" s="269">
        <v>221.3</v>
      </c>
      <c r="H484" s="269">
        <v>248.3</v>
      </c>
      <c r="I484" s="269">
        <v>253.75</v>
      </c>
      <c r="J484" s="269">
        <v>261.8</v>
      </c>
      <c r="K484" s="268">
        <v>245.7</v>
      </c>
      <c r="L484" s="268">
        <v>232.2</v>
      </c>
      <c r="M484" s="268">
        <v>3.83073</v>
      </c>
      <c r="N484" s="1"/>
      <c r="O484" s="1"/>
    </row>
    <row r="485" spans="1:15" ht="12.75" customHeight="1">
      <c r="A485" s="30">
        <v>475</v>
      </c>
      <c r="B485" s="283" t="s">
        <v>515</v>
      </c>
      <c r="C485" s="284">
        <v>2810.1</v>
      </c>
      <c r="D485" s="284">
        <v>2812.2999999999997</v>
      </c>
      <c r="E485" s="284">
        <v>2763.7499999999995</v>
      </c>
      <c r="F485" s="284">
        <v>2717.3999999999996</v>
      </c>
      <c r="G485" s="284">
        <v>2668.8499999999995</v>
      </c>
      <c r="H485" s="284">
        <v>2858.6499999999996</v>
      </c>
      <c r="I485" s="284">
        <v>2907.2</v>
      </c>
      <c r="J485" s="283">
        <v>2953.5499999999997</v>
      </c>
      <c r="K485" s="283">
        <v>2860.85</v>
      </c>
      <c r="L485" s="283">
        <v>2765.95</v>
      </c>
      <c r="M485" s="239">
        <v>0.34677000000000002</v>
      </c>
      <c r="N485" s="1"/>
      <c r="O485" s="1"/>
    </row>
    <row r="486" spans="1:15" ht="12.75" customHeight="1">
      <c r="A486" s="30">
        <v>476</v>
      </c>
      <c r="B486" s="283" t="s">
        <v>516</v>
      </c>
      <c r="C486" s="284">
        <v>665.55</v>
      </c>
      <c r="D486" s="284">
        <v>660.41666666666663</v>
      </c>
      <c r="E486" s="284">
        <v>652.0333333333333</v>
      </c>
      <c r="F486" s="284">
        <v>638.51666666666665</v>
      </c>
      <c r="G486" s="284">
        <v>630.13333333333333</v>
      </c>
      <c r="H486" s="284">
        <v>673.93333333333328</v>
      </c>
      <c r="I486" s="284">
        <v>682.31666666666672</v>
      </c>
      <c r="J486" s="283">
        <v>695.83333333333326</v>
      </c>
      <c r="K486" s="283">
        <v>668.8</v>
      </c>
      <c r="L486" s="283">
        <v>646.9</v>
      </c>
      <c r="M486" s="239">
        <v>2.7024400000000002</v>
      </c>
      <c r="N486" s="1"/>
      <c r="O486" s="1"/>
    </row>
    <row r="487" spans="1:15" ht="12.75" customHeight="1">
      <c r="A487" s="30">
        <v>477</v>
      </c>
      <c r="B487" s="283" t="s">
        <v>517</v>
      </c>
      <c r="C487" s="268">
        <v>351.65</v>
      </c>
      <c r="D487" s="269">
        <v>350.2166666666667</v>
      </c>
      <c r="E487" s="269">
        <v>346.43333333333339</v>
      </c>
      <c r="F487" s="269">
        <v>341.2166666666667</v>
      </c>
      <c r="G487" s="269">
        <v>337.43333333333339</v>
      </c>
      <c r="H487" s="269">
        <v>355.43333333333339</v>
      </c>
      <c r="I487" s="269">
        <v>359.2166666666667</v>
      </c>
      <c r="J487" s="269">
        <v>364.43333333333339</v>
      </c>
      <c r="K487" s="268">
        <v>354</v>
      </c>
      <c r="L487" s="268">
        <v>345</v>
      </c>
      <c r="M487" s="268">
        <v>1.8132699999999999</v>
      </c>
      <c r="N487" s="1"/>
      <c r="O487" s="1"/>
    </row>
    <row r="488" spans="1:15" ht="12.75" customHeight="1">
      <c r="A488" s="30">
        <v>478</v>
      </c>
      <c r="B488" s="283" t="s">
        <v>518</v>
      </c>
      <c r="C488" s="284">
        <v>34.5</v>
      </c>
      <c r="D488" s="284">
        <v>33.949999999999996</v>
      </c>
      <c r="E488" s="284">
        <v>32.949999999999989</v>
      </c>
      <c r="F488" s="284">
        <v>31.399999999999991</v>
      </c>
      <c r="G488" s="284">
        <v>30.399999999999984</v>
      </c>
      <c r="H488" s="284">
        <v>35.499999999999993</v>
      </c>
      <c r="I488" s="284">
        <v>36.500000000000007</v>
      </c>
      <c r="J488" s="283">
        <v>38.049999999999997</v>
      </c>
      <c r="K488" s="283">
        <v>34.950000000000003</v>
      </c>
      <c r="L488" s="283">
        <v>32.4</v>
      </c>
      <c r="M488" s="239">
        <v>99.657880000000006</v>
      </c>
      <c r="N488" s="1"/>
      <c r="O488" s="1"/>
    </row>
    <row r="489" spans="1:15" ht="12.75" customHeight="1">
      <c r="A489" s="30">
        <v>479</v>
      </c>
      <c r="B489" s="283" t="s">
        <v>519</v>
      </c>
      <c r="C489" s="268">
        <v>337.4</v>
      </c>
      <c r="D489" s="269">
        <v>333.56666666666666</v>
      </c>
      <c r="E489" s="269">
        <v>328.18333333333334</v>
      </c>
      <c r="F489" s="269">
        <v>318.9666666666667</v>
      </c>
      <c r="G489" s="269">
        <v>313.58333333333337</v>
      </c>
      <c r="H489" s="269">
        <v>342.7833333333333</v>
      </c>
      <c r="I489" s="269">
        <v>348.16666666666663</v>
      </c>
      <c r="J489" s="269">
        <v>357.38333333333327</v>
      </c>
      <c r="K489" s="268">
        <v>338.95</v>
      </c>
      <c r="L489" s="268">
        <v>324.35000000000002</v>
      </c>
      <c r="M489" s="268">
        <v>2.6640100000000002</v>
      </c>
      <c r="N489" s="1"/>
      <c r="O489" s="1"/>
    </row>
    <row r="490" spans="1:15" ht="12.75" customHeight="1">
      <c r="A490" s="30">
        <v>480</v>
      </c>
      <c r="B490" s="283" t="s">
        <v>520</v>
      </c>
      <c r="C490" s="284">
        <v>329.3</v>
      </c>
      <c r="D490" s="284">
        <v>332.5</v>
      </c>
      <c r="E490" s="269">
        <v>324.3</v>
      </c>
      <c r="F490" s="269">
        <v>319.3</v>
      </c>
      <c r="G490" s="269">
        <v>311.10000000000002</v>
      </c>
      <c r="H490" s="269">
        <v>337.5</v>
      </c>
      <c r="I490" s="269">
        <v>345.70000000000005</v>
      </c>
      <c r="J490" s="269">
        <v>350.7</v>
      </c>
      <c r="K490" s="268">
        <v>340.7</v>
      </c>
      <c r="L490" s="268">
        <v>327.5</v>
      </c>
      <c r="M490" s="268">
        <v>6.7307899999999998</v>
      </c>
      <c r="N490" s="1"/>
      <c r="O490" s="1"/>
    </row>
    <row r="491" spans="1:15" ht="12.75" customHeight="1">
      <c r="A491" s="30">
        <v>481</v>
      </c>
      <c r="B491" s="283" t="s">
        <v>279</v>
      </c>
      <c r="C491" s="268">
        <v>1044.2</v>
      </c>
      <c r="D491" s="269">
        <v>1035.9666666666667</v>
      </c>
      <c r="E491" s="269">
        <v>1023.2333333333333</v>
      </c>
      <c r="F491" s="269">
        <v>1002.2666666666667</v>
      </c>
      <c r="G491" s="269">
        <v>989.5333333333333</v>
      </c>
      <c r="H491" s="269">
        <v>1056.9333333333334</v>
      </c>
      <c r="I491" s="269">
        <v>1069.666666666667</v>
      </c>
      <c r="J491" s="269">
        <v>1090.6333333333334</v>
      </c>
      <c r="K491" s="268">
        <v>1048.7</v>
      </c>
      <c r="L491" s="268">
        <v>1015</v>
      </c>
      <c r="M491" s="268">
        <v>13.555759999999999</v>
      </c>
      <c r="N491" s="1"/>
      <c r="O491" s="1"/>
    </row>
    <row r="492" spans="1:15" ht="12.75" customHeight="1">
      <c r="A492" s="30">
        <v>482</v>
      </c>
      <c r="B492" s="283" t="s">
        <v>210</v>
      </c>
      <c r="C492" s="284">
        <v>270.05</v>
      </c>
      <c r="D492" s="284">
        <v>267.36666666666662</v>
      </c>
      <c r="E492" s="269">
        <v>262.98333333333323</v>
      </c>
      <c r="F492" s="269">
        <v>255.91666666666663</v>
      </c>
      <c r="G492" s="269">
        <v>251.53333333333325</v>
      </c>
      <c r="H492" s="269">
        <v>274.43333333333322</v>
      </c>
      <c r="I492" s="269">
        <v>278.81666666666655</v>
      </c>
      <c r="J492" s="269">
        <v>285.88333333333321</v>
      </c>
      <c r="K492" s="268">
        <v>271.75</v>
      </c>
      <c r="L492" s="268">
        <v>260.3</v>
      </c>
      <c r="M492" s="268">
        <v>117.47174</v>
      </c>
      <c r="N492" s="1"/>
      <c r="O492" s="1"/>
    </row>
    <row r="493" spans="1:15" ht="12.75" customHeight="1">
      <c r="A493" s="30">
        <v>483</v>
      </c>
      <c r="B493" s="239" t="s">
        <v>521</v>
      </c>
      <c r="C493" s="268">
        <v>1965.55</v>
      </c>
      <c r="D493" s="269">
        <v>1956.7666666666667</v>
      </c>
      <c r="E493" s="269">
        <v>1938.7833333333333</v>
      </c>
      <c r="F493" s="269">
        <v>1912.0166666666667</v>
      </c>
      <c r="G493" s="269">
        <v>1894.0333333333333</v>
      </c>
      <c r="H493" s="269">
        <v>1983.5333333333333</v>
      </c>
      <c r="I493" s="269">
        <v>2001.5166666666664</v>
      </c>
      <c r="J493" s="269">
        <v>2028.2833333333333</v>
      </c>
      <c r="K493" s="268">
        <v>1974.75</v>
      </c>
      <c r="L493" s="268">
        <v>1930</v>
      </c>
      <c r="M493" s="268">
        <v>0.18360000000000001</v>
      </c>
      <c r="N493" s="1"/>
      <c r="O493" s="1"/>
    </row>
    <row r="494" spans="1:15" ht="12.75" customHeight="1">
      <c r="A494" s="30">
        <v>484</v>
      </c>
      <c r="B494" s="239" t="s">
        <v>860</v>
      </c>
      <c r="C494" s="284">
        <v>460.7</v>
      </c>
      <c r="D494" s="284">
        <v>456.40000000000003</v>
      </c>
      <c r="E494" s="269">
        <v>444.30000000000007</v>
      </c>
      <c r="F494" s="269">
        <v>427.90000000000003</v>
      </c>
      <c r="G494" s="269">
        <v>415.80000000000007</v>
      </c>
      <c r="H494" s="269">
        <v>472.80000000000007</v>
      </c>
      <c r="I494" s="269">
        <v>484.90000000000009</v>
      </c>
      <c r="J494" s="269">
        <v>501.30000000000007</v>
      </c>
      <c r="K494" s="268">
        <v>468.5</v>
      </c>
      <c r="L494" s="268">
        <v>440</v>
      </c>
      <c r="M494" s="268">
        <v>2.9139400000000002</v>
      </c>
      <c r="N494" s="1"/>
      <c r="O494" s="1"/>
    </row>
    <row r="495" spans="1:15" ht="12.75" customHeight="1">
      <c r="A495" s="30">
        <v>485</v>
      </c>
      <c r="B495" s="239" t="s">
        <v>522</v>
      </c>
      <c r="C495" s="268">
        <v>2086.4499999999998</v>
      </c>
      <c r="D495" s="269">
        <v>2058.5499999999997</v>
      </c>
      <c r="E495" s="269">
        <v>2027.0499999999993</v>
      </c>
      <c r="F495" s="269">
        <v>1967.6499999999996</v>
      </c>
      <c r="G495" s="269">
        <v>1936.1499999999992</v>
      </c>
      <c r="H495" s="269">
        <v>2117.9499999999994</v>
      </c>
      <c r="I495" s="269">
        <v>2149.4500000000003</v>
      </c>
      <c r="J495" s="269">
        <v>2208.8499999999995</v>
      </c>
      <c r="K495" s="268">
        <v>2090.0500000000002</v>
      </c>
      <c r="L495" s="268">
        <v>1999.15</v>
      </c>
      <c r="M495" s="268">
        <v>0.27578000000000003</v>
      </c>
      <c r="N495" s="1"/>
      <c r="O495" s="1"/>
    </row>
    <row r="496" spans="1:15" ht="12.75" customHeight="1">
      <c r="A496" s="30">
        <v>486</v>
      </c>
      <c r="B496" s="239" t="s">
        <v>127</v>
      </c>
      <c r="C496" s="284">
        <v>8.8000000000000007</v>
      </c>
      <c r="D496" s="284">
        <v>8.7833333333333332</v>
      </c>
      <c r="E496" s="269">
        <v>8.5166666666666657</v>
      </c>
      <c r="F496" s="269">
        <v>8.2333333333333325</v>
      </c>
      <c r="G496" s="269">
        <v>7.966666666666665</v>
      </c>
      <c r="H496" s="269">
        <v>9.0666666666666664</v>
      </c>
      <c r="I496" s="269">
        <v>9.3333333333333357</v>
      </c>
      <c r="J496" s="269">
        <v>9.6166666666666671</v>
      </c>
      <c r="K496" s="268">
        <v>9.0500000000000007</v>
      </c>
      <c r="L496" s="268">
        <v>8.5</v>
      </c>
      <c r="M496" s="268">
        <v>2233.1866799999998</v>
      </c>
      <c r="N496" s="1"/>
      <c r="O496" s="1"/>
    </row>
    <row r="497" spans="1:15" ht="12.75" customHeight="1">
      <c r="A497" s="30">
        <v>487</v>
      </c>
      <c r="B497" s="239" t="s">
        <v>211</v>
      </c>
      <c r="C497" s="284">
        <v>906.45</v>
      </c>
      <c r="D497" s="284">
        <v>899.08333333333337</v>
      </c>
      <c r="E497" s="269">
        <v>887.51666666666677</v>
      </c>
      <c r="F497" s="269">
        <v>868.58333333333337</v>
      </c>
      <c r="G497" s="269">
        <v>857.01666666666677</v>
      </c>
      <c r="H497" s="269">
        <v>918.01666666666677</v>
      </c>
      <c r="I497" s="269">
        <v>929.58333333333337</v>
      </c>
      <c r="J497" s="269">
        <v>948.51666666666677</v>
      </c>
      <c r="K497" s="268">
        <v>910.65</v>
      </c>
      <c r="L497" s="268">
        <v>880.15</v>
      </c>
      <c r="M497" s="268">
        <v>11.73265</v>
      </c>
      <c r="N497" s="1"/>
      <c r="O497" s="1"/>
    </row>
    <row r="498" spans="1:15" ht="12.75" customHeight="1">
      <c r="A498" s="30">
        <v>488</v>
      </c>
      <c r="B498" s="239" t="s">
        <v>523</v>
      </c>
      <c r="C498" s="284">
        <v>265.10000000000002</v>
      </c>
      <c r="D498" s="284">
        <v>266.7833333333333</v>
      </c>
      <c r="E498" s="269">
        <v>261.61666666666662</v>
      </c>
      <c r="F498" s="269">
        <v>258.13333333333333</v>
      </c>
      <c r="G498" s="269">
        <v>252.96666666666664</v>
      </c>
      <c r="H498" s="269">
        <v>270.26666666666659</v>
      </c>
      <c r="I498" s="269">
        <v>275.43333333333334</v>
      </c>
      <c r="J498" s="269">
        <v>278.91666666666657</v>
      </c>
      <c r="K498" s="268">
        <v>271.95</v>
      </c>
      <c r="L498" s="268">
        <v>263.3</v>
      </c>
      <c r="M498" s="268">
        <v>10.905799999999999</v>
      </c>
      <c r="N498" s="1"/>
      <c r="O498" s="1"/>
    </row>
    <row r="499" spans="1:15" ht="12.75" customHeight="1">
      <c r="A499" s="30">
        <v>489</v>
      </c>
      <c r="B499" s="239" t="s">
        <v>524</v>
      </c>
      <c r="C499" s="284">
        <v>73.650000000000006</v>
      </c>
      <c r="D499" s="284">
        <v>73.266666666666666</v>
      </c>
      <c r="E499" s="269">
        <v>72.583333333333329</v>
      </c>
      <c r="F499" s="269">
        <v>71.516666666666666</v>
      </c>
      <c r="G499" s="269">
        <v>70.833333333333329</v>
      </c>
      <c r="H499" s="269">
        <v>74.333333333333329</v>
      </c>
      <c r="I499" s="269">
        <v>75.016666666666666</v>
      </c>
      <c r="J499" s="269">
        <v>76.083333333333329</v>
      </c>
      <c r="K499" s="268">
        <v>73.95</v>
      </c>
      <c r="L499" s="268">
        <v>72.2</v>
      </c>
      <c r="M499" s="268">
        <v>6.7529000000000003</v>
      </c>
      <c r="N499" s="1"/>
      <c r="O499" s="1"/>
    </row>
    <row r="500" spans="1:15" ht="12.75" customHeight="1">
      <c r="A500" s="30">
        <v>490</v>
      </c>
      <c r="B500" s="239" t="s">
        <v>525</v>
      </c>
      <c r="C500" s="284">
        <v>718.4</v>
      </c>
      <c r="D500" s="284">
        <v>710.66666666666663</v>
      </c>
      <c r="E500" s="269">
        <v>692.68333333333328</v>
      </c>
      <c r="F500" s="269">
        <v>666.9666666666667</v>
      </c>
      <c r="G500" s="269">
        <v>648.98333333333335</v>
      </c>
      <c r="H500" s="269">
        <v>736.38333333333321</v>
      </c>
      <c r="I500" s="269">
        <v>754.36666666666656</v>
      </c>
      <c r="J500" s="269">
        <v>780.08333333333314</v>
      </c>
      <c r="K500" s="268">
        <v>728.65</v>
      </c>
      <c r="L500" s="268">
        <v>684.95</v>
      </c>
      <c r="M500" s="268">
        <v>3.1068699999999998</v>
      </c>
      <c r="N500" s="1"/>
      <c r="O500" s="1"/>
    </row>
    <row r="501" spans="1:15" ht="12.75" customHeight="1">
      <c r="A501" s="30">
        <v>491</v>
      </c>
      <c r="B501" s="239" t="s">
        <v>280</v>
      </c>
      <c r="C501" s="284">
        <v>1634.5</v>
      </c>
      <c r="D501" s="284">
        <v>1631.55</v>
      </c>
      <c r="E501" s="269">
        <v>1615.25</v>
      </c>
      <c r="F501" s="269">
        <v>1596</v>
      </c>
      <c r="G501" s="269">
        <v>1579.7</v>
      </c>
      <c r="H501" s="269">
        <v>1650.8</v>
      </c>
      <c r="I501" s="269">
        <v>1667.0999999999997</v>
      </c>
      <c r="J501" s="269">
        <v>1686.35</v>
      </c>
      <c r="K501" s="268">
        <v>1647.85</v>
      </c>
      <c r="L501" s="268">
        <v>1612.3</v>
      </c>
      <c r="M501" s="268">
        <v>0.50185000000000002</v>
      </c>
      <c r="N501" s="1"/>
      <c r="O501" s="1"/>
    </row>
    <row r="502" spans="1:15" ht="12.75" customHeight="1">
      <c r="A502" s="30">
        <v>492</v>
      </c>
      <c r="B502" s="239" t="s">
        <v>212</v>
      </c>
      <c r="C502" s="284">
        <v>394.25</v>
      </c>
      <c r="D502" s="284">
        <v>392.81666666666666</v>
      </c>
      <c r="E502" s="269">
        <v>388.93333333333334</v>
      </c>
      <c r="F502" s="269">
        <v>383.61666666666667</v>
      </c>
      <c r="G502" s="269">
        <v>379.73333333333335</v>
      </c>
      <c r="H502" s="269">
        <v>398.13333333333333</v>
      </c>
      <c r="I502" s="269">
        <v>402.01666666666665</v>
      </c>
      <c r="J502" s="269">
        <v>407.33333333333331</v>
      </c>
      <c r="K502" s="268">
        <v>396.7</v>
      </c>
      <c r="L502" s="268">
        <v>387.5</v>
      </c>
      <c r="M502" s="268">
        <v>67.852649999999997</v>
      </c>
      <c r="N502" s="1"/>
      <c r="O502" s="1"/>
    </row>
    <row r="503" spans="1:15" ht="12.75" customHeight="1">
      <c r="A503" s="30">
        <v>493</v>
      </c>
      <c r="B503" s="239" t="s">
        <v>526</v>
      </c>
      <c r="C503" s="239">
        <v>244</v>
      </c>
      <c r="D503" s="284">
        <v>243.6</v>
      </c>
      <c r="E503" s="269">
        <v>240.5</v>
      </c>
      <c r="F503" s="269">
        <v>237</v>
      </c>
      <c r="G503" s="269">
        <v>233.9</v>
      </c>
      <c r="H503" s="269">
        <v>247.1</v>
      </c>
      <c r="I503" s="269">
        <v>250.19999999999996</v>
      </c>
      <c r="J503" s="269">
        <v>253.7</v>
      </c>
      <c r="K503" s="268">
        <v>246.7</v>
      </c>
      <c r="L503" s="268">
        <v>240.1</v>
      </c>
      <c r="M503" s="268">
        <v>4.6381500000000004</v>
      </c>
      <c r="N503" s="1"/>
      <c r="O503" s="1"/>
    </row>
    <row r="504" spans="1:15" ht="12.75" customHeight="1">
      <c r="A504" s="30">
        <v>494</v>
      </c>
      <c r="B504" s="239" t="s">
        <v>281</v>
      </c>
      <c r="C504" s="239">
        <v>15.65</v>
      </c>
      <c r="D504" s="284">
        <v>15.633333333333333</v>
      </c>
      <c r="E504" s="269">
        <v>15.416666666666666</v>
      </c>
      <c r="F504" s="269">
        <v>15.183333333333334</v>
      </c>
      <c r="G504" s="269">
        <v>14.966666666666667</v>
      </c>
      <c r="H504" s="269">
        <v>15.866666666666665</v>
      </c>
      <c r="I504" s="269">
        <v>16.083333333333336</v>
      </c>
      <c r="J504" s="269">
        <v>16.316666666666663</v>
      </c>
      <c r="K504" s="268">
        <v>15.85</v>
      </c>
      <c r="L504" s="268">
        <v>15.4</v>
      </c>
      <c r="M504" s="268">
        <v>868.79184999999995</v>
      </c>
      <c r="N504" s="1"/>
      <c r="O504" s="1"/>
    </row>
    <row r="505" spans="1:15" ht="12.75" customHeight="1">
      <c r="A505" s="30">
        <v>495</v>
      </c>
      <c r="B505" s="239" t="s">
        <v>861</v>
      </c>
      <c r="C505" s="239">
        <v>9945.25</v>
      </c>
      <c r="D505" s="284">
        <v>9993.65</v>
      </c>
      <c r="E505" s="269">
        <v>9837.2999999999993</v>
      </c>
      <c r="F505" s="269">
        <v>9729.35</v>
      </c>
      <c r="G505" s="269">
        <v>9573</v>
      </c>
      <c r="H505" s="269">
        <v>10101.599999999999</v>
      </c>
      <c r="I505" s="269">
        <v>10257.950000000001</v>
      </c>
      <c r="J505" s="269">
        <v>10365.899999999998</v>
      </c>
      <c r="K505" s="268">
        <v>10150</v>
      </c>
      <c r="L505" s="268">
        <v>9885.7000000000007</v>
      </c>
      <c r="M505" s="268">
        <v>6.855E-2</v>
      </c>
      <c r="N505" s="1"/>
      <c r="O505" s="1"/>
    </row>
    <row r="506" spans="1:15" ht="12.75" customHeight="1">
      <c r="A506" s="30">
        <v>496</v>
      </c>
      <c r="B506" s="239" t="s">
        <v>213</v>
      </c>
      <c r="C506" s="239">
        <v>258.14999999999998</v>
      </c>
      <c r="D506" s="284">
        <v>256.61666666666662</v>
      </c>
      <c r="E506" s="269">
        <v>252.73333333333323</v>
      </c>
      <c r="F506" s="269">
        <v>247.31666666666661</v>
      </c>
      <c r="G506" s="269">
        <v>243.43333333333322</v>
      </c>
      <c r="H506" s="269">
        <v>262.03333333333325</v>
      </c>
      <c r="I506" s="269">
        <v>265.91666666666657</v>
      </c>
      <c r="J506" s="269">
        <v>271.33333333333326</v>
      </c>
      <c r="K506" s="268">
        <v>260.5</v>
      </c>
      <c r="L506" s="268">
        <v>251.2</v>
      </c>
      <c r="M506" s="268">
        <v>111.65327000000001</v>
      </c>
      <c r="N506" s="1"/>
      <c r="O506" s="1"/>
    </row>
    <row r="507" spans="1:15" ht="12.75" customHeight="1">
      <c r="A507" s="30">
        <v>497</v>
      </c>
      <c r="B507" s="239" t="s">
        <v>527</v>
      </c>
      <c r="C507" s="284">
        <v>211.65</v>
      </c>
      <c r="D507" s="269">
        <v>210.85</v>
      </c>
      <c r="E507" s="269">
        <v>208.79999999999998</v>
      </c>
      <c r="F507" s="269">
        <v>205.95</v>
      </c>
      <c r="G507" s="269">
        <v>203.89999999999998</v>
      </c>
      <c r="H507" s="269">
        <v>213.7</v>
      </c>
      <c r="I507" s="269">
        <v>215.75</v>
      </c>
      <c r="J507" s="268">
        <v>218.6</v>
      </c>
      <c r="K507" s="268">
        <v>212.9</v>
      </c>
      <c r="L507" s="268">
        <v>208</v>
      </c>
      <c r="M507" s="239">
        <v>8.1668500000000002</v>
      </c>
      <c r="N507" s="1"/>
      <c r="O507" s="1"/>
    </row>
    <row r="508" spans="1:15" ht="12.75" customHeight="1">
      <c r="A508" s="30">
        <v>498</v>
      </c>
      <c r="B508" s="239" t="s">
        <v>833</v>
      </c>
      <c r="C508" s="284">
        <v>62.35</v>
      </c>
      <c r="D508" s="269">
        <v>61.65</v>
      </c>
      <c r="E508" s="269">
        <v>60.449999999999996</v>
      </c>
      <c r="F508" s="269">
        <v>58.55</v>
      </c>
      <c r="G508" s="269">
        <v>57.349999999999994</v>
      </c>
      <c r="H508" s="269">
        <v>63.55</v>
      </c>
      <c r="I508" s="269">
        <v>64.75</v>
      </c>
      <c r="J508" s="268">
        <v>66.650000000000006</v>
      </c>
      <c r="K508" s="268">
        <v>62.85</v>
      </c>
      <c r="L508" s="268">
        <v>59.75</v>
      </c>
      <c r="M508" s="239">
        <v>714.94894999999997</v>
      </c>
      <c r="N508" s="1"/>
      <c r="O508" s="1"/>
    </row>
    <row r="509" spans="1:15" ht="12.75" customHeight="1">
      <c r="A509" s="30">
        <v>499</v>
      </c>
      <c r="B509" s="472" t="s">
        <v>824</v>
      </c>
      <c r="C509" s="472">
        <v>386.9</v>
      </c>
      <c r="D509" s="472">
        <v>385.2833333333333</v>
      </c>
      <c r="E509" s="472">
        <v>382.36666666666662</v>
      </c>
      <c r="F509" s="472">
        <v>377.83333333333331</v>
      </c>
      <c r="G509" s="472">
        <v>374.91666666666663</v>
      </c>
      <c r="H509" s="472">
        <v>389.81666666666661</v>
      </c>
      <c r="I509" s="472">
        <v>392.73333333333335</v>
      </c>
      <c r="J509" s="472">
        <v>397.26666666666659</v>
      </c>
      <c r="K509" s="472">
        <v>388.2</v>
      </c>
      <c r="L509" s="472">
        <v>380.75</v>
      </c>
      <c r="M509" s="472">
        <v>18.881350000000001</v>
      </c>
      <c r="N509" s="1"/>
      <c r="O509" s="1"/>
    </row>
    <row r="510" spans="1:15" ht="12.75" customHeight="1">
      <c r="A510" s="471">
        <v>500</v>
      </c>
      <c r="B510" s="239" t="s">
        <v>528</v>
      </c>
      <c r="C510" s="239">
        <v>1623.8</v>
      </c>
      <c r="D510" s="239">
        <v>1619.1833333333334</v>
      </c>
      <c r="E510" s="239">
        <v>1608.6166666666668</v>
      </c>
      <c r="F510" s="239">
        <v>1593.4333333333334</v>
      </c>
      <c r="G510" s="239">
        <v>1582.8666666666668</v>
      </c>
      <c r="H510" s="239">
        <v>1634.3666666666668</v>
      </c>
      <c r="I510" s="239">
        <v>1644.9333333333334</v>
      </c>
      <c r="J510" s="239">
        <v>1660.1166666666668</v>
      </c>
      <c r="K510" s="239">
        <v>1629.75</v>
      </c>
      <c r="L510" s="239">
        <v>1604</v>
      </c>
      <c r="M510" s="239">
        <v>0.34445999999999999</v>
      </c>
      <c r="N510" s="1"/>
      <c r="O510" s="1"/>
    </row>
    <row r="511" spans="1:15" ht="12.75" customHeight="1">
      <c r="A511" s="239"/>
      <c r="B511" t="s">
        <v>529</v>
      </c>
      <c r="C511">
        <v>1424.75</v>
      </c>
      <c r="D511">
        <v>1433.0166666666667</v>
      </c>
      <c r="E511">
        <v>1411.7333333333333</v>
      </c>
      <c r="F511">
        <v>1398.7166666666667</v>
      </c>
      <c r="G511">
        <v>1377.4333333333334</v>
      </c>
      <c r="H511">
        <v>1446.0333333333333</v>
      </c>
      <c r="I511">
        <v>1467.3166666666666</v>
      </c>
      <c r="J511">
        <v>1480.3333333333333</v>
      </c>
      <c r="K511">
        <v>1454.3</v>
      </c>
      <c r="L511">
        <v>1420</v>
      </c>
      <c r="M511">
        <v>0.36076999999999998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83"/>
      <c r="B5" s="484"/>
      <c r="C5" s="483"/>
      <c r="D5" s="48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82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530</v>
      </c>
      <c r="B7" s="485" t="s">
        <v>531</v>
      </c>
      <c r="C7" s="484"/>
      <c r="D7" s="7">
        <f>Main!B10</f>
        <v>44837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532</v>
      </c>
      <c r="B9" s="83" t="s">
        <v>533</v>
      </c>
      <c r="C9" s="83" t="s">
        <v>534</v>
      </c>
      <c r="D9" s="83" t="s">
        <v>535</v>
      </c>
      <c r="E9" s="83" t="s">
        <v>536</v>
      </c>
      <c r="F9" s="83" t="s">
        <v>537</v>
      </c>
      <c r="G9" s="83" t="s">
        <v>538</v>
      </c>
      <c r="H9" s="83" t="s">
        <v>539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44834</v>
      </c>
      <c r="B10" s="29">
        <v>538778</v>
      </c>
      <c r="C10" s="28" t="s">
        <v>1222</v>
      </c>
      <c r="D10" s="28" t="s">
        <v>1223</v>
      </c>
      <c r="E10" s="28" t="s">
        <v>541</v>
      </c>
      <c r="F10" s="85">
        <v>100000</v>
      </c>
      <c r="G10" s="29">
        <v>144</v>
      </c>
      <c r="H10" s="29" t="s">
        <v>306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44834</v>
      </c>
      <c r="B11" s="29">
        <v>540135</v>
      </c>
      <c r="C11" s="28" t="s">
        <v>1224</v>
      </c>
      <c r="D11" s="28" t="s">
        <v>1225</v>
      </c>
      <c r="E11" s="28" t="s">
        <v>541</v>
      </c>
      <c r="F11" s="85">
        <v>3110000</v>
      </c>
      <c r="G11" s="29">
        <v>0.73</v>
      </c>
      <c r="H11" s="29" t="s">
        <v>306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44834</v>
      </c>
      <c r="B12" s="29">
        <v>540788</v>
      </c>
      <c r="C12" s="28" t="s">
        <v>1173</v>
      </c>
      <c r="D12" s="28" t="s">
        <v>1174</v>
      </c>
      <c r="E12" s="28" t="s">
        <v>541</v>
      </c>
      <c r="F12" s="85">
        <v>1133626</v>
      </c>
      <c r="G12" s="29">
        <v>41.61</v>
      </c>
      <c r="H12" s="29" t="s">
        <v>306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44834</v>
      </c>
      <c r="B13" s="29">
        <v>540788</v>
      </c>
      <c r="C13" s="28" t="s">
        <v>1173</v>
      </c>
      <c r="D13" s="28" t="s">
        <v>1226</v>
      </c>
      <c r="E13" s="28" t="s">
        <v>540</v>
      </c>
      <c r="F13" s="85">
        <v>212768</v>
      </c>
      <c r="G13" s="29">
        <v>41.5</v>
      </c>
      <c r="H13" s="29" t="s">
        <v>306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44834</v>
      </c>
      <c r="B14" s="29">
        <v>540788</v>
      </c>
      <c r="C14" s="28" t="s">
        <v>1173</v>
      </c>
      <c r="D14" s="28" t="s">
        <v>1227</v>
      </c>
      <c r="E14" s="28" t="s">
        <v>540</v>
      </c>
      <c r="F14" s="85">
        <v>100000</v>
      </c>
      <c r="G14" s="29">
        <v>41.55</v>
      </c>
      <c r="H14" s="29" t="s">
        <v>306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44834</v>
      </c>
      <c r="B15" s="29">
        <v>540788</v>
      </c>
      <c r="C15" s="28" t="s">
        <v>1173</v>
      </c>
      <c r="D15" s="28" t="s">
        <v>1228</v>
      </c>
      <c r="E15" s="28" t="s">
        <v>540</v>
      </c>
      <c r="F15" s="85">
        <v>77500</v>
      </c>
      <c r="G15" s="29">
        <v>41.5</v>
      </c>
      <c r="H15" s="29" t="s">
        <v>306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44834</v>
      </c>
      <c r="B16" s="29">
        <v>540788</v>
      </c>
      <c r="C16" s="28" t="s">
        <v>1173</v>
      </c>
      <c r="D16" s="28" t="s">
        <v>1229</v>
      </c>
      <c r="E16" s="28" t="s">
        <v>540</v>
      </c>
      <c r="F16" s="85">
        <v>80000</v>
      </c>
      <c r="G16" s="29">
        <v>41.5</v>
      </c>
      <c r="H16" s="29" t="s">
        <v>306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44834</v>
      </c>
      <c r="B17" s="29">
        <v>540788</v>
      </c>
      <c r="C17" s="28" t="s">
        <v>1173</v>
      </c>
      <c r="D17" s="28" t="s">
        <v>1230</v>
      </c>
      <c r="E17" s="28" t="s">
        <v>540</v>
      </c>
      <c r="F17" s="85">
        <v>90000</v>
      </c>
      <c r="G17" s="29">
        <v>41.5</v>
      </c>
      <c r="H17" s="29" t="s">
        <v>306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44834</v>
      </c>
      <c r="B18" s="29">
        <v>540788</v>
      </c>
      <c r="C18" s="28" t="s">
        <v>1173</v>
      </c>
      <c r="D18" s="28" t="s">
        <v>1231</v>
      </c>
      <c r="E18" s="28" t="s">
        <v>541</v>
      </c>
      <c r="F18" s="85">
        <v>60004</v>
      </c>
      <c r="G18" s="29">
        <v>41.5</v>
      </c>
      <c r="H18" s="29" t="s">
        <v>306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44834</v>
      </c>
      <c r="B19" s="29">
        <v>540788</v>
      </c>
      <c r="C19" s="28" t="s">
        <v>1173</v>
      </c>
      <c r="D19" s="28" t="s">
        <v>1231</v>
      </c>
      <c r="E19" s="28" t="s">
        <v>540</v>
      </c>
      <c r="F19" s="85">
        <v>60004</v>
      </c>
      <c r="G19" s="29">
        <v>41.59</v>
      </c>
      <c r="H19" s="29" t="s">
        <v>306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44834</v>
      </c>
      <c r="B20" s="29">
        <v>540788</v>
      </c>
      <c r="C20" s="28" t="s">
        <v>1173</v>
      </c>
      <c r="D20" s="28" t="s">
        <v>1232</v>
      </c>
      <c r="E20" s="28" t="s">
        <v>540</v>
      </c>
      <c r="F20" s="85">
        <v>100000</v>
      </c>
      <c r="G20" s="29">
        <v>41.5</v>
      </c>
      <c r="H20" s="29" t="s">
        <v>306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44834</v>
      </c>
      <c r="B21" s="29">
        <v>540788</v>
      </c>
      <c r="C21" s="28" t="s">
        <v>1173</v>
      </c>
      <c r="D21" s="28" t="s">
        <v>1233</v>
      </c>
      <c r="E21" s="28" t="s">
        <v>540</v>
      </c>
      <c r="F21" s="85">
        <v>120000</v>
      </c>
      <c r="G21" s="29">
        <v>41.5</v>
      </c>
      <c r="H21" s="29" t="s">
        <v>306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44834</v>
      </c>
      <c r="B22" s="29">
        <v>540788</v>
      </c>
      <c r="C22" s="28" t="s">
        <v>1173</v>
      </c>
      <c r="D22" s="28" t="s">
        <v>1234</v>
      </c>
      <c r="E22" s="28" t="s">
        <v>540</v>
      </c>
      <c r="F22" s="85">
        <v>228000</v>
      </c>
      <c r="G22" s="29">
        <v>42.01</v>
      </c>
      <c r="H22" s="29" t="s">
        <v>306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44834</v>
      </c>
      <c r="B23" s="29">
        <v>540788</v>
      </c>
      <c r="C23" s="28" t="s">
        <v>1173</v>
      </c>
      <c r="D23" s="28" t="s">
        <v>1235</v>
      </c>
      <c r="E23" s="28" t="s">
        <v>540</v>
      </c>
      <c r="F23" s="85">
        <v>70500</v>
      </c>
      <c r="G23" s="29">
        <v>41.5</v>
      </c>
      <c r="H23" s="29" t="s">
        <v>306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44834</v>
      </c>
      <c r="B24" s="29">
        <v>540023</v>
      </c>
      <c r="C24" s="28" t="s">
        <v>1137</v>
      </c>
      <c r="D24" s="28" t="s">
        <v>1138</v>
      </c>
      <c r="E24" s="28" t="s">
        <v>541</v>
      </c>
      <c r="F24" s="85">
        <v>93309</v>
      </c>
      <c r="G24" s="29">
        <v>110.75</v>
      </c>
      <c r="H24" s="29" t="s">
        <v>306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44834</v>
      </c>
      <c r="B25" s="29">
        <v>540023</v>
      </c>
      <c r="C25" s="28" t="s">
        <v>1137</v>
      </c>
      <c r="D25" s="28" t="s">
        <v>1138</v>
      </c>
      <c r="E25" s="28" t="s">
        <v>540</v>
      </c>
      <c r="F25" s="85">
        <v>99942</v>
      </c>
      <c r="G25" s="29">
        <v>110.65</v>
      </c>
      <c r="H25" s="29" t="s">
        <v>306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44834</v>
      </c>
      <c r="B26" s="29">
        <v>543606</v>
      </c>
      <c r="C26" s="28" t="s">
        <v>1236</v>
      </c>
      <c r="D26" s="28" t="s">
        <v>1237</v>
      </c>
      <c r="E26" s="28" t="s">
        <v>540</v>
      </c>
      <c r="F26" s="85">
        <v>168000</v>
      </c>
      <c r="G26" s="29">
        <v>21.95</v>
      </c>
      <c r="H26" s="29" t="s">
        <v>306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44834</v>
      </c>
      <c r="B27" s="29">
        <v>543606</v>
      </c>
      <c r="C27" s="28" t="s">
        <v>1236</v>
      </c>
      <c r="D27" s="28" t="s">
        <v>1238</v>
      </c>
      <c r="E27" s="28" t="s">
        <v>540</v>
      </c>
      <c r="F27" s="85">
        <v>48000</v>
      </c>
      <c r="G27" s="29">
        <v>23.1</v>
      </c>
      <c r="H27" s="29" t="s">
        <v>306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44834</v>
      </c>
      <c r="B28" s="29">
        <v>543606</v>
      </c>
      <c r="C28" s="28" t="s">
        <v>1236</v>
      </c>
      <c r="D28" s="28" t="s">
        <v>1239</v>
      </c>
      <c r="E28" s="28" t="s">
        <v>540</v>
      </c>
      <c r="F28" s="85">
        <v>80000</v>
      </c>
      <c r="G28" s="29">
        <v>22</v>
      </c>
      <c r="H28" s="29" t="s">
        <v>306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44834</v>
      </c>
      <c r="B29" s="29">
        <v>543606</v>
      </c>
      <c r="C29" s="28" t="s">
        <v>1236</v>
      </c>
      <c r="D29" s="28" t="s">
        <v>1240</v>
      </c>
      <c r="E29" s="28" t="s">
        <v>540</v>
      </c>
      <c r="F29" s="85">
        <v>128000</v>
      </c>
      <c r="G29" s="29">
        <v>21.81</v>
      </c>
      <c r="H29" s="29" t="s">
        <v>306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44834</v>
      </c>
      <c r="B30" s="29">
        <v>540597</v>
      </c>
      <c r="C30" s="28" t="s">
        <v>1241</v>
      </c>
      <c r="D30" s="28" t="s">
        <v>1242</v>
      </c>
      <c r="E30" s="28" t="s">
        <v>540</v>
      </c>
      <c r="F30" s="85">
        <v>33151</v>
      </c>
      <c r="G30" s="29">
        <v>5.65</v>
      </c>
      <c r="H30" s="29" t="s">
        <v>306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44834</v>
      </c>
      <c r="B31" s="29">
        <v>524752</v>
      </c>
      <c r="C31" s="28" t="s">
        <v>1175</v>
      </c>
      <c r="D31" s="28" t="s">
        <v>1138</v>
      </c>
      <c r="E31" s="28" t="s">
        <v>541</v>
      </c>
      <c r="F31" s="85">
        <v>120901</v>
      </c>
      <c r="G31" s="29">
        <v>31.6</v>
      </c>
      <c r="H31" s="29" t="s">
        <v>306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44834</v>
      </c>
      <c r="B32" s="29">
        <v>524752</v>
      </c>
      <c r="C32" s="28" t="s">
        <v>1175</v>
      </c>
      <c r="D32" s="28" t="s">
        <v>1231</v>
      </c>
      <c r="E32" s="28" t="s">
        <v>541</v>
      </c>
      <c r="F32" s="85">
        <v>28538</v>
      </c>
      <c r="G32" s="29">
        <v>31.62</v>
      </c>
      <c r="H32" s="29" t="s">
        <v>306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44834</v>
      </c>
      <c r="B33" s="29">
        <v>524752</v>
      </c>
      <c r="C33" s="28" t="s">
        <v>1175</v>
      </c>
      <c r="D33" s="28" t="s">
        <v>1231</v>
      </c>
      <c r="E33" s="28" t="s">
        <v>540</v>
      </c>
      <c r="F33" s="85">
        <v>52024</v>
      </c>
      <c r="G33" s="29">
        <v>31.66</v>
      </c>
      <c r="H33" s="29" t="s">
        <v>306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44834</v>
      </c>
      <c r="B34" s="29">
        <v>524752</v>
      </c>
      <c r="C34" s="28" t="s">
        <v>1175</v>
      </c>
      <c r="D34" s="28" t="s">
        <v>865</v>
      </c>
      <c r="E34" s="28" t="s">
        <v>541</v>
      </c>
      <c r="F34" s="85">
        <v>84201</v>
      </c>
      <c r="G34" s="29">
        <v>31.6</v>
      </c>
      <c r="H34" s="29" t="s">
        <v>306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44834</v>
      </c>
      <c r="B35" s="29">
        <v>542906</v>
      </c>
      <c r="C35" s="28" t="s">
        <v>1176</v>
      </c>
      <c r="D35" s="28" t="s">
        <v>1243</v>
      </c>
      <c r="E35" s="28" t="s">
        <v>540</v>
      </c>
      <c r="F35" s="85">
        <v>42239</v>
      </c>
      <c r="G35" s="29">
        <v>29.92</v>
      </c>
      <c r="H35" s="29" t="s">
        <v>306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44834</v>
      </c>
      <c r="B36" s="29">
        <v>543518</v>
      </c>
      <c r="C36" s="28" t="s">
        <v>1244</v>
      </c>
      <c r="D36" s="28" t="s">
        <v>1245</v>
      </c>
      <c r="E36" s="28" t="s">
        <v>540</v>
      </c>
      <c r="F36" s="85">
        <v>60000</v>
      </c>
      <c r="G36" s="29">
        <v>74.75</v>
      </c>
      <c r="H36" s="29" t="s">
        <v>306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44834</v>
      </c>
      <c r="B37" s="29">
        <v>537707</v>
      </c>
      <c r="C37" s="28" t="s">
        <v>1123</v>
      </c>
      <c r="D37" s="28" t="s">
        <v>1139</v>
      </c>
      <c r="E37" s="28" t="s">
        <v>541</v>
      </c>
      <c r="F37" s="85">
        <v>60663</v>
      </c>
      <c r="G37" s="29">
        <v>51.1</v>
      </c>
      <c r="H37" s="29" t="s">
        <v>306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44834</v>
      </c>
      <c r="B38" s="29">
        <v>542802</v>
      </c>
      <c r="C38" s="28" t="s">
        <v>1155</v>
      </c>
      <c r="D38" s="28" t="s">
        <v>1246</v>
      </c>
      <c r="E38" s="28" t="s">
        <v>541</v>
      </c>
      <c r="F38" s="85">
        <v>1500000</v>
      </c>
      <c r="G38" s="29">
        <v>17.45</v>
      </c>
      <c r="H38" s="29" t="s">
        <v>306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44834</v>
      </c>
      <c r="B39" s="29">
        <v>532630</v>
      </c>
      <c r="C39" s="28" t="s">
        <v>1247</v>
      </c>
      <c r="D39" s="28" t="s">
        <v>1248</v>
      </c>
      <c r="E39" s="28" t="s">
        <v>540</v>
      </c>
      <c r="F39" s="85">
        <v>1500000</v>
      </c>
      <c r="G39" s="29">
        <v>349.75</v>
      </c>
      <c r="H39" s="29" t="s">
        <v>306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44834</v>
      </c>
      <c r="B40" s="29">
        <v>532630</v>
      </c>
      <c r="C40" s="28" t="s">
        <v>1247</v>
      </c>
      <c r="D40" s="28" t="s">
        <v>1249</v>
      </c>
      <c r="E40" s="28" t="s">
        <v>541</v>
      </c>
      <c r="F40" s="85">
        <v>1500000</v>
      </c>
      <c r="G40" s="29">
        <v>349.75</v>
      </c>
      <c r="H40" s="29" t="s">
        <v>306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44834</v>
      </c>
      <c r="B41" s="29">
        <v>530663</v>
      </c>
      <c r="C41" s="28" t="s">
        <v>1156</v>
      </c>
      <c r="D41" s="28" t="s">
        <v>1157</v>
      </c>
      <c r="E41" s="28" t="s">
        <v>541</v>
      </c>
      <c r="F41" s="85">
        <v>486610</v>
      </c>
      <c r="G41" s="29">
        <v>1.58</v>
      </c>
      <c r="H41" s="29" t="s">
        <v>306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44834</v>
      </c>
      <c r="B42" s="29">
        <v>509895</v>
      </c>
      <c r="C42" s="28" t="s">
        <v>1250</v>
      </c>
      <c r="D42" s="28" t="s">
        <v>1251</v>
      </c>
      <c r="E42" s="28" t="s">
        <v>540</v>
      </c>
      <c r="F42" s="85">
        <v>74529</v>
      </c>
      <c r="G42" s="29">
        <v>248.5</v>
      </c>
      <c r="H42" s="29" t="s">
        <v>306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44834</v>
      </c>
      <c r="B43" s="29">
        <v>509895</v>
      </c>
      <c r="C43" s="28" t="s">
        <v>1250</v>
      </c>
      <c r="D43" s="28" t="s">
        <v>1252</v>
      </c>
      <c r="E43" s="28" t="s">
        <v>540</v>
      </c>
      <c r="F43" s="85">
        <v>78331</v>
      </c>
      <c r="G43" s="29">
        <v>248.5</v>
      </c>
      <c r="H43" s="29" t="s">
        <v>306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44834</v>
      </c>
      <c r="B44" s="29">
        <v>509895</v>
      </c>
      <c r="C44" s="28" t="s">
        <v>1250</v>
      </c>
      <c r="D44" s="28" t="s">
        <v>1253</v>
      </c>
      <c r="E44" s="28" t="s">
        <v>541</v>
      </c>
      <c r="F44" s="85">
        <v>152860</v>
      </c>
      <c r="G44" s="29">
        <v>248.5</v>
      </c>
      <c r="H44" s="29" t="s">
        <v>306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44834</v>
      </c>
      <c r="B45" s="29">
        <v>530747</v>
      </c>
      <c r="C45" s="28" t="s">
        <v>1254</v>
      </c>
      <c r="D45" s="28" t="s">
        <v>1255</v>
      </c>
      <c r="E45" s="28" t="s">
        <v>541</v>
      </c>
      <c r="F45" s="85">
        <v>155000</v>
      </c>
      <c r="G45" s="29">
        <v>9.14</v>
      </c>
      <c r="H45" s="29" t="s">
        <v>306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44834</v>
      </c>
      <c r="B46" s="29">
        <v>530747</v>
      </c>
      <c r="C46" s="28" t="s">
        <v>1254</v>
      </c>
      <c r="D46" s="28" t="s">
        <v>1256</v>
      </c>
      <c r="E46" s="28" t="s">
        <v>541</v>
      </c>
      <c r="F46" s="85">
        <v>155000</v>
      </c>
      <c r="G46" s="29">
        <v>9.1</v>
      </c>
      <c r="H46" s="29" t="s">
        <v>306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44834</v>
      </c>
      <c r="B47" s="29">
        <v>542543</v>
      </c>
      <c r="C47" s="28" t="s">
        <v>1257</v>
      </c>
      <c r="D47" s="28" t="s">
        <v>1258</v>
      </c>
      <c r="E47" s="28" t="s">
        <v>540</v>
      </c>
      <c r="F47" s="85">
        <v>4400000</v>
      </c>
      <c r="G47" s="29">
        <v>97.36</v>
      </c>
      <c r="H47" s="29" t="s">
        <v>306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44834</v>
      </c>
      <c r="B48" s="29">
        <v>543286</v>
      </c>
      <c r="C48" s="28" t="s">
        <v>1158</v>
      </c>
      <c r="D48" s="28" t="s">
        <v>1259</v>
      </c>
      <c r="E48" s="28" t="s">
        <v>540</v>
      </c>
      <c r="F48" s="85">
        <v>36000</v>
      </c>
      <c r="G48" s="29">
        <v>16.7</v>
      </c>
      <c r="H48" s="29" t="s">
        <v>306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44834</v>
      </c>
      <c r="B49" s="29">
        <v>543286</v>
      </c>
      <c r="C49" s="28" t="s">
        <v>1158</v>
      </c>
      <c r="D49" s="28" t="s">
        <v>1177</v>
      </c>
      <c r="E49" s="28" t="s">
        <v>540</v>
      </c>
      <c r="F49" s="85">
        <v>6000</v>
      </c>
      <c r="G49" s="29">
        <v>16.899999999999999</v>
      </c>
      <c r="H49" s="29" t="s">
        <v>306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44834</v>
      </c>
      <c r="B50" s="29">
        <v>543286</v>
      </c>
      <c r="C50" s="28" t="s">
        <v>1158</v>
      </c>
      <c r="D50" s="28" t="s">
        <v>1177</v>
      </c>
      <c r="E50" s="28" t="s">
        <v>541</v>
      </c>
      <c r="F50" s="85">
        <v>60000</v>
      </c>
      <c r="G50" s="29">
        <v>16.7</v>
      </c>
      <c r="H50" s="29" t="s">
        <v>306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44834</v>
      </c>
      <c r="B51" s="29">
        <v>540360</v>
      </c>
      <c r="C51" s="28" t="s">
        <v>1159</v>
      </c>
      <c r="D51" s="28" t="s">
        <v>1260</v>
      </c>
      <c r="E51" s="28" t="s">
        <v>541</v>
      </c>
      <c r="F51" s="85">
        <v>507003</v>
      </c>
      <c r="G51" s="29">
        <v>15.42</v>
      </c>
      <c r="H51" s="29" t="s">
        <v>306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44834</v>
      </c>
      <c r="B52" s="29">
        <v>540360</v>
      </c>
      <c r="C52" s="28" t="s">
        <v>1159</v>
      </c>
      <c r="D52" s="28" t="s">
        <v>1124</v>
      </c>
      <c r="E52" s="28" t="s">
        <v>540</v>
      </c>
      <c r="F52" s="85">
        <v>1156252</v>
      </c>
      <c r="G52" s="29">
        <v>15.4</v>
      </c>
      <c r="H52" s="29" t="s">
        <v>306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44834</v>
      </c>
      <c r="B53" s="29">
        <v>540360</v>
      </c>
      <c r="C53" s="28" t="s">
        <v>1159</v>
      </c>
      <c r="D53" s="28" t="s">
        <v>1124</v>
      </c>
      <c r="E53" s="28" t="s">
        <v>541</v>
      </c>
      <c r="F53" s="85">
        <v>946494</v>
      </c>
      <c r="G53" s="29">
        <v>15.45</v>
      </c>
      <c r="H53" s="29" t="s">
        <v>306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44834</v>
      </c>
      <c r="B54" s="29">
        <v>540360</v>
      </c>
      <c r="C54" s="28" t="s">
        <v>1159</v>
      </c>
      <c r="D54" s="28" t="s">
        <v>1261</v>
      </c>
      <c r="E54" s="28" t="s">
        <v>541</v>
      </c>
      <c r="F54" s="85">
        <v>450000</v>
      </c>
      <c r="G54" s="29">
        <v>15.39</v>
      </c>
      <c r="H54" s="29" t="s">
        <v>306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44834</v>
      </c>
      <c r="B55" s="29">
        <v>540360</v>
      </c>
      <c r="C55" s="28" t="s">
        <v>1159</v>
      </c>
      <c r="D55" s="28" t="s">
        <v>1261</v>
      </c>
      <c r="E55" s="28" t="s">
        <v>540</v>
      </c>
      <c r="F55" s="85">
        <v>450000</v>
      </c>
      <c r="G55" s="29">
        <v>15.45</v>
      </c>
      <c r="H55" s="29" t="s">
        <v>306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44834</v>
      </c>
      <c r="B56" s="29">
        <v>539126</v>
      </c>
      <c r="C56" s="28" t="s">
        <v>1262</v>
      </c>
      <c r="D56" s="28" t="s">
        <v>1263</v>
      </c>
      <c r="E56" s="28" t="s">
        <v>541</v>
      </c>
      <c r="F56" s="85">
        <v>1000000</v>
      </c>
      <c r="G56" s="29">
        <v>11</v>
      </c>
      <c r="H56" s="29" t="s">
        <v>306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44834</v>
      </c>
      <c r="B57" s="29">
        <v>539126</v>
      </c>
      <c r="C57" s="28" t="s">
        <v>1262</v>
      </c>
      <c r="D57" s="28" t="s">
        <v>1264</v>
      </c>
      <c r="E57" s="28" t="s">
        <v>540</v>
      </c>
      <c r="F57" s="85">
        <v>1001000</v>
      </c>
      <c r="G57" s="29">
        <v>11</v>
      </c>
      <c r="H57" s="29" t="s">
        <v>306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44834</v>
      </c>
      <c r="B58" s="29">
        <v>539126</v>
      </c>
      <c r="C58" s="28" t="s">
        <v>1262</v>
      </c>
      <c r="D58" s="28" t="s">
        <v>1264</v>
      </c>
      <c r="E58" s="28" t="s">
        <v>541</v>
      </c>
      <c r="F58" s="85">
        <v>35706</v>
      </c>
      <c r="G58" s="29">
        <v>11.35</v>
      </c>
      <c r="H58" s="29" t="s">
        <v>306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44834</v>
      </c>
      <c r="B59" s="29">
        <v>541337</v>
      </c>
      <c r="C59" s="28" t="s">
        <v>1265</v>
      </c>
      <c r="D59" s="28" t="s">
        <v>1266</v>
      </c>
      <c r="E59" s="28" t="s">
        <v>541</v>
      </c>
      <c r="F59" s="85">
        <v>72000</v>
      </c>
      <c r="G59" s="29">
        <v>2.87</v>
      </c>
      <c r="H59" s="29" t="s">
        <v>306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44834</v>
      </c>
      <c r="B60" s="29">
        <v>543539</v>
      </c>
      <c r="C60" s="28" t="s">
        <v>1267</v>
      </c>
      <c r="D60" s="28" t="s">
        <v>1268</v>
      </c>
      <c r="E60" s="28" t="s">
        <v>541</v>
      </c>
      <c r="F60" s="85">
        <v>34400</v>
      </c>
      <c r="G60" s="29">
        <v>315.63</v>
      </c>
      <c r="H60" s="29" t="s">
        <v>306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44834</v>
      </c>
      <c r="B61" s="29">
        <v>543578</v>
      </c>
      <c r="C61" s="28" t="s">
        <v>1269</v>
      </c>
      <c r="D61" s="28" t="s">
        <v>1270</v>
      </c>
      <c r="E61" s="28" t="s">
        <v>540</v>
      </c>
      <c r="F61" s="85">
        <v>12000</v>
      </c>
      <c r="G61" s="29">
        <v>94.28</v>
      </c>
      <c r="H61" s="29" t="s">
        <v>306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44834</v>
      </c>
      <c r="B62" s="29">
        <v>543578</v>
      </c>
      <c r="C62" s="28" t="s">
        <v>1269</v>
      </c>
      <c r="D62" s="28" t="s">
        <v>1271</v>
      </c>
      <c r="E62" s="28" t="s">
        <v>540</v>
      </c>
      <c r="F62" s="85">
        <v>12000</v>
      </c>
      <c r="G62" s="29">
        <v>95.67</v>
      </c>
      <c r="H62" s="29" t="s">
        <v>306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44834</v>
      </c>
      <c r="B63" s="29">
        <v>543578</v>
      </c>
      <c r="C63" s="28" t="s">
        <v>1269</v>
      </c>
      <c r="D63" s="28" t="s">
        <v>1272</v>
      </c>
      <c r="E63" s="28" t="s">
        <v>540</v>
      </c>
      <c r="F63" s="85">
        <v>4000</v>
      </c>
      <c r="G63" s="29">
        <v>95.4</v>
      </c>
      <c r="H63" s="29" t="s">
        <v>306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44834</v>
      </c>
      <c r="B64" s="29">
        <v>543578</v>
      </c>
      <c r="C64" s="28" t="s">
        <v>1269</v>
      </c>
      <c r="D64" s="28" t="s">
        <v>1272</v>
      </c>
      <c r="E64" s="28" t="s">
        <v>541</v>
      </c>
      <c r="F64" s="85">
        <v>20000</v>
      </c>
      <c r="G64" s="29">
        <v>93.2</v>
      </c>
      <c r="H64" s="29" t="s">
        <v>306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44834</v>
      </c>
      <c r="B65" s="29">
        <v>507864</v>
      </c>
      <c r="C65" s="28" t="s">
        <v>1273</v>
      </c>
      <c r="D65" s="28" t="s">
        <v>1274</v>
      </c>
      <c r="E65" s="28" t="s">
        <v>540</v>
      </c>
      <c r="F65" s="85">
        <v>250000</v>
      </c>
      <c r="G65" s="29">
        <v>39.78</v>
      </c>
      <c r="H65" s="29" t="s">
        <v>306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44834</v>
      </c>
      <c r="B66" s="29">
        <v>507864</v>
      </c>
      <c r="C66" s="28" t="s">
        <v>1273</v>
      </c>
      <c r="D66" s="28" t="s">
        <v>1275</v>
      </c>
      <c r="E66" s="28" t="s">
        <v>541</v>
      </c>
      <c r="F66" s="85">
        <v>200000</v>
      </c>
      <c r="G66" s="29">
        <v>39.75</v>
      </c>
      <c r="H66" s="29" t="s">
        <v>306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44834</v>
      </c>
      <c r="B67" s="29">
        <v>540727</v>
      </c>
      <c r="C67" s="28" t="s">
        <v>1178</v>
      </c>
      <c r="D67" s="28" t="s">
        <v>1276</v>
      </c>
      <c r="E67" s="28" t="s">
        <v>540</v>
      </c>
      <c r="F67" s="85">
        <v>97000</v>
      </c>
      <c r="G67" s="29">
        <v>38.450000000000003</v>
      </c>
      <c r="H67" s="29" t="s">
        <v>306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44834</v>
      </c>
      <c r="B68" s="29">
        <v>540727</v>
      </c>
      <c r="C68" s="28" t="s">
        <v>1178</v>
      </c>
      <c r="D68" s="28" t="s">
        <v>1277</v>
      </c>
      <c r="E68" s="28" t="s">
        <v>541</v>
      </c>
      <c r="F68" s="85">
        <v>100000</v>
      </c>
      <c r="G68" s="29">
        <v>38.450000000000003</v>
      </c>
      <c r="H68" s="29" t="s">
        <v>306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44834</v>
      </c>
      <c r="B69" s="29">
        <v>539760</v>
      </c>
      <c r="C69" s="28" t="s">
        <v>1179</v>
      </c>
      <c r="D69" s="28" t="s">
        <v>1278</v>
      </c>
      <c r="E69" s="28" t="s">
        <v>540</v>
      </c>
      <c r="F69" s="85">
        <v>41760</v>
      </c>
      <c r="G69" s="29">
        <v>40</v>
      </c>
      <c r="H69" s="29" t="s">
        <v>306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44834</v>
      </c>
      <c r="B70" s="29">
        <v>539760</v>
      </c>
      <c r="C70" s="28" t="s">
        <v>1179</v>
      </c>
      <c r="D70" s="28" t="s">
        <v>1180</v>
      </c>
      <c r="E70" s="28" t="s">
        <v>540</v>
      </c>
      <c r="F70" s="85">
        <v>52200</v>
      </c>
      <c r="G70" s="29">
        <v>40</v>
      </c>
      <c r="H70" s="29" t="s">
        <v>306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44834</v>
      </c>
      <c r="B71" s="29">
        <v>539760</v>
      </c>
      <c r="C71" s="28" t="s">
        <v>1179</v>
      </c>
      <c r="D71" s="28" t="s">
        <v>1180</v>
      </c>
      <c r="E71" s="28" t="s">
        <v>541</v>
      </c>
      <c r="F71" s="85">
        <v>10440</v>
      </c>
      <c r="G71" s="29">
        <v>42.53</v>
      </c>
      <c r="H71" s="29" t="s">
        <v>306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44834</v>
      </c>
      <c r="B72" s="29">
        <v>539760</v>
      </c>
      <c r="C72" s="28" t="s">
        <v>1179</v>
      </c>
      <c r="D72" s="28" t="s">
        <v>1181</v>
      </c>
      <c r="E72" s="28" t="s">
        <v>541</v>
      </c>
      <c r="F72" s="85">
        <v>36540</v>
      </c>
      <c r="G72" s="29">
        <v>40</v>
      </c>
      <c r="H72" s="29" t="s">
        <v>306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44834</v>
      </c>
      <c r="B73" s="29">
        <v>539760</v>
      </c>
      <c r="C73" s="28" t="s">
        <v>1179</v>
      </c>
      <c r="D73" s="28" t="s">
        <v>1182</v>
      </c>
      <c r="E73" s="28" t="s">
        <v>541</v>
      </c>
      <c r="F73" s="85">
        <v>31320</v>
      </c>
      <c r="G73" s="29">
        <v>40</v>
      </c>
      <c r="H73" s="29" t="s">
        <v>306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44834</v>
      </c>
      <c r="B74" s="29">
        <v>540358</v>
      </c>
      <c r="C74" s="28" t="s">
        <v>1279</v>
      </c>
      <c r="D74" s="28" t="s">
        <v>1280</v>
      </c>
      <c r="E74" s="28" t="s">
        <v>540</v>
      </c>
      <c r="F74" s="85">
        <v>50000</v>
      </c>
      <c r="G74" s="29">
        <v>110.05</v>
      </c>
      <c r="H74" s="29" t="s">
        <v>306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44834</v>
      </c>
      <c r="B75" s="29">
        <v>540358</v>
      </c>
      <c r="C75" s="28" t="s">
        <v>1279</v>
      </c>
      <c r="D75" s="28" t="s">
        <v>1281</v>
      </c>
      <c r="E75" s="28" t="s">
        <v>541</v>
      </c>
      <c r="F75" s="85">
        <v>28000</v>
      </c>
      <c r="G75" s="29">
        <v>109.49</v>
      </c>
      <c r="H75" s="29" t="s">
        <v>306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44834</v>
      </c>
      <c r="B76" s="29">
        <v>540358</v>
      </c>
      <c r="C76" s="28" t="s">
        <v>1279</v>
      </c>
      <c r="D76" s="28" t="s">
        <v>1281</v>
      </c>
      <c r="E76" s="28" t="s">
        <v>540</v>
      </c>
      <c r="F76" s="85">
        <v>32000</v>
      </c>
      <c r="G76" s="29">
        <v>110.05</v>
      </c>
      <c r="H76" s="29" t="s">
        <v>306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44834</v>
      </c>
      <c r="B77" s="29">
        <v>540358</v>
      </c>
      <c r="C77" s="28" t="s">
        <v>1279</v>
      </c>
      <c r="D77" s="28" t="s">
        <v>1282</v>
      </c>
      <c r="E77" s="28" t="s">
        <v>541</v>
      </c>
      <c r="F77" s="85">
        <v>34000</v>
      </c>
      <c r="G77" s="29">
        <v>110.05</v>
      </c>
      <c r="H77" s="29" t="s">
        <v>306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44834</v>
      </c>
      <c r="B78" s="29">
        <v>540358</v>
      </c>
      <c r="C78" s="28" t="s">
        <v>1279</v>
      </c>
      <c r="D78" s="28" t="s">
        <v>865</v>
      </c>
      <c r="E78" s="28" t="s">
        <v>541</v>
      </c>
      <c r="F78" s="85">
        <v>80000</v>
      </c>
      <c r="G78" s="29">
        <v>110.05</v>
      </c>
      <c r="H78" s="29" t="s">
        <v>306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44834</v>
      </c>
      <c r="B79" s="29">
        <v>540358</v>
      </c>
      <c r="C79" s="28" t="s">
        <v>1279</v>
      </c>
      <c r="D79" s="28" t="s">
        <v>865</v>
      </c>
      <c r="E79" s="28" t="s">
        <v>540</v>
      </c>
      <c r="F79" s="85">
        <v>22000</v>
      </c>
      <c r="G79" s="29">
        <v>110.05</v>
      </c>
      <c r="H79" s="29" t="s">
        <v>306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44834</v>
      </c>
      <c r="B80" s="29">
        <v>540821</v>
      </c>
      <c r="C80" s="28" t="s">
        <v>1283</v>
      </c>
      <c r="D80" s="28" t="s">
        <v>1284</v>
      </c>
      <c r="E80" s="28" t="s">
        <v>541</v>
      </c>
      <c r="F80" s="85">
        <v>556452</v>
      </c>
      <c r="G80" s="29">
        <v>17.7</v>
      </c>
      <c r="H80" s="29" t="s">
        <v>306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44834</v>
      </c>
      <c r="B81" s="29">
        <v>538975</v>
      </c>
      <c r="C81" s="28" t="s">
        <v>1285</v>
      </c>
      <c r="D81" s="28" t="s">
        <v>1286</v>
      </c>
      <c r="E81" s="28" t="s">
        <v>541</v>
      </c>
      <c r="F81" s="85">
        <v>751000</v>
      </c>
      <c r="G81" s="29">
        <v>23.38</v>
      </c>
      <c r="H81" s="29" t="s">
        <v>306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44834</v>
      </c>
      <c r="B82" s="29">
        <v>538975</v>
      </c>
      <c r="C82" s="28" t="s">
        <v>1285</v>
      </c>
      <c r="D82" s="28" t="s">
        <v>1287</v>
      </c>
      <c r="E82" s="28" t="s">
        <v>541</v>
      </c>
      <c r="F82" s="85">
        <v>999000</v>
      </c>
      <c r="G82" s="29">
        <v>23.38</v>
      </c>
      <c r="H82" s="29" t="s">
        <v>306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44834</v>
      </c>
      <c r="B83" s="29">
        <v>538975</v>
      </c>
      <c r="C83" s="28" t="s">
        <v>1285</v>
      </c>
      <c r="D83" s="28" t="s">
        <v>1288</v>
      </c>
      <c r="E83" s="28" t="s">
        <v>540</v>
      </c>
      <c r="F83" s="85">
        <v>776947</v>
      </c>
      <c r="G83" s="29">
        <v>23.19</v>
      </c>
      <c r="H83" s="29" t="s">
        <v>306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44834</v>
      </c>
      <c r="B84" s="29">
        <v>538975</v>
      </c>
      <c r="C84" s="28" t="s">
        <v>1285</v>
      </c>
      <c r="D84" s="28" t="s">
        <v>1288</v>
      </c>
      <c r="E84" s="28" t="s">
        <v>541</v>
      </c>
      <c r="F84" s="85">
        <v>953460</v>
      </c>
      <c r="G84" s="29">
        <v>23.26</v>
      </c>
      <c r="H84" s="29" t="s">
        <v>306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44834</v>
      </c>
      <c r="B85" s="29">
        <v>538975</v>
      </c>
      <c r="C85" s="28" t="s">
        <v>1285</v>
      </c>
      <c r="D85" s="28" t="s">
        <v>1289</v>
      </c>
      <c r="E85" s="28" t="s">
        <v>540</v>
      </c>
      <c r="F85" s="85">
        <v>538191</v>
      </c>
      <c r="G85" s="29">
        <v>22.73</v>
      </c>
      <c r="H85" s="29" t="s">
        <v>306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44834</v>
      </c>
      <c r="B86" s="29">
        <v>538975</v>
      </c>
      <c r="C86" s="28" t="s">
        <v>1285</v>
      </c>
      <c r="D86" s="28" t="s">
        <v>1289</v>
      </c>
      <c r="E86" s="28" t="s">
        <v>541</v>
      </c>
      <c r="F86" s="85">
        <v>538191</v>
      </c>
      <c r="G86" s="29">
        <v>23.2</v>
      </c>
      <c r="H86" s="29" t="s">
        <v>306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44834</v>
      </c>
      <c r="B87" s="29">
        <v>539584</v>
      </c>
      <c r="C87" s="28" t="s">
        <v>1290</v>
      </c>
      <c r="D87" s="28" t="s">
        <v>1291</v>
      </c>
      <c r="E87" s="28" t="s">
        <v>540</v>
      </c>
      <c r="F87" s="85">
        <v>291412</v>
      </c>
      <c r="G87" s="29">
        <v>1.56</v>
      </c>
      <c r="H87" s="29" t="s">
        <v>306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44834</v>
      </c>
      <c r="B88" s="29">
        <v>539584</v>
      </c>
      <c r="C88" s="28" t="s">
        <v>1290</v>
      </c>
      <c r="D88" s="28" t="s">
        <v>1292</v>
      </c>
      <c r="E88" s="28" t="s">
        <v>540</v>
      </c>
      <c r="F88" s="85">
        <v>380000</v>
      </c>
      <c r="G88" s="29">
        <v>1.64</v>
      </c>
      <c r="H88" s="29" t="s">
        <v>306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44834</v>
      </c>
      <c r="B89" s="29">
        <v>539584</v>
      </c>
      <c r="C89" s="28" t="s">
        <v>1290</v>
      </c>
      <c r="D89" s="28" t="s">
        <v>1293</v>
      </c>
      <c r="E89" s="28" t="s">
        <v>540</v>
      </c>
      <c r="F89" s="85">
        <v>176306</v>
      </c>
      <c r="G89" s="29">
        <v>1.52</v>
      </c>
      <c r="H89" s="29" t="s">
        <v>306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44834</v>
      </c>
      <c r="B90" s="29">
        <v>539584</v>
      </c>
      <c r="C90" s="28" t="s">
        <v>1290</v>
      </c>
      <c r="D90" s="28" t="s">
        <v>1293</v>
      </c>
      <c r="E90" s="28" t="s">
        <v>541</v>
      </c>
      <c r="F90" s="85">
        <v>296306</v>
      </c>
      <c r="G90" s="29">
        <v>1.6</v>
      </c>
      <c r="H90" s="29" t="s">
        <v>306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44834</v>
      </c>
      <c r="B91" s="29">
        <v>539584</v>
      </c>
      <c r="C91" s="28" t="s">
        <v>1290</v>
      </c>
      <c r="D91" s="28" t="s">
        <v>1294</v>
      </c>
      <c r="E91" s="28" t="s">
        <v>540</v>
      </c>
      <c r="F91" s="85">
        <v>421255</v>
      </c>
      <c r="G91" s="29">
        <v>1.61</v>
      </c>
      <c r="H91" s="29" t="s">
        <v>306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44834</v>
      </c>
      <c r="B92" s="29">
        <v>538923</v>
      </c>
      <c r="C92" s="28" t="s">
        <v>1140</v>
      </c>
      <c r="D92" s="28" t="s">
        <v>1286</v>
      </c>
      <c r="E92" s="28" t="s">
        <v>540</v>
      </c>
      <c r="F92" s="85">
        <v>50000</v>
      </c>
      <c r="G92" s="29">
        <v>43</v>
      </c>
      <c r="H92" s="29" t="s">
        <v>306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44834</v>
      </c>
      <c r="B93" s="29">
        <v>538923</v>
      </c>
      <c r="C93" s="28" t="s">
        <v>1140</v>
      </c>
      <c r="D93" s="28" t="s">
        <v>1287</v>
      </c>
      <c r="E93" s="28" t="s">
        <v>540</v>
      </c>
      <c r="F93" s="85">
        <v>50000</v>
      </c>
      <c r="G93" s="29">
        <v>43</v>
      </c>
      <c r="H93" s="29" t="s">
        <v>306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44834</v>
      </c>
      <c r="B94" s="29">
        <v>538923</v>
      </c>
      <c r="C94" s="28" t="s">
        <v>1140</v>
      </c>
      <c r="D94" s="28" t="s">
        <v>1141</v>
      </c>
      <c r="E94" s="28" t="s">
        <v>541</v>
      </c>
      <c r="F94" s="85">
        <v>222465</v>
      </c>
      <c r="G94" s="29">
        <v>43.16</v>
      </c>
      <c r="H94" s="29" t="s">
        <v>306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44834</v>
      </c>
      <c r="B95" s="29">
        <v>539017</v>
      </c>
      <c r="C95" s="28" t="s">
        <v>1295</v>
      </c>
      <c r="D95" s="28" t="s">
        <v>1296</v>
      </c>
      <c r="E95" s="28" t="s">
        <v>541</v>
      </c>
      <c r="F95" s="85">
        <v>127665</v>
      </c>
      <c r="G95" s="29">
        <v>177.11</v>
      </c>
      <c r="H95" s="29" t="s">
        <v>306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44834</v>
      </c>
      <c r="B96" s="29">
        <v>530611</v>
      </c>
      <c r="C96" s="28" t="s">
        <v>1183</v>
      </c>
      <c r="D96" s="28" t="s">
        <v>1184</v>
      </c>
      <c r="E96" s="28" t="s">
        <v>541</v>
      </c>
      <c r="F96" s="85">
        <v>1047032</v>
      </c>
      <c r="G96" s="29">
        <v>0.96</v>
      </c>
      <c r="H96" s="29" t="s">
        <v>306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44834</v>
      </c>
      <c r="B97" s="29">
        <v>521113</v>
      </c>
      <c r="C97" s="28" t="s">
        <v>1185</v>
      </c>
      <c r="D97" s="28" t="s">
        <v>1297</v>
      </c>
      <c r="E97" s="28" t="s">
        <v>541</v>
      </c>
      <c r="F97" s="85">
        <v>93528</v>
      </c>
      <c r="G97" s="29">
        <v>31.95</v>
      </c>
      <c r="H97" s="29" t="s">
        <v>306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44834</v>
      </c>
      <c r="B98" s="29">
        <v>521113</v>
      </c>
      <c r="C98" s="28" t="s">
        <v>1185</v>
      </c>
      <c r="D98" s="28" t="s">
        <v>1297</v>
      </c>
      <c r="E98" s="28" t="s">
        <v>540</v>
      </c>
      <c r="F98" s="85">
        <v>17927</v>
      </c>
      <c r="G98" s="29">
        <v>32.549999999999997</v>
      </c>
      <c r="H98" s="29" t="s">
        <v>306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44834</v>
      </c>
      <c r="B99" s="29">
        <v>539310</v>
      </c>
      <c r="C99" s="28" t="s">
        <v>1160</v>
      </c>
      <c r="D99" s="28" t="s">
        <v>1298</v>
      </c>
      <c r="E99" s="28" t="s">
        <v>540</v>
      </c>
      <c r="F99" s="85">
        <v>200556</v>
      </c>
      <c r="G99" s="29">
        <v>71.599999999999994</v>
      </c>
      <c r="H99" s="29" t="s">
        <v>306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44834</v>
      </c>
      <c r="B100" s="29">
        <v>539310</v>
      </c>
      <c r="C100" s="28" t="s">
        <v>1160</v>
      </c>
      <c r="D100" s="28" t="s">
        <v>1298</v>
      </c>
      <c r="E100" s="28" t="s">
        <v>541</v>
      </c>
      <c r="F100" s="85">
        <v>146791</v>
      </c>
      <c r="G100" s="29">
        <v>71.8</v>
      </c>
      <c r="H100" s="29" t="s">
        <v>306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44834</v>
      </c>
      <c r="B101" s="29">
        <v>536264</v>
      </c>
      <c r="C101" s="28" t="s">
        <v>1186</v>
      </c>
      <c r="D101" s="28" t="s">
        <v>1187</v>
      </c>
      <c r="E101" s="28" t="s">
        <v>540</v>
      </c>
      <c r="F101" s="85">
        <v>93975</v>
      </c>
      <c r="G101" s="29">
        <v>227.65</v>
      </c>
      <c r="H101" s="29" t="s">
        <v>306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44834</v>
      </c>
      <c r="B102" s="29">
        <v>536264</v>
      </c>
      <c r="C102" s="28" t="s">
        <v>1186</v>
      </c>
      <c r="D102" s="28" t="s">
        <v>1299</v>
      </c>
      <c r="E102" s="28" t="s">
        <v>541</v>
      </c>
      <c r="F102" s="85">
        <v>94000</v>
      </c>
      <c r="G102" s="29">
        <v>227.65</v>
      </c>
      <c r="H102" s="29" t="s">
        <v>306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44834</v>
      </c>
      <c r="B103" s="29">
        <v>503663</v>
      </c>
      <c r="C103" s="28" t="s">
        <v>1161</v>
      </c>
      <c r="D103" s="28" t="s">
        <v>1300</v>
      </c>
      <c r="E103" s="28" t="s">
        <v>540</v>
      </c>
      <c r="F103" s="85">
        <v>1698000</v>
      </c>
      <c r="G103" s="29">
        <v>4.6399999999999997</v>
      </c>
      <c r="H103" s="29" t="s">
        <v>306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44834</v>
      </c>
      <c r="B104" s="29">
        <v>503663</v>
      </c>
      <c r="C104" s="28" t="s">
        <v>1161</v>
      </c>
      <c r="D104" s="28" t="s">
        <v>1301</v>
      </c>
      <c r="E104" s="28" t="s">
        <v>541</v>
      </c>
      <c r="F104" s="85">
        <v>1673416</v>
      </c>
      <c r="G104" s="29">
        <v>4.6399999999999997</v>
      </c>
      <c r="H104" s="29" t="s">
        <v>306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44834</v>
      </c>
      <c r="B105" s="29">
        <v>511523</v>
      </c>
      <c r="C105" s="28" t="s">
        <v>1302</v>
      </c>
      <c r="D105" s="28" t="s">
        <v>1303</v>
      </c>
      <c r="E105" s="28" t="s">
        <v>541</v>
      </c>
      <c r="F105" s="85">
        <v>35000</v>
      </c>
      <c r="G105" s="29">
        <v>13</v>
      </c>
      <c r="H105" s="29" t="s">
        <v>306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44834</v>
      </c>
      <c r="B106" s="29">
        <v>511523</v>
      </c>
      <c r="C106" s="28" t="s">
        <v>1302</v>
      </c>
      <c r="D106" s="28" t="s">
        <v>1304</v>
      </c>
      <c r="E106" s="28" t="s">
        <v>541</v>
      </c>
      <c r="F106" s="85">
        <v>35000</v>
      </c>
      <c r="G106" s="29">
        <v>13</v>
      </c>
      <c r="H106" s="29" t="s">
        <v>306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44834</v>
      </c>
      <c r="B107" s="29">
        <v>511523</v>
      </c>
      <c r="C107" s="28" t="s">
        <v>1302</v>
      </c>
      <c r="D107" s="28" t="s">
        <v>1305</v>
      </c>
      <c r="E107" s="28" t="s">
        <v>540</v>
      </c>
      <c r="F107" s="85">
        <v>70000</v>
      </c>
      <c r="G107" s="29">
        <v>13</v>
      </c>
      <c r="H107" s="29" t="s">
        <v>306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44834</v>
      </c>
      <c r="B108" s="29">
        <v>512229</v>
      </c>
      <c r="C108" s="28" t="s">
        <v>1306</v>
      </c>
      <c r="D108" s="28" t="s">
        <v>1307</v>
      </c>
      <c r="E108" s="28" t="s">
        <v>540</v>
      </c>
      <c r="F108" s="85">
        <v>850000</v>
      </c>
      <c r="G108" s="29">
        <v>118.5</v>
      </c>
      <c r="H108" s="29" t="s">
        <v>306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44834</v>
      </c>
      <c r="B109" s="29">
        <v>512229</v>
      </c>
      <c r="C109" s="28" t="s">
        <v>1306</v>
      </c>
      <c r="D109" s="28" t="s">
        <v>1308</v>
      </c>
      <c r="E109" s="28" t="s">
        <v>541</v>
      </c>
      <c r="F109" s="85">
        <v>850000</v>
      </c>
      <c r="G109" s="29">
        <v>118.5</v>
      </c>
      <c r="H109" s="29" t="s">
        <v>306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44834</v>
      </c>
      <c r="B110" s="29">
        <v>524661</v>
      </c>
      <c r="C110" s="28" t="s">
        <v>1309</v>
      </c>
      <c r="D110" s="28" t="s">
        <v>1090</v>
      </c>
      <c r="E110" s="28" t="s">
        <v>541</v>
      </c>
      <c r="F110" s="85">
        <v>123952</v>
      </c>
      <c r="G110" s="29">
        <v>8.2200000000000006</v>
      </c>
      <c r="H110" s="29" t="s">
        <v>306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44834</v>
      </c>
      <c r="B111" s="29">
        <v>524661</v>
      </c>
      <c r="C111" s="28" t="s">
        <v>1309</v>
      </c>
      <c r="D111" s="28" t="s">
        <v>1090</v>
      </c>
      <c r="E111" s="28" t="s">
        <v>540</v>
      </c>
      <c r="F111" s="85">
        <v>123952</v>
      </c>
      <c r="G111" s="29">
        <v>8.1300000000000008</v>
      </c>
      <c r="H111" s="29" t="s">
        <v>306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44834</v>
      </c>
      <c r="B112" s="29">
        <v>524661</v>
      </c>
      <c r="C112" s="28" t="s">
        <v>1309</v>
      </c>
      <c r="D112" s="28" t="s">
        <v>1310</v>
      </c>
      <c r="E112" s="28" t="s">
        <v>540</v>
      </c>
      <c r="F112" s="85">
        <v>302451</v>
      </c>
      <c r="G112" s="29">
        <v>8.1300000000000008</v>
      </c>
      <c r="H112" s="29" t="s">
        <v>306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44834</v>
      </c>
      <c r="B113" s="29">
        <v>524661</v>
      </c>
      <c r="C113" s="28" t="s">
        <v>1309</v>
      </c>
      <c r="D113" s="28" t="s">
        <v>1311</v>
      </c>
      <c r="E113" s="28" t="s">
        <v>541</v>
      </c>
      <c r="F113" s="85">
        <v>66562</v>
      </c>
      <c r="G113" s="29">
        <v>8.7799999999999994</v>
      </c>
      <c r="H113" s="29" t="s">
        <v>306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44834</v>
      </c>
      <c r="B114" s="29">
        <v>524661</v>
      </c>
      <c r="C114" s="28" t="s">
        <v>1309</v>
      </c>
      <c r="D114" s="28" t="s">
        <v>1311</v>
      </c>
      <c r="E114" s="28" t="s">
        <v>540</v>
      </c>
      <c r="F114" s="85">
        <v>69057</v>
      </c>
      <c r="G114" s="29">
        <v>8.7200000000000006</v>
      </c>
      <c r="H114" s="29" t="s">
        <v>306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44834</v>
      </c>
      <c r="B115" s="29">
        <v>524661</v>
      </c>
      <c r="C115" s="28" t="s">
        <v>1309</v>
      </c>
      <c r="D115" s="28" t="s">
        <v>1312</v>
      </c>
      <c r="E115" s="28" t="s">
        <v>541</v>
      </c>
      <c r="F115" s="85">
        <v>270000</v>
      </c>
      <c r="G115" s="29">
        <v>8.74</v>
      </c>
      <c r="H115" s="29" t="s">
        <v>306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44834</v>
      </c>
      <c r="B116" s="29">
        <v>524661</v>
      </c>
      <c r="C116" s="28" t="s">
        <v>1309</v>
      </c>
      <c r="D116" s="28" t="s">
        <v>1312</v>
      </c>
      <c r="E116" s="28" t="s">
        <v>540</v>
      </c>
      <c r="F116" s="85">
        <v>40000</v>
      </c>
      <c r="G116" s="29">
        <v>8.1300000000000008</v>
      </c>
      <c r="H116" s="29" t="s">
        <v>306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44834</v>
      </c>
      <c r="B117" s="29">
        <v>524661</v>
      </c>
      <c r="C117" s="28" t="s">
        <v>1309</v>
      </c>
      <c r="D117" s="28" t="s">
        <v>1313</v>
      </c>
      <c r="E117" s="28" t="s">
        <v>541</v>
      </c>
      <c r="F117" s="85">
        <v>79008</v>
      </c>
      <c r="G117" s="29">
        <v>8.34</v>
      </c>
      <c r="H117" s="29" t="s">
        <v>306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44834</v>
      </c>
      <c r="B118" s="29">
        <v>524661</v>
      </c>
      <c r="C118" s="28" t="s">
        <v>1309</v>
      </c>
      <c r="D118" s="28" t="s">
        <v>1313</v>
      </c>
      <c r="E118" s="28" t="s">
        <v>540</v>
      </c>
      <c r="F118" s="85">
        <v>79008</v>
      </c>
      <c r="G118" s="29">
        <v>8.36</v>
      </c>
      <c r="H118" s="29" t="s">
        <v>306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44834</v>
      </c>
      <c r="B119" s="29">
        <v>524661</v>
      </c>
      <c r="C119" s="28" t="s">
        <v>1309</v>
      </c>
      <c r="D119" s="28" t="s">
        <v>1314</v>
      </c>
      <c r="E119" s="28" t="s">
        <v>541</v>
      </c>
      <c r="F119" s="85">
        <v>71000</v>
      </c>
      <c r="G119" s="29">
        <v>8.1300000000000008</v>
      </c>
      <c r="H119" s="29" t="s">
        <v>306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44834</v>
      </c>
      <c r="B120" s="29">
        <v>524661</v>
      </c>
      <c r="C120" s="28" t="s">
        <v>1309</v>
      </c>
      <c r="D120" s="28" t="s">
        <v>865</v>
      </c>
      <c r="E120" s="28" t="s">
        <v>541</v>
      </c>
      <c r="F120" s="85">
        <v>146082</v>
      </c>
      <c r="G120" s="29">
        <v>8.35</v>
      </c>
      <c r="H120" s="29" t="s">
        <v>306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44834</v>
      </c>
      <c r="B121" s="29">
        <v>524661</v>
      </c>
      <c r="C121" s="28" t="s">
        <v>1309</v>
      </c>
      <c r="D121" s="28" t="s">
        <v>1315</v>
      </c>
      <c r="E121" s="28" t="s">
        <v>540</v>
      </c>
      <c r="F121" s="85">
        <v>192250</v>
      </c>
      <c r="G121" s="29">
        <v>8.74</v>
      </c>
      <c r="H121" s="29" t="s">
        <v>306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44834</v>
      </c>
      <c r="B122" s="29" t="s">
        <v>1316</v>
      </c>
      <c r="C122" s="28" t="s">
        <v>1317</v>
      </c>
      <c r="D122" s="28" t="s">
        <v>1318</v>
      </c>
      <c r="E122" s="28" t="s">
        <v>540</v>
      </c>
      <c r="F122" s="85">
        <v>56000</v>
      </c>
      <c r="G122" s="29">
        <v>22.39</v>
      </c>
      <c r="H122" s="29" t="s">
        <v>816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44834</v>
      </c>
      <c r="B123" s="29" t="s">
        <v>1319</v>
      </c>
      <c r="C123" s="28" t="s">
        <v>1320</v>
      </c>
      <c r="D123" s="28" t="s">
        <v>1199</v>
      </c>
      <c r="E123" s="28" t="s">
        <v>540</v>
      </c>
      <c r="F123" s="85">
        <v>24000</v>
      </c>
      <c r="G123" s="29">
        <v>72.150000000000006</v>
      </c>
      <c r="H123" s="29" t="s">
        <v>816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44834</v>
      </c>
      <c r="B124" s="29" t="s">
        <v>1321</v>
      </c>
      <c r="C124" s="28" t="s">
        <v>1322</v>
      </c>
      <c r="D124" s="28" t="s">
        <v>1323</v>
      </c>
      <c r="E124" s="28" t="s">
        <v>540</v>
      </c>
      <c r="F124" s="85">
        <v>51774</v>
      </c>
      <c r="G124" s="29">
        <v>153.09</v>
      </c>
      <c r="H124" s="29" t="s">
        <v>816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44834</v>
      </c>
      <c r="B125" s="29" t="s">
        <v>1324</v>
      </c>
      <c r="C125" s="28" t="s">
        <v>1325</v>
      </c>
      <c r="D125" s="28" t="s">
        <v>867</v>
      </c>
      <c r="E125" s="28" t="s">
        <v>540</v>
      </c>
      <c r="F125" s="85">
        <v>244146</v>
      </c>
      <c r="G125" s="29">
        <v>344.31</v>
      </c>
      <c r="H125" s="29" t="s">
        <v>816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44834</v>
      </c>
      <c r="B126" s="29" t="s">
        <v>391</v>
      </c>
      <c r="C126" s="28" t="s">
        <v>1326</v>
      </c>
      <c r="D126" s="28" t="s">
        <v>1027</v>
      </c>
      <c r="E126" s="28" t="s">
        <v>540</v>
      </c>
      <c r="F126" s="85">
        <v>1649747</v>
      </c>
      <c r="G126" s="29">
        <v>258.48</v>
      </c>
      <c r="H126" s="29" t="s">
        <v>816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44834</v>
      </c>
      <c r="B127" s="29" t="s">
        <v>391</v>
      </c>
      <c r="C127" s="28" t="s">
        <v>1326</v>
      </c>
      <c r="D127" s="28" t="s">
        <v>867</v>
      </c>
      <c r="E127" s="28" t="s">
        <v>540</v>
      </c>
      <c r="F127" s="85">
        <v>1910751</v>
      </c>
      <c r="G127" s="29">
        <v>260.76</v>
      </c>
      <c r="H127" s="29" t="s">
        <v>816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44834</v>
      </c>
      <c r="B128" s="29" t="s">
        <v>391</v>
      </c>
      <c r="C128" s="28" t="s">
        <v>1326</v>
      </c>
      <c r="D128" s="28" t="s">
        <v>1327</v>
      </c>
      <c r="E128" s="28" t="s">
        <v>540</v>
      </c>
      <c r="F128" s="85">
        <v>1656608</v>
      </c>
      <c r="G128" s="29">
        <v>260.35000000000002</v>
      </c>
      <c r="H128" s="29" t="s">
        <v>816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44834</v>
      </c>
      <c r="B129" s="29" t="s">
        <v>1328</v>
      </c>
      <c r="C129" s="28" t="s">
        <v>1329</v>
      </c>
      <c r="D129" s="28" t="s">
        <v>1330</v>
      </c>
      <c r="E129" s="28" t="s">
        <v>540</v>
      </c>
      <c r="F129" s="85">
        <v>109376</v>
      </c>
      <c r="G129" s="29">
        <v>1.77</v>
      </c>
      <c r="H129" s="29" t="s">
        <v>816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44834</v>
      </c>
      <c r="B130" s="29" t="s">
        <v>1331</v>
      </c>
      <c r="C130" s="28" t="s">
        <v>1332</v>
      </c>
      <c r="D130" s="28" t="s">
        <v>1333</v>
      </c>
      <c r="E130" s="28" t="s">
        <v>540</v>
      </c>
      <c r="F130" s="85">
        <v>500000</v>
      </c>
      <c r="G130" s="29">
        <v>10.1</v>
      </c>
      <c r="H130" s="29" t="s">
        <v>816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44834</v>
      </c>
      <c r="B131" s="29" t="s">
        <v>1334</v>
      </c>
      <c r="C131" s="28" t="s">
        <v>1335</v>
      </c>
      <c r="D131" s="28" t="s">
        <v>1336</v>
      </c>
      <c r="E131" s="28" t="s">
        <v>540</v>
      </c>
      <c r="F131" s="85">
        <v>134000</v>
      </c>
      <c r="G131" s="29">
        <v>730</v>
      </c>
      <c r="H131" s="29" t="s">
        <v>816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44834</v>
      </c>
      <c r="B132" s="29" t="s">
        <v>1337</v>
      </c>
      <c r="C132" s="28" t="s">
        <v>1338</v>
      </c>
      <c r="D132" s="28" t="s">
        <v>865</v>
      </c>
      <c r="E132" s="28" t="s">
        <v>540</v>
      </c>
      <c r="F132" s="85">
        <v>190000</v>
      </c>
      <c r="G132" s="29">
        <v>18.059999999999999</v>
      </c>
      <c r="H132" s="29" t="s">
        <v>816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44834</v>
      </c>
      <c r="B133" s="29" t="s">
        <v>1337</v>
      </c>
      <c r="C133" s="28" t="s">
        <v>1338</v>
      </c>
      <c r="D133" s="28" t="s">
        <v>1339</v>
      </c>
      <c r="E133" s="28" t="s">
        <v>540</v>
      </c>
      <c r="F133" s="85">
        <v>90000</v>
      </c>
      <c r="G133" s="29">
        <v>18.36</v>
      </c>
      <c r="H133" s="29" t="s">
        <v>816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44834</v>
      </c>
      <c r="B134" s="29" t="s">
        <v>1340</v>
      </c>
      <c r="C134" s="28" t="s">
        <v>1341</v>
      </c>
      <c r="D134" s="28" t="s">
        <v>1190</v>
      </c>
      <c r="E134" s="28" t="s">
        <v>540</v>
      </c>
      <c r="F134" s="85">
        <v>929703</v>
      </c>
      <c r="G134" s="29">
        <v>13.5</v>
      </c>
      <c r="H134" s="29" t="s">
        <v>816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44834</v>
      </c>
      <c r="B135" s="29" t="s">
        <v>1197</v>
      </c>
      <c r="C135" s="28" t="s">
        <v>1198</v>
      </c>
      <c r="D135" s="28" t="s">
        <v>1342</v>
      </c>
      <c r="E135" s="28" t="s">
        <v>540</v>
      </c>
      <c r="F135" s="85">
        <v>621632</v>
      </c>
      <c r="G135" s="29">
        <v>14.98</v>
      </c>
      <c r="H135" s="29" t="s">
        <v>816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44834</v>
      </c>
      <c r="B136" s="29" t="s">
        <v>1343</v>
      </c>
      <c r="C136" s="28" t="s">
        <v>1344</v>
      </c>
      <c r="D136" s="28" t="s">
        <v>1345</v>
      </c>
      <c r="E136" s="28" t="s">
        <v>540</v>
      </c>
      <c r="F136" s="85">
        <v>159147</v>
      </c>
      <c r="G136" s="29">
        <v>30.09</v>
      </c>
      <c r="H136" s="29" t="s">
        <v>816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44834</v>
      </c>
      <c r="B137" s="29" t="s">
        <v>1191</v>
      </c>
      <c r="C137" s="28" t="s">
        <v>1192</v>
      </c>
      <c r="D137" s="28" t="s">
        <v>1346</v>
      </c>
      <c r="E137" s="28" t="s">
        <v>540</v>
      </c>
      <c r="F137" s="85">
        <v>500255</v>
      </c>
      <c r="G137" s="29">
        <v>45.94</v>
      </c>
      <c r="H137" s="29" t="s">
        <v>816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44834</v>
      </c>
      <c r="B138" s="29" t="s">
        <v>1347</v>
      </c>
      <c r="C138" s="28" t="s">
        <v>1348</v>
      </c>
      <c r="D138" s="28" t="s">
        <v>1349</v>
      </c>
      <c r="E138" s="28" t="s">
        <v>540</v>
      </c>
      <c r="F138" s="85">
        <v>42000</v>
      </c>
      <c r="G138" s="29">
        <v>103.16</v>
      </c>
      <c r="H138" s="29" t="s">
        <v>816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44834</v>
      </c>
      <c r="B139" s="29" t="s">
        <v>1347</v>
      </c>
      <c r="C139" s="28" t="s">
        <v>1348</v>
      </c>
      <c r="D139" s="28" t="s">
        <v>1350</v>
      </c>
      <c r="E139" s="28" t="s">
        <v>540</v>
      </c>
      <c r="F139" s="85">
        <v>36000</v>
      </c>
      <c r="G139" s="29">
        <v>100.98</v>
      </c>
      <c r="H139" s="29" t="s">
        <v>816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44834</v>
      </c>
      <c r="B140" s="29" t="s">
        <v>1316</v>
      </c>
      <c r="C140" s="28" t="s">
        <v>1317</v>
      </c>
      <c r="D140" s="28" t="s">
        <v>1351</v>
      </c>
      <c r="E140" s="28" t="s">
        <v>541</v>
      </c>
      <c r="F140" s="85">
        <v>64000</v>
      </c>
      <c r="G140" s="29">
        <v>22.4</v>
      </c>
      <c r="H140" s="29" t="s">
        <v>816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44834</v>
      </c>
      <c r="B141" s="29" t="s">
        <v>1319</v>
      </c>
      <c r="C141" s="28" t="s">
        <v>1320</v>
      </c>
      <c r="D141" s="28" t="s">
        <v>1352</v>
      </c>
      <c r="E141" s="28" t="s">
        <v>541</v>
      </c>
      <c r="F141" s="85">
        <v>24000</v>
      </c>
      <c r="G141" s="29">
        <v>72.150000000000006</v>
      </c>
      <c r="H141" s="29" t="s">
        <v>816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44834</v>
      </c>
      <c r="B142" s="29" t="s">
        <v>1193</v>
      </c>
      <c r="C142" s="28" t="s">
        <v>1194</v>
      </c>
      <c r="D142" s="28" t="s">
        <v>1195</v>
      </c>
      <c r="E142" s="28" t="s">
        <v>541</v>
      </c>
      <c r="F142" s="85">
        <v>116000</v>
      </c>
      <c r="G142" s="29">
        <v>139.83000000000001</v>
      </c>
      <c r="H142" s="29" t="s">
        <v>816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44834</v>
      </c>
      <c r="B143" s="29" t="s">
        <v>1353</v>
      </c>
      <c r="C143" s="28" t="s">
        <v>1354</v>
      </c>
      <c r="D143" s="28" t="s">
        <v>1355</v>
      </c>
      <c r="E143" s="28" t="s">
        <v>541</v>
      </c>
      <c r="F143" s="85">
        <v>300000</v>
      </c>
      <c r="G143" s="29">
        <v>55</v>
      </c>
      <c r="H143" s="29" t="s">
        <v>816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44834</v>
      </c>
      <c r="B144" s="29" t="s">
        <v>1324</v>
      </c>
      <c r="C144" s="28" t="s">
        <v>1325</v>
      </c>
      <c r="D144" s="28" t="s">
        <v>867</v>
      </c>
      <c r="E144" s="28" t="s">
        <v>541</v>
      </c>
      <c r="F144" s="85">
        <v>244146</v>
      </c>
      <c r="G144" s="29">
        <v>345.01</v>
      </c>
      <c r="H144" s="29" t="s">
        <v>816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44834</v>
      </c>
      <c r="B145" s="29" t="s">
        <v>391</v>
      </c>
      <c r="C145" s="28" t="s">
        <v>1326</v>
      </c>
      <c r="D145" s="28" t="s">
        <v>1027</v>
      </c>
      <c r="E145" s="28" t="s">
        <v>541</v>
      </c>
      <c r="F145" s="85">
        <v>1656361</v>
      </c>
      <c r="G145" s="29">
        <v>258.83999999999997</v>
      </c>
      <c r="H145" s="29" t="s">
        <v>816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44834</v>
      </c>
      <c r="B146" s="29" t="s">
        <v>391</v>
      </c>
      <c r="C146" s="28" t="s">
        <v>1326</v>
      </c>
      <c r="D146" s="28" t="s">
        <v>867</v>
      </c>
      <c r="E146" s="28" t="s">
        <v>541</v>
      </c>
      <c r="F146" s="85">
        <v>1873925</v>
      </c>
      <c r="G146" s="29">
        <v>260.52999999999997</v>
      </c>
      <c r="H146" s="29" t="s">
        <v>816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44834</v>
      </c>
      <c r="B147" s="29" t="s">
        <v>391</v>
      </c>
      <c r="C147" s="28" t="s">
        <v>1326</v>
      </c>
      <c r="D147" s="28" t="s">
        <v>1327</v>
      </c>
      <c r="E147" s="28" t="s">
        <v>541</v>
      </c>
      <c r="F147" s="85">
        <v>1656723</v>
      </c>
      <c r="G147" s="29">
        <v>260.63</v>
      </c>
      <c r="H147" s="29" t="s">
        <v>816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44834</v>
      </c>
      <c r="B148" s="29" t="s">
        <v>1188</v>
      </c>
      <c r="C148" s="28" t="s">
        <v>1189</v>
      </c>
      <c r="D148" s="28" t="s">
        <v>1356</v>
      </c>
      <c r="E148" s="28" t="s">
        <v>541</v>
      </c>
      <c r="F148" s="85">
        <v>7500000</v>
      </c>
      <c r="G148" s="29">
        <v>2.2000000000000002</v>
      </c>
      <c r="H148" s="29" t="s">
        <v>816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44834</v>
      </c>
      <c r="B149" s="29" t="s">
        <v>1188</v>
      </c>
      <c r="C149" s="28" t="s">
        <v>1189</v>
      </c>
      <c r="D149" s="28" t="s">
        <v>1196</v>
      </c>
      <c r="E149" s="28" t="s">
        <v>541</v>
      </c>
      <c r="F149" s="85">
        <v>3618030</v>
      </c>
      <c r="G149" s="29">
        <v>2.23</v>
      </c>
      <c r="H149" s="29" t="s">
        <v>816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44834</v>
      </c>
      <c r="B150" s="29" t="s">
        <v>1331</v>
      </c>
      <c r="C150" s="28" t="s">
        <v>1332</v>
      </c>
      <c r="D150" s="28" t="s">
        <v>1333</v>
      </c>
      <c r="E150" s="28" t="s">
        <v>541</v>
      </c>
      <c r="F150" s="85">
        <v>1070000</v>
      </c>
      <c r="G150" s="29">
        <v>10.1</v>
      </c>
      <c r="H150" s="29" t="s">
        <v>816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44834</v>
      </c>
      <c r="B151" s="29" t="s">
        <v>1331</v>
      </c>
      <c r="C151" s="28" t="s">
        <v>1332</v>
      </c>
      <c r="D151" s="28" t="s">
        <v>1357</v>
      </c>
      <c r="E151" s="28" t="s">
        <v>541</v>
      </c>
      <c r="F151" s="85">
        <v>1000000</v>
      </c>
      <c r="G151" s="29">
        <v>10.1</v>
      </c>
      <c r="H151" s="29" t="s">
        <v>816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44834</v>
      </c>
      <c r="B152" s="29" t="s">
        <v>1358</v>
      </c>
      <c r="C152" s="28" t="s">
        <v>1359</v>
      </c>
      <c r="D152" s="28" t="s">
        <v>1360</v>
      </c>
      <c r="E152" s="28" t="s">
        <v>541</v>
      </c>
      <c r="F152" s="85">
        <v>273773</v>
      </c>
      <c r="G152" s="29">
        <v>12.99</v>
      </c>
      <c r="H152" s="29" t="s">
        <v>816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44834</v>
      </c>
      <c r="B153" s="29" t="s">
        <v>1334</v>
      </c>
      <c r="C153" s="28" t="s">
        <v>1335</v>
      </c>
      <c r="D153" s="28" t="s">
        <v>1289</v>
      </c>
      <c r="E153" s="28" t="s">
        <v>541</v>
      </c>
      <c r="F153" s="85">
        <v>135000</v>
      </c>
      <c r="G153" s="29">
        <v>730</v>
      </c>
      <c r="H153" s="29" t="s">
        <v>816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44834</v>
      </c>
      <c r="B154" s="29" t="s">
        <v>1361</v>
      </c>
      <c r="C154" s="28" t="s">
        <v>1362</v>
      </c>
      <c r="D154" s="28" t="s">
        <v>1363</v>
      </c>
      <c r="E154" s="28" t="s">
        <v>541</v>
      </c>
      <c r="F154" s="85">
        <v>345065</v>
      </c>
      <c r="G154" s="29">
        <v>274.7</v>
      </c>
      <c r="H154" s="29" t="s">
        <v>816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44834</v>
      </c>
      <c r="B155" s="29" t="s">
        <v>1337</v>
      </c>
      <c r="C155" s="28" t="s">
        <v>1338</v>
      </c>
      <c r="D155" s="28" t="s">
        <v>1339</v>
      </c>
      <c r="E155" s="28" t="s">
        <v>541</v>
      </c>
      <c r="F155" s="85">
        <v>40000</v>
      </c>
      <c r="G155" s="29">
        <v>18.25</v>
      </c>
      <c r="H155" s="29" t="s">
        <v>816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44834</v>
      </c>
      <c r="B156" s="29" t="s">
        <v>1340</v>
      </c>
      <c r="C156" s="28" t="s">
        <v>1341</v>
      </c>
      <c r="D156" s="28" t="s">
        <v>1190</v>
      </c>
      <c r="E156" s="28" t="s">
        <v>541</v>
      </c>
      <c r="F156" s="85">
        <v>5000</v>
      </c>
      <c r="G156" s="29">
        <v>13.55</v>
      </c>
      <c r="H156" s="29" t="s">
        <v>816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44834</v>
      </c>
      <c r="B157" s="29" t="s">
        <v>1197</v>
      </c>
      <c r="C157" s="28" t="s">
        <v>1198</v>
      </c>
      <c r="D157" s="28" t="s">
        <v>1342</v>
      </c>
      <c r="E157" s="28" t="s">
        <v>541</v>
      </c>
      <c r="F157" s="85">
        <v>621632</v>
      </c>
      <c r="G157" s="29">
        <v>15.53</v>
      </c>
      <c r="H157" s="29" t="s">
        <v>816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44834</v>
      </c>
      <c r="B158" s="29" t="s">
        <v>1364</v>
      </c>
      <c r="C158" s="28" t="s">
        <v>1365</v>
      </c>
      <c r="D158" s="28" t="s">
        <v>1366</v>
      </c>
      <c r="E158" s="28" t="s">
        <v>541</v>
      </c>
      <c r="F158" s="85">
        <v>350000</v>
      </c>
      <c r="G158" s="29">
        <v>107.13</v>
      </c>
      <c r="H158" s="29" t="s">
        <v>816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44834</v>
      </c>
      <c r="B159" s="29" t="s">
        <v>1364</v>
      </c>
      <c r="C159" s="28" t="s">
        <v>1365</v>
      </c>
      <c r="D159" s="28" t="s">
        <v>1367</v>
      </c>
      <c r="E159" s="28" t="s">
        <v>541</v>
      </c>
      <c r="F159" s="85">
        <v>470000</v>
      </c>
      <c r="G159" s="29">
        <v>110.69</v>
      </c>
      <c r="H159" s="29" t="s">
        <v>816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44834</v>
      </c>
      <c r="B160" s="29" t="s">
        <v>1343</v>
      </c>
      <c r="C160" s="28" t="s">
        <v>1344</v>
      </c>
      <c r="D160" s="28" t="s">
        <v>1368</v>
      </c>
      <c r="E160" s="28" t="s">
        <v>541</v>
      </c>
      <c r="F160" s="85">
        <v>408211</v>
      </c>
      <c r="G160" s="29">
        <v>30</v>
      </c>
      <c r="H160" s="29" t="s">
        <v>816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44834</v>
      </c>
      <c r="B161" s="29" t="s">
        <v>1343</v>
      </c>
      <c r="C161" s="28" t="s">
        <v>1344</v>
      </c>
      <c r="D161" s="28" t="s">
        <v>1345</v>
      </c>
      <c r="E161" s="28" t="s">
        <v>541</v>
      </c>
      <c r="F161" s="85">
        <v>6047</v>
      </c>
      <c r="G161" s="29">
        <v>31.42</v>
      </c>
      <c r="H161" s="29" t="s">
        <v>816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44834</v>
      </c>
      <c r="B162" s="29" t="s">
        <v>1191</v>
      </c>
      <c r="C162" s="28" t="s">
        <v>1192</v>
      </c>
      <c r="D162" s="28" t="s">
        <v>1369</v>
      </c>
      <c r="E162" s="28" t="s">
        <v>541</v>
      </c>
      <c r="F162" s="85">
        <v>1080479</v>
      </c>
      <c r="G162" s="29">
        <v>45.72</v>
      </c>
      <c r="H162" s="29" t="s">
        <v>816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44834</v>
      </c>
      <c r="B163" s="29" t="s">
        <v>1191</v>
      </c>
      <c r="C163" s="28" t="s">
        <v>1192</v>
      </c>
      <c r="D163" s="28" t="s">
        <v>1346</v>
      </c>
      <c r="E163" s="28" t="s">
        <v>541</v>
      </c>
      <c r="F163" s="85">
        <v>255</v>
      </c>
      <c r="G163" s="29">
        <v>45.5</v>
      </c>
      <c r="H163" s="29" t="s">
        <v>816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44834</v>
      </c>
      <c r="B164" s="29" t="s">
        <v>1347</v>
      </c>
      <c r="C164" s="28" t="s">
        <v>1348</v>
      </c>
      <c r="D164" s="28" t="s">
        <v>1350</v>
      </c>
      <c r="E164" s="28" t="s">
        <v>541</v>
      </c>
      <c r="F164" s="85">
        <v>36000</v>
      </c>
      <c r="G164" s="29">
        <v>100.78</v>
      </c>
      <c r="H164" s="29" t="s">
        <v>816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44834</v>
      </c>
      <c r="B165" s="29" t="s">
        <v>1347</v>
      </c>
      <c r="C165" s="28" t="s">
        <v>1348</v>
      </c>
      <c r="D165" s="28" t="s">
        <v>1349</v>
      </c>
      <c r="E165" s="28" t="s">
        <v>541</v>
      </c>
      <c r="F165" s="85">
        <v>22000</v>
      </c>
      <c r="G165" s="29">
        <v>100.75</v>
      </c>
      <c r="H165" s="29" t="s">
        <v>816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561"/>
  <sheetViews>
    <sheetView zoomScale="85" zoomScaleNormal="85" workbookViewId="0">
      <selection activeCell="F381" sqref="F38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8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898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44837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542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532</v>
      </c>
      <c r="C9" s="94"/>
      <c r="D9" s="95" t="s">
        <v>543</v>
      </c>
      <c r="E9" s="94" t="s">
        <v>544</v>
      </c>
      <c r="F9" s="94" t="s">
        <v>545</v>
      </c>
      <c r="G9" s="94" t="s">
        <v>546</v>
      </c>
      <c r="H9" s="94" t="s">
        <v>547</v>
      </c>
      <c r="I9" s="94" t="s">
        <v>548</v>
      </c>
      <c r="J9" s="93" t="s">
        <v>549</v>
      </c>
      <c r="K9" s="94" t="s">
        <v>550</v>
      </c>
      <c r="L9" s="96" t="s">
        <v>551</v>
      </c>
      <c r="M9" s="96" t="s">
        <v>552</v>
      </c>
      <c r="N9" s="94" t="s">
        <v>553</v>
      </c>
      <c r="O9" s="95" t="s">
        <v>554</v>
      </c>
      <c r="P9" s="94" t="s">
        <v>784</v>
      </c>
      <c r="Q9" s="1"/>
      <c r="R9" s="6"/>
      <c r="S9" s="1"/>
      <c r="T9" s="1"/>
      <c r="U9" s="1"/>
      <c r="V9" s="1"/>
      <c r="W9" s="1"/>
      <c r="X9" s="1"/>
    </row>
    <row r="10" spans="1:56" s="256" customFormat="1" ht="13.9" customHeight="1">
      <c r="A10" s="384">
        <v>1</v>
      </c>
      <c r="B10" s="424">
        <v>44785</v>
      </c>
      <c r="C10" s="436"/>
      <c r="D10" s="437" t="s">
        <v>69</v>
      </c>
      <c r="E10" s="438" t="s">
        <v>557</v>
      </c>
      <c r="F10" s="439">
        <v>1905</v>
      </c>
      <c r="G10" s="439">
        <v>1750</v>
      </c>
      <c r="H10" s="439">
        <f>(1845+1982.5)/2</f>
        <v>1913.75</v>
      </c>
      <c r="I10" s="440" t="s">
        <v>866</v>
      </c>
      <c r="J10" s="390" t="s">
        <v>1055</v>
      </c>
      <c r="K10" s="390">
        <f t="shared" ref="K10:K11" si="0">H10-F10</f>
        <v>8.75</v>
      </c>
      <c r="L10" s="391">
        <f t="shared" ref="L10:L11" si="1">(F10*-0.7)/100</f>
        <v>-13.335000000000001</v>
      </c>
      <c r="M10" s="392">
        <f t="shared" ref="M10:M11" si="2">(K10+L10)/F10</f>
        <v>-2.4068241469816279E-3</v>
      </c>
      <c r="N10" s="390" t="s">
        <v>676</v>
      </c>
      <c r="O10" s="393">
        <v>44823</v>
      </c>
      <c r="P10" s="390"/>
      <c r="Q10" s="217"/>
      <c r="R10" s="217" t="s">
        <v>556</v>
      </c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</row>
    <row r="11" spans="1:56" s="256" customFormat="1" ht="13.9" customHeight="1">
      <c r="A11" s="295">
        <v>2</v>
      </c>
      <c r="B11" s="294">
        <v>44792</v>
      </c>
      <c r="C11" s="380"/>
      <c r="D11" s="381" t="s">
        <v>259</v>
      </c>
      <c r="E11" s="382" t="s">
        <v>557</v>
      </c>
      <c r="F11" s="295">
        <v>246.5</v>
      </c>
      <c r="G11" s="295">
        <v>229</v>
      </c>
      <c r="H11" s="295">
        <v>261</v>
      </c>
      <c r="I11" s="383" t="s">
        <v>868</v>
      </c>
      <c r="J11" s="298" t="s">
        <v>987</v>
      </c>
      <c r="K11" s="403">
        <f t="shared" si="0"/>
        <v>14.5</v>
      </c>
      <c r="L11" s="404">
        <f t="shared" si="1"/>
        <v>-1.7254999999999998</v>
      </c>
      <c r="M11" s="405">
        <f t="shared" si="2"/>
        <v>5.1823529411764706E-2</v>
      </c>
      <c r="N11" s="406" t="s">
        <v>555</v>
      </c>
      <c r="O11" s="407">
        <v>44817</v>
      </c>
      <c r="P11" s="406"/>
      <c r="Q11" s="217"/>
      <c r="R11" s="217" t="s">
        <v>556</v>
      </c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</row>
    <row r="12" spans="1:56" s="256" customFormat="1" ht="13.9" customHeight="1">
      <c r="A12" s="317">
        <v>3</v>
      </c>
      <c r="B12" s="375">
        <v>44795</v>
      </c>
      <c r="C12" s="376"/>
      <c r="D12" s="377" t="s">
        <v>519</v>
      </c>
      <c r="E12" s="378" t="s">
        <v>557</v>
      </c>
      <c r="F12" s="317">
        <v>327.5</v>
      </c>
      <c r="G12" s="317">
        <v>298</v>
      </c>
      <c r="H12" s="317">
        <v>353</v>
      </c>
      <c r="I12" s="379" t="s">
        <v>869</v>
      </c>
      <c r="J12" s="298" t="s">
        <v>1026</v>
      </c>
      <c r="K12" s="298">
        <f t="shared" ref="K12:K13" si="3">H12-F12</f>
        <v>25.5</v>
      </c>
      <c r="L12" s="367">
        <f t="shared" ref="L12:L13" si="4">(F12*-0.7)/100</f>
        <v>-2.2924999999999995</v>
      </c>
      <c r="M12" s="368">
        <f t="shared" ref="M12:M13" si="5">(K12+L12)/F12</f>
        <v>7.0862595419847324E-2</v>
      </c>
      <c r="N12" s="298" t="s">
        <v>555</v>
      </c>
      <c r="O12" s="369">
        <v>44818</v>
      </c>
      <c r="P12" s="298"/>
      <c r="Q12" s="217"/>
      <c r="R12" s="217" t="s">
        <v>556</v>
      </c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</row>
    <row r="13" spans="1:56" s="256" customFormat="1" ht="13.9" customHeight="1">
      <c r="A13" s="372">
        <v>4</v>
      </c>
      <c r="B13" s="448">
        <v>44795</v>
      </c>
      <c r="C13" s="441"/>
      <c r="D13" s="442" t="s">
        <v>870</v>
      </c>
      <c r="E13" s="443" t="s">
        <v>557</v>
      </c>
      <c r="F13" s="372">
        <v>2595</v>
      </c>
      <c r="G13" s="372">
        <v>2480</v>
      </c>
      <c r="H13" s="372">
        <v>2480</v>
      </c>
      <c r="I13" s="444" t="s">
        <v>871</v>
      </c>
      <c r="J13" s="445" t="s">
        <v>1099</v>
      </c>
      <c r="K13" s="322">
        <f t="shared" si="3"/>
        <v>-115</v>
      </c>
      <c r="L13" s="432">
        <f t="shared" si="4"/>
        <v>-18.164999999999999</v>
      </c>
      <c r="M13" s="433">
        <f t="shared" si="5"/>
        <v>-5.1315992292870906E-2</v>
      </c>
      <c r="N13" s="322" t="s">
        <v>567</v>
      </c>
      <c r="O13" s="434">
        <v>44827</v>
      </c>
      <c r="P13" s="322"/>
      <c r="Q13" s="217"/>
      <c r="R13" s="217" t="s">
        <v>556</v>
      </c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</row>
    <row r="14" spans="1:56" s="256" customFormat="1" ht="13.9" customHeight="1">
      <c r="A14" s="295">
        <v>5</v>
      </c>
      <c r="B14" s="294">
        <v>44796</v>
      </c>
      <c r="C14" s="380"/>
      <c r="D14" s="381" t="s">
        <v>129</v>
      </c>
      <c r="E14" s="382" t="s">
        <v>557</v>
      </c>
      <c r="F14" s="295">
        <v>405</v>
      </c>
      <c r="G14" s="295">
        <v>375</v>
      </c>
      <c r="H14" s="295">
        <v>428.5</v>
      </c>
      <c r="I14" s="383" t="s">
        <v>873</v>
      </c>
      <c r="J14" s="298" t="s">
        <v>914</v>
      </c>
      <c r="K14" s="298">
        <f t="shared" ref="K14:K15" si="6">H14-F14</f>
        <v>23.5</v>
      </c>
      <c r="L14" s="367">
        <f t="shared" ref="L14:L15" si="7">(F14*-0.7)/100</f>
        <v>-2.835</v>
      </c>
      <c r="M14" s="368">
        <f t="shared" ref="M14:M15" si="8">(K14+L14)/F14</f>
        <v>5.102469135802469E-2</v>
      </c>
      <c r="N14" s="298" t="s">
        <v>555</v>
      </c>
      <c r="O14" s="369">
        <v>44806</v>
      </c>
      <c r="P14" s="298"/>
      <c r="Q14" s="217"/>
      <c r="R14" s="217" t="s">
        <v>556</v>
      </c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</row>
    <row r="15" spans="1:56" s="256" customFormat="1" ht="13.9" customHeight="1">
      <c r="A15" s="317">
        <v>6</v>
      </c>
      <c r="B15" s="375">
        <v>44799</v>
      </c>
      <c r="C15" s="376"/>
      <c r="D15" s="377" t="s">
        <v>340</v>
      </c>
      <c r="E15" s="378" t="s">
        <v>557</v>
      </c>
      <c r="F15" s="317">
        <v>212</v>
      </c>
      <c r="G15" s="317">
        <v>199</v>
      </c>
      <c r="H15" s="317">
        <v>227</v>
      </c>
      <c r="I15" s="379" t="s">
        <v>899</v>
      </c>
      <c r="J15" s="298" t="s">
        <v>1040</v>
      </c>
      <c r="K15" s="298">
        <f t="shared" si="6"/>
        <v>15</v>
      </c>
      <c r="L15" s="367">
        <f t="shared" si="7"/>
        <v>-1.4839999999999998</v>
      </c>
      <c r="M15" s="368">
        <f t="shared" si="8"/>
        <v>6.3754716981132081E-2</v>
      </c>
      <c r="N15" s="298" t="s">
        <v>555</v>
      </c>
      <c r="O15" s="369">
        <v>44820</v>
      </c>
      <c r="P15" s="298"/>
      <c r="Q15" s="217"/>
      <c r="R15" s="217" t="s">
        <v>826</v>
      </c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</row>
    <row r="16" spans="1:56" s="256" customFormat="1" ht="13.9" customHeight="1">
      <c r="A16" s="317">
        <v>7</v>
      </c>
      <c r="B16" s="375">
        <v>44802</v>
      </c>
      <c r="C16" s="376"/>
      <c r="D16" s="377" t="s">
        <v>356</v>
      </c>
      <c r="E16" s="378" t="s">
        <v>557</v>
      </c>
      <c r="F16" s="317">
        <v>1650</v>
      </c>
      <c r="G16" s="317">
        <v>1540</v>
      </c>
      <c r="H16" s="317">
        <v>1775</v>
      </c>
      <c r="I16" s="379" t="s">
        <v>880</v>
      </c>
      <c r="J16" s="298" t="s">
        <v>917</v>
      </c>
      <c r="K16" s="298">
        <f t="shared" ref="K16" si="9">H16-F16</f>
        <v>125</v>
      </c>
      <c r="L16" s="367">
        <f t="shared" ref="L16" si="10">(F16*-0.7)/100</f>
        <v>-11.55</v>
      </c>
      <c r="M16" s="368">
        <f t="shared" ref="M16" si="11">(K16+L16)/F16</f>
        <v>6.8757575757575753E-2</v>
      </c>
      <c r="N16" s="298" t="s">
        <v>555</v>
      </c>
      <c r="O16" s="369">
        <v>44806</v>
      </c>
      <c r="P16" s="298"/>
      <c r="Q16" s="217"/>
      <c r="R16" s="217" t="s">
        <v>826</v>
      </c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</row>
    <row r="17" spans="1:56" s="256" customFormat="1" ht="13.9" customHeight="1">
      <c r="A17" s="384">
        <v>8</v>
      </c>
      <c r="B17" s="385">
        <v>44802</v>
      </c>
      <c r="C17" s="386"/>
      <c r="D17" s="387" t="s">
        <v>394</v>
      </c>
      <c r="E17" s="388" t="s">
        <v>557</v>
      </c>
      <c r="F17" s="384">
        <v>157</v>
      </c>
      <c r="G17" s="384">
        <v>149.5</v>
      </c>
      <c r="H17" s="384">
        <v>158.5</v>
      </c>
      <c r="I17" s="389" t="s">
        <v>881</v>
      </c>
      <c r="J17" s="390" t="s">
        <v>918</v>
      </c>
      <c r="K17" s="390">
        <f t="shared" ref="K17" si="12">H17-F17</f>
        <v>1.5</v>
      </c>
      <c r="L17" s="391">
        <f t="shared" ref="L17" si="13">(F17*-0.7)/100</f>
        <v>-1.099</v>
      </c>
      <c r="M17" s="392">
        <f t="shared" ref="M17" si="14">(K17+L17)/F17</f>
        <v>2.5541401273885354E-3</v>
      </c>
      <c r="N17" s="390" t="s">
        <v>676</v>
      </c>
      <c r="O17" s="393">
        <v>44809</v>
      </c>
      <c r="P17" s="390"/>
      <c r="Q17" s="217"/>
      <c r="R17" s="217" t="s">
        <v>556</v>
      </c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</row>
    <row r="18" spans="1:56" s="256" customFormat="1" ht="13.9" customHeight="1">
      <c r="A18" s="317">
        <v>9</v>
      </c>
      <c r="B18" s="294">
        <v>44809</v>
      </c>
      <c r="C18" s="376"/>
      <c r="D18" s="377" t="s">
        <v>50</v>
      </c>
      <c r="E18" s="378" t="s">
        <v>557</v>
      </c>
      <c r="F18" s="317">
        <v>514</v>
      </c>
      <c r="G18" s="317">
        <v>480</v>
      </c>
      <c r="H18" s="317">
        <v>545</v>
      </c>
      <c r="I18" s="379" t="s">
        <v>923</v>
      </c>
      <c r="J18" s="298" t="s">
        <v>976</v>
      </c>
      <c r="K18" s="298">
        <f t="shared" ref="K18" si="15">H18-F18</f>
        <v>31</v>
      </c>
      <c r="L18" s="367">
        <f>(F18*-0.07)/100</f>
        <v>-0.35980000000000006</v>
      </c>
      <c r="M18" s="368">
        <f t="shared" ref="M18" si="16">(K18+L18)/F18</f>
        <v>5.9611284046692609E-2</v>
      </c>
      <c r="N18" s="298" t="s">
        <v>555</v>
      </c>
      <c r="O18" s="369">
        <v>44816</v>
      </c>
      <c r="P18" s="298"/>
      <c r="Q18" s="217"/>
      <c r="R18" s="217" t="s">
        <v>826</v>
      </c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</row>
    <row r="19" spans="1:56" s="256" customFormat="1" ht="13.9" customHeight="1">
      <c r="A19" s="331">
        <v>10</v>
      </c>
      <c r="B19" s="332">
        <v>44810</v>
      </c>
      <c r="C19" s="313"/>
      <c r="D19" s="314" t="s">
        <v>88</v>
      </c>
      <c r="E19" s="315" t="s">
        <v>557</v>
      </c>
      <c r="F19" s="331" t="s">
        <v>935</v>
      </c>
      <c r="G19" s="331">
        <v>1535</v>
      </c>
      <c r="H19" s="331"/>
      <c r="I19" s="316" t="s">
        <v>936</v>
      </c>
      <c r="J19" s="343" t="s">
        <v>558</v>
      </c>
      <c r="K19" s="343"/>
      <c r="L19" s="307"/>
      <c r="M19" s="308"/>
      <c r="N19" s="343"/>
      <c r="O19" s="309"/>
      <c r="P19" s="343"/>
      <c r="Q19" s="217"/>
      <c r="R19" s="217" t="s">
        <v>556</v>
      </c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</row>
    <row r="20" spans="1:56" s="256" customFormat="1" ht="13.9" customHeight="1">
      <c r="A20" s="317">
        <v>11</v>
      </c>
      <c r="B20" s="294">
        <v>44811</v>
      </c>
      <c r="C20" s="376"/>
      <c r="D20" s="377" t="s">
        <v>146</v>
      </c>
      <c r="E20" s="378" t="s">
        <v>557</v>
      </c>
      <c r="F20" s="317">
        <v>4415</v>
      </c>
      <c r="G20" s="317">
        <v>4140</v>
      </c>
      <c r="H20" s="317">
        <v>4677.5</v>
      </c>
      <c r="I20" s="379" t="s">
        <v>950</v>
      </c>
      <c r="J20" s="298" t="s">
        <v>962</v>
      </c>
      <c r="K20" s="298">
        <f t="shared" ref="K20:K21" si="17">H20-F20</f>
        <v>262.5</v>
      </c>
      <c r="L20" s="367">
        <f t="shared" ref="L20:L21" si="18">(F20*-0.7)/100</f>
        <v>-30.905000000000001</v>
      </c>
      <c r="M20" s="368">
        <f t="shared" ref="M20:M21" si="19">(K20+L20)/F20</f>
        <v>5.2456398640996604E-2</v>
      </c>
      <c r="N20" s="298" t="s">
        <v>555</v>
      </c>
      <c r="O20" s="369">
        <v>44813</v>
      </c>
      <c r="P20" s="298"/>
      <c r="Q20" s="217"/>
      <c r="R20" s="217" t="s">
        <v>556</v>
      </c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</row>
    <row r="21" spans="1:56" s="256" customFormat="1" ht="13.9" customHeight="1">
      <c r="A21" s="429">
        <v>12</v>
      </c>
      <c r="B21" s="362">
        <v>44812</v>
      </c>
      <c r="C21" s="441"/>
      <c r="D21" s="442" t="s">
        <v>347</v>
      </c>
      <c r="E21" s="443" t="s">
        <v>557</v>
      </c>
      <c r="F21" s="372">
        <v>71</v>
      </c>
      <c r="G21" s="372">
        <v>65</v>
      </c>
      <c r="H21" s="372">
        <v>65</v>
      </c>
      <c r="I21" s="444" t="s">
        <v>960</v>
      </c>
      <c r="J21" s="322" t="s">
        <v>1110</v>
      </c>
      <c r="K21" s="322">
        <f t="shared" si="17"/>
        <v>-6</v>
      </c>
      <c r="L21" s="432">
        <f t="shared" si="18"/>
        <v>-0.49699999999999994</v>
      </c>
      <c r="M21" s="433">
        <f t="shared" si="19"/>
        <v>-9.1507042253521131E-2</v>
      </c>
      <c r="N21" s="322" t="s">
        <v>567</v>
      </c>
      <c r="O21" s="434">
        <v>44830</v>
      </c>
      <c r="P21" s="322"/>
      <c r="Q21" s="217"/>
      <c r="R21" s="217" t="s">
        <v>556</v>
      </c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</row>
    <row r="22" spans="1:56" s="256" customFormat="1" ht="13.9" customHeight="1">
      <c r="A22" s="401">
        <v>13</v>
      </c>
      <c r="B22" s="402">
        <v>44816</v>
      </c>
      <c r="C22" s="350"/>
      <c r="D22" s="351" t="s">
        <v>356</v>
      </c>
      <c r="E22" s="352" t="s">
        <v>557</v>
      </c>
      <c r="F22" s="349">
        <v>1915</v>
      </c>
      <c r="G22" s="349">
        <v>1800</v>
      </c>
      <c r="H22" s="349">
        <v>1995</v>
      </c>
      <c r="I22" s="353" t="s">
        <v>965</v>
      </c>
      <c r="J22" s="345" t="s">
        <v>1001</v>
      </c>
      <c r="K22" s="345">
        <f t="shared" ref="K22" si="20">H22-F22</f>
        <v>80</v>
      </c>
      <c r="L22" s="346">
        <f t="shared" ref="L22" si="21">(F22*-0.7)/100</f>
        <v>-13.404999999999999</v>
      </c>
      <c r="M22" s="347">
        <f t="shared" ref="M22" si="22">(K22+L22)/F22</f>
        <v>3.4775456919060053E-2</v>
      </c>
      <c r="N22" s="345" t="s">
        <v>555</v>
      </c>
      <c r="O22" s="348">
        <v>44817</v>
      </c>
      <c r="P22" s="345"/>
      <c r="Q22" s="217"/>
      <c r="R22" s="217" t="s">
        <v>826</v>
      </c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</row>
    <row r="23" spans="1:56" s="256" customFormat="1" ht="13.9" customHeight="1">
      <c r="A23" s="429">
        <v>14</v>
      </c>
      <c r="B23" s="408">
        <v>44816</v>
      </c>
      <c r="C23" s="441"/>
      <c r="D23" s="442" t="s">
        <v>838</v>
      </c>
      <c r="E23" s="443" t="s">
        <v>557</v>
      </c>
      <c r="F23" s="372">
        <v>1415</v>
      </c>
      <c r="G23" s="372">
        <v>1325</v>
      </c>
      <c r="H23" s="372">
        <v>1325</v>
      </c>
      <c r="I23" s="444" t="s">
        <v>966</v>
      </c>
      <c r="J23" s="445" t="s">
        <v>1057</v>
      </c>
      <c r="K23" s="322">
        <f t="shared" ref="K23" si="23">H23-F23</f>
        <v>-90</v>
      </c>
      <c r="L23" s="432">
        <f t="shared" ref="L23" si="24">(F23*-0.7)/100</f>
        <v>-9.9049999999999994</v>
      </c>
      <c r="M23" s="433">
        <f t="shared" ref="M23" si="25">(K23+L23)/F23</f>
        <v>-7.0604240282685513E-2</v>
      </c>
      <c r="N23" s="322" t="s">
        <v>567</v>
      </c>
      <c r="O23" s="434">
        <v>44823</v>
      </c>
      <c r="P23" s="322"/>
      <c r="Q23" s="217"/>
      <c r="R23" s="217" t="s">
        <v>556</v>
      </c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</row>
    <row r="24" spans="1:56" s="256" customFormat="1" ht="13.9" customHeight="1">
      <c r="A24" s="395">
        <v>15</v>
      </c>
      <c r="B24" s="411">
        <v>44816</v>
      </c>
      <c r="C24" s="376"/>
      <c r="D24" s="377" t="s">
        <v>377</v>
      </c>
      <c r="E24" s="378" t="s">
        <v>557</v>
      </c>
      <c r="F24" s="317">
        <v>191.5</v>
      </c>
      <c r="G24" s="317">
        <v>183</v>
      </c>
      <c r="H24" s="317">
        <v>203.5</v>
      </c>
      <c r="I24" s="379" t="s">
        <v>967</v>
      </c>
      <c r="J24" s="298" t="s">
        <v>1084</v>
      </c>
      <c r="K24" s="298">
        <f t="shared" ref="K24" si="26">H24-F24</f>
        <v>12</v>
      </c>
      <c r="L24" s="367">
        <f t="shared" ref="L24" si="27">(F24*-0.7)/100</f>
        <v>-1.3404999999999998</v>
      </c>
      <c r="M24" s="368">
        <f t="shared" ref="M24" si="28">(K24+L24)/F24</f>
        <v>5.5663185378590073E-2</v>
      </c>
      <c r="N24" s="298" t="s">
        <v>555</v>
      </c>
      <c r="O24" s="369">
        <v>44824</v>
      </c>
      <c r="P24" s="298"/>
      <c r="Q24" s="217"/>
      <c r="R24" s="217" t="s">
        <v>826</v>
      </c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</row>
    <row r="25" spans="1:56" s="256" customFormat="1" ht="13.9" customHeight="1">
      <c r="A25" s="364">
        <v>16</v>
      </c>
      <c r="B25" s="371">
        <v>44819</v>
      </c>
      <c r="C25" s="380"/>
      <c r="D25" s="381" t="s">
        <v>519</v>
      </c>
      <c r="E25" s="382" t="s">
        <v>557</v>
      </c>
      <c r="F25" s="295">
        <v>342.5</v>
      </c>
      <c r="G25" s="295">
        <v>318</v>
      </c>
      <c r="H25" s="295">
        <v>362</v>
      </c>
      <c r="I25" s="383" t="s">
        <v>1039</v>
      </c>
      <c r="J25" s="298" t="s">
        <v>1056</v>
      </c>
      <c r="K25" s="298">
        <f t="shared" ref="K25:K26" si="29">H25-F25</f>
        <v>19.5</v>
      </c>
      <c r="L25" s="367">
        <f>(F25*-0.4)/100</f>
        <v>-1.37</v>
      </c>
      <c r="M25" s="368">
        <f t="shared" ref="M25:M26" si="30">(K25+L25)/F25</f>
        <v>5.2934306569343066E-2</v>
      </c>
      <c r="N25" s="298" t="s">
        <v>555</v>
      </c>
      <c r="O25" s="369">
        <v>44823</v>
      </c>
      <c r="P25" s="298"/>
      <c r="Q25" s="217"/>
      <c r="R25" s="217" t="s">
        <v>556</v>
      </c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</row>
    <row r="26" spans="1:56" s="256" customFormat="1" ht="13.9" customHeight="1">
      <c r="A26" s="429">
        <v>17</v>
      </c>
      <c r="B26" s="408">
        <v>44820</v>
      </c>
      <c r="C26" s="441"/>
      <c r="D26" s="442" t="s">
        <v>50</v>
      </c>
      <c r="E26" s="443" t="s">
        <v>557</v>
      </c>
      <c r="F26" s="372">
        <v>527.5</v>
      </c>
      <c r="G26" s="372">
        <v>495</v>
      </c>
      <c r="H26" s="372">
        <v>495</v>
      </c>
      <c r="I26" s="444" t="s">
        <v>1053</v>
      </c>
      <c r="J26" s="322" t="s">
        <v>1111</v>
      </c>
      <c r="K26" s="322">
        <f t="shared" si="29"/>
        <v>-32.5</v>
      </c>
      <c r="L26" s="432">
        <f t="shared" ref="L26" si="31">(F26*-0.7)/100</f>
        <v>-3.6924999999999999</v>
      </c>
      <c r="M26" s="433">
        <f t="shared" si="30"/>
        <v>-6.8611374407582942E-2</v>
      </c>
      <c r="N26" s="322" t="s">
        <v>567</v>
      </c>
      <c r="O26" s="434">
        <v>44830</v>
      </c>
      <c r="P26" s="322"/>
      <c r="Q26" s="217"/>
      <c r="R26" s="217" t="s">
        <v>556</v>
      </c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</row>
    <row r="27" spans="1:56" s="256" customFormat="1" ht="13.9" customHeight="1">
      <c r="A27" s="429">
        <v>18</v>
      </c>
      <c r="B27" s="408">
        <v>44820</v>
      </c>
      <c r="C27" s="441"/>
      <c r="D27" s="442" t="s">
        <v>43</v>
      </c>
      <c r="E27" s="443" t="s">
        <v>557</v>
      </c>
      <c r="F27" s="372">
        <v>2625</v>
      </c>
      <c r="G27" s="372">
        <v>2440</v>
      </c>
      <c r="H27" s="372">
        <f>(2740+2440)/2</f>
        <v>2590</v>
      </c>
      <c r="I27" s="444" t="s">
        <v>1054</v>
      </c>
      <c r="J27" s="322" t="s">
        <v>1110</v>
      </c>
      <c r="K27" s="322">
        <f t="shared" ref="K27" si="32">H27-F27</f>
        <v>-35</v>
      </c>
      <c r="L27" s="432">
        <f t="shared" ref="L27" si="33">(F27*-0.7)/100</f>
        <v>-18.374999999999996</v>
      </c>
      <c r="M27" s="433">
        <f t="shared" ref="M27" si="34">(K27+L27)/F27</f>
        <v>-2.0333333333333332E-2</v>
      </c>
      <c r="N27" s="322" t="s">
        <v>567</v>
      </c>
      <c r="O27" s="434">
        <v>44830</v>
      </c>
      <c r="P27" s="322"/>
      <c r="Q27" s="217"/>
      <c r="R27" s="217" t="s">
        <v>556</v>
      </c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</row>
    <row r="28" spans="1:56" s="256" customFormat="1" ht="13.9" customHeight="1">
      <c r="A28" s="429">
        <v>19</v>
      </c>
      <c r="B28" s="408">
        <v>44823</v>
      </c>
      <c r="C28" s="441"/>
      <c r="D28" s="442" t="s">
        <v>188</v>
      </c>
      <c r="E28" s="443" t="s">
        <v>557</v>
      </c>
      <c r="F28" s="372">
        <v>565</v>
      </c>
      <c r="G28" s="372">
        <v>539</v>
      </c>
      <c r="H28" s="372">
        <v>527</v>
      </c>
      <c r="I28" s="444" t="s">
        <v>1064</v>
      </c>
      <c r="J28" s="322" t="s">
        <v>1144</v>
      </c>
      <c r="K28" s="322">
        <f t="shared" ref="K28" si="35">H28-F28</f>
        <v>-38</v>
      </c>
      <c r="L28" s="432">
        <f t="shared" ref="L28" si="36">(F28*-0.7)/100</f>
        <v>-3.9550000000000001</v>
      </c>
      <c r="M28" s="433">
        <f t="shared" ref="M28" si="37">(K28+L28)/F28</f>
        <v>-7.4256637168141584E-2</v>
      </c>
      <c r="N28" s="322" t="s">
        <v>567</v>
      </c>
      <c r="O28" s="434">
        <v>44830</v>
      </c>
      <c r="P28" s="322"/>
      <c r="Q28" s="217"/>
      <c r="R28" s="217" t="s">
        <v>556</v>
      </c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</row>
    <row r="29" spans="1:56" s="256" customFormat="1" ht="13.9" customHeight="1">
      <c r="A29" s="301">
        <v>20</v>
      </c>
      <c r="B29" s="435">
        <v>44823</v>
      </c>
      <c r="C29" s="313"/>
      <c r="D29" s="314" t="s">
        <v>66</v>
      </c>
      <c r="E29" s="315" t="s">
        <v>557</v>
      </c>
      <c r="F29" s="331" t="s">
        <v>1065</v>
      </c>
      <c r="G29" s="331">
        <v>1780</v>
      </c>
      <c r="H29" s="331"/>
      <c r="I29" s="316" t="s">
        <v>866</v>
      </c>
      <c r="J29" s="343" t="s">
        <v>558</v>
      </c>
      <c r="K29" s="343"/>
      <c r="L29" s="307"/>
      <c r="M29" s="308"/>
      <c r="N29" s="343"/>
      <c r="O29" s="309"/>
      <c r="P29" s="343"/>
      <c r="Q29" s="217"/>
      <c r="R29" s="217" t="s">
        <v>556</v>
      </c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</row>
    <row r="30" spans="1:56" s="256" customFormat="1" ht="13.9" customHeight="1">
      <c r="A30" s="301">
        <v>21</v>
      </c>
      <c r="B30" s="446">
        <v>44824</v>
      </c>
      <c r="C30" s="313"/>
      <c r="D30" s="314" t="s">
        <v>158</v>
      </c>
      <c r="E30" s="315" t="s">
        <v>557</v>
      </c>
      <c r="F30" s="331" t="s">
        <v>1079</v>
      </c>
      <c r="G30" s="331">
        <v>2940</v>
      </c>
      <c r="H30" s="331"/>
      <c r="I30" s="316" t="s">
        <v>1080</v>
      </c>
      <c r="J30" s="343" t="s">
        <v>558</v>
      </c>
      <c r="K30" s="343"/>
      <c r="L30" s="307"/>
      <c r="M30" s="308"/>
      <c r="N30" s="343"/>
      <c r="O30" s="309"/>
      <c r="P30" s="343"/>
      <c r="Q30" s="217"/>
      <c r="R30" s="217" t="s">
        <v>556</v>
      </c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</row>
    <row r="31" spans="1:56" s="256" customFormat="1" ht="13.9" customHeight="1">
      <c r="A31" s="429">
        <v>22</v>
      </c>
      <c r="B31" s="408">
        <v>44824</v>
      </c>
      <c r="C31" s="441"/>
      <c r="D31" s="442" t="s">
        <v>340</v>
      </c>
      <c r="E31" s="443" t="s">
        <v>557</v>
      </c>
      <c r="F31" s="372">
        <v>213</v>
      </c>
      <c r="G31" s="372">
        <v>199</v>
      </c>
      <c r="H31" s="372">
        <v>198</v>
      </c>
      <c r="I31" s="444" t="s">
        <v>1081</v>
      </c>
      <c r="J31" s="322" t="s">
        <v>1143</v>
      </c>
      <c r="K31" s="322">
        <f t="shared" ref="K31" si="38">H31-F31</f>
        <v>-15</v>
      </c>
      <c r="L31" s="432">
        <f t="shared" ref="L31" si="39">(F31*-0.7)/100</f>
        <v>-1.4909999999999999</v>
      </c>
      <c r="M31" s="433">
        <f t="shared" ref="M31" si="40">(K31+L31)/F31</f>
        <v>-7.7422535211267601E-2</v>
      </c>
      <c r="N31" s="322" t="s">
        <v>567</v>
      </c>
      <c r="O31" s="434">
        <v>44831</v>
      </c>
      <c r="P31" s="322"/>
      <c r="Q31" s="217"/>
      <c r="R31" s="217" t="s">
        <v>556</v>
      </c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</row>
    <row r="32" spans="1:56" s="256" customFormat="1" ht="13.9" customHeight="1">
      <c r="A32" s="301">
        <v>23</v>
      </c>
      <c r="B32" s="447">
        <v>44830</v>
      </c>
      <c r="C32" s="313"/>
      <c r="D32" s="314" t="s">
        <v>177</v>
      </c>
      <c r="E32" s="315" t="s">
        <v>557</v>
      </c>
      <c r="F32" s="331" t="s">
        <v>1119</v>
      </c>
      <c r="G32" s="331">
        <v>2740</v>
      </c>
      <c r="H32" s="331"/>
      <c r="I32" s="316" t="s">
        <v>1120</v>
      </c>
      <c r="J32" s="343" t="s">
        <v>558</v>
      </c>
      <c r="K32" s="343"/>
      <c r="L32" s="307"/>
      <c r="M32" s="308"/>
      <c r="N32" s="343"/>
      <c r="O32" s="309"/>
      <c r="P32" s="343"/>
      <c r="Q32" s="217"/>
      <c r="R32" s="217" t="s">
        <v>556</v>
      </c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</row>
    <row r="33" spans="1:56" s="256" customFormat="1" ht="13.9" customHeight="1">
      <c r="A33" s="301">
        <v>24</v>
      </c>
      <c r="B33" s="450">
        <v>44830</v>
      </c>
      <c r="C33" s="313"/>
      <c r="D33" s="314" t="s">
        <v>464</v>
      </c>
      <c r="E33" s="315" t="s">
        <v>557</v>
      </c>
      <c r="F33" s="331" t="s">
        <v>1121</v>
      </c>
      <c r="G33" s="331">
        <v>129</v>
      </c>
      <c r="H33" s="331"/>
      <c r="I33" s="316" t="s">
        <v>1122</v>
      </c>
      <c r="J33" s="343" t="s">
        <v>558</v>
      </c>
      <c r="K33" s="343"/>
      <c r="L33" s="307"/>
      <c r="M33" s="308"/>
      <c r="N33" s="343"/>
      <c r="O33" s="309"/>
      <c r="P33" s="343"/>
      <c r="Q33" s="217"/>
      <c r="R33" s="217" t="s">
        <v>556</v>
      </c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</row>
    <row r="34" spans="1:56" s="256" customFormat="1" ht="13.9" customHeight="1">
      <c r="A34" s="401">
        <v>25</v>
      </c>
      <c r="B34" s="402">
        <v>44831</v>
      </c>
      <c r="C34" s="350"/>
      <c r="D34" s="351" t="s">
        <v>129</v>
      </c>
      <c r="E34" s="352" t="s">
        <v>557</v>
      </c>
      <c r="F34" s="349">
        <v>406</v>
      </c>
      <c r="G34" s="349">
        <v>379</v>
      </c>
      <c r="H34" s="349">
        <v>421</v>
      </c>
      <c r="I34" s="353" t="s">
        <v>873</v>
      </c>
      <c r="J34" s="345" t="s">
        <v>1136</v>
      </c>
      <c r="K34" s="345">
        <f t="shared" ref="K34:K35" si="41">H34-F34</f>
        <v>15</v>
      </c>
      <c r="L34" s="346">
        <f>(F34*-0.07)/100</f>
        <v>-0.28420000000000001</v>
      </c>
      <c r="M34" s="347">
        <f t="shared" ref="M34:M35" si="42">(K34+L34)/F34</f>
        <v>3.6245812807881771E-2</v>
      </c>
      <c r="N34" s="345" t="s">
        <v>555</v>
      </c>
      <c r="O34" s="348">
        <v>44831</v>
      </c>
      <c r="P34" s="345"/>
      <c r="Q34" s="217"/>
      <c r="R34" s="217" t="s">
        <v>556</v>
      </c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</row>
    <row r="35" spans="1:56" s="256" customFormat="1" ht="13.9" customHeight="1">
      <c r="A35" s="395">
        <v>26</v>
      </c>
      <c r="B35" s="411">
        <v>44833</v>
      </c>
      <c r="C35" s="376"/>
      <c r="D35" s="377" t="s">
        <v>391</v>
      </c>
      <c r="E35" s="378" t="s">
        <v>557</v>
      </c>
      <c r="F35" s="317">
        <v>240</v>
      </c>
      <c r="G35" s="317">
        <v>225</v>
      </c>
      <c r="H35" s="317">
        <v>258</v>
      </c>
      <c r="I35" s="379" t="s">
        <v>1166</v>
      </c>
      <c r="J35" s="298" t="s">
        <v>1205</v>
      </c>
      <c r="K35" s="298">
        <f t="shared" si="41"/>
        <v>18</v>
      </c>
      <c r="L35" s="367">
        <f>(F35*-0.7)/100</f>
        <v>-1.68</v>
      </c>
      <c r="M35" s="368">
        <f t="shared" si="42"/>
        <v>6.8000000000000005E-2</v>
      </c>
      <c r="N35" s="298" t="s">
        <v>555</v>
      </c>
      <c r="O35" s="369">
        <v>44834</v>
      </c>
      <c r="P35" s="298"/>
      <c r="Q35" s="217"/>
      <c r="R35" s="217" t="s">
        <v>556</v>
      </c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</row>
    <row r="36" spans="1:56" s="256" customFormat="1" ht="13.9" customHeight="1">
      <c r="A36" s="401">
        <v>27</v>
      </c>
      <c r="B36" s="402">
        <v>44834</v>
      </c>
      <c r="C36" s="350"/>
      <c r="D36" s="351" t="s">
        <v>519</v>
      </c>
      <c r="E36" s="352" t="s">
        <v>557</v>
      </c>
      <c r="F36" s="349">
        <v>325</v>
      </c>
      <c r="G36" s="349">
        <v>298</v>
      </c>
      <c r="H36" s="349">
        <v>337.5</v>
      </c>
      <c r="I36" s="353" t="s">
        <v>869</v>
      </c>
      <c r="J36" s="345" t="s">
        <v>1204</v>
      </c>
      <c r="K36" s="345">
        <f t="shared" ref="K36" si="43">H36-F36</f>
        <v>12.5</v>
      </c>
      <c r="L36" s="346">
        <f>(F36*-0.07)/100</f>
        <v>-0.22750000000000004</v>
      </c>
      <c r="M36" s="347">
        <f t="shared" ref="M36" si="44">(K36+L36)/F36</f>
        <v>3.7761538461538464E-2</v>
      </c>
      <c r="N36" s="345" t="s">
        <v>555</v>
      </c>
      <c r="O36" s="348">
        <v>44834</v>
      </c>
      <c r="P36" s="345"/>
      <c r="Q36" s="217"/>
      <c r="R36" s="217" t="s">
        <v>556</v>
      </c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</row>
    <row r="37" spans="1:56" s="256" customFormat="1" ht="13.9" customHeight="1">
      <c r="A37" s="301"/>
      <c r="B37" s="457"/>
      <c r="C37" s="313"/>
      <c r="D37" s="314"/>
      <c r="E37" s="315"/>
      <c r="F37" s="331"/>
      <c r="G37" s="331"/>
      <c r="H37" s="331"/>
      <c r="I37" s="316"/>
      <c r="J37" s="343"/>
      <c r="K37" s="343"/>
      <c r="L37" s="307"/>
      <c r="M37" s="308"/>
      <c r="N37" s="343"/>
      <c r="O37" s="309"/>
      <c r="P37" s="343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</row>
    <row r="38" spans="1:56" ht="13.9" customHeight="1">
      <c r="A38" s="305"/>
      <c r="B38" s="302"/>
      <c r="C38" s="313"/>
      <c r="D38" s="314"/>
      <c r="E38" s="315"/>
      <c r="F38" s="305"/>
      <c r="G38" s="305"/>
      <c r="H38" s="305"/>
      <c r="I38" s="316"/>
      <c r="J38" s="306"/>
      <c r="K38" s="306"/>
      <c r="L38" s="307"/>
      <c r="M38" s="308"/>
      <c r="N38" s="306"/>
      <c r="O38" s="309"/>
      <c r="P38" s="30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</row>
    <row r="39" spans="1:56" ht="14.25" customHeight="1">
      <c r="A39" s="97"/>
      <c r="B39" s="98"/>
      <c r="C39" s="99"/>
      <c r="D39" s="100"/>
      <c r="E39" s="101"/>
      <c r="F39" s="101"/>
      <c r="H39" s="101"/>
      <c r="I39" s="102"/>
      <c r="J39" s="103"/>
      <c r="K39" s="103"/>
      <c r="L39" s="104"/>
      <c r="M39" s="105"/>
      <c r="N39" s="106"/>
      <c r="O39" s="107"/>
      <c r="P39" s="108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</row>
    <row r="40" spans="1:56" ht="14.25" customHeight="1">
      <c r="A40" s="97"/>
      <c r="B40" s="98"/>
      <c r="C40" s="99"/>
      <c r="D40" s="100"/>
      <c r="E40" s="101"/>
      <c r="F40" s="101"/>
      <c r="G40" s="97"/>
      <c r="H40" s="101"/>
      <c r="I40" s="102"/>
      <c r="J40" s="103"/>
      <c r="K40" s="103"/>
      <c r="L40" s="104"/>
      <c r="M40" s="105"/>
      <c r="N40" s="106"/>
      <c r="O40" s="107"/>
      <c r="P40" s="108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ht="12" customHeight="1">
      <c r="A41" s="109" t="s">
        <v>559</v>
      </c>
      <c r="B41" s="110"/>
      <c r="C41" s="111"/>
      <c r="D41" s="112"/>
      <c r="E41" s="113"/>
      <c r="F41" s="113"/>
      <c r="G41" s="113"/>
      <c r="H41" s="113"/>
      <c r="I41" s="113"/>
      <c r="J41" s="114"/>
      <c r="K41" s="113"/>
      <c r="L41" s="115"/>
      <c r="M41" s="54"/>
      <c r="N41" s="114"/>
      <c r="O41" s="11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56" ht="12" customHeight="1">
      <c r="A42" s="116" t="s">
        <v>560</v>
      </c>
      <c r="B42" s="109"/>
      <c r="C42" s="109"/>
      <c r="D42" s="109"/>
      <c r="E42" s="41"/>
      <c r="F42" s="117" t="s">
        <v>561</v>
      </c>
      <c r="G42" s="6"/>
      <c r="H42" s="6"/>
      <c r="I42" s="6"/>
      <c r="J42" s="118"/>
      <c r="K42" s="119"/>
      <c r="L42" s="119"/>
      <c r="M42" s="120"/>
      <c r="N42" s="1"/>
      <c r="O42" s="12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56" ht="12" customHeight="1">
      <c r="A43" s="109" t="s">
        <v>562</v>
      </c>
      <c r="B43" s="109"/>
      <c r="C43" s="109"/>
      <c r="D43" s="109" t="s">
        <v>815</v>
      </c>
      <c r="E43" s="6"/>
      <c r="F43" s="117" t="s">
        <v>563</v>
      </c>
      <c r="G43" s="6"/>
      <c r="H43" s="6"/>
      <c r="I43" s="6"/>
      <c r="J43" s="118"/>
      <c r="K43" s="119"/>
      <c r="L43" s="119"/>
      <c r="M43" s="120"/>
      <c r="N43" s="1"/>
      <c r="O43" s="12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56" ht="12" customHeight="1">
      <c r="A44" s="109"/>
      <c r="B44" s="109"/>
      <c r="C44" s="109"/>
      <c r="D44" s="109"/>
      <c r="E44" s="6"/>
      <c r="F44" s="6"/>
      <c r="G44" s="6"/>
      <c r="H44" s="6"/>
      <c r="I44" s="6"/>
      <c r="J44" s="122"/>
      <c r="K44" s="119"/>
      <c r="L44" s="119"/>
      <c r="M44" s="6"/>
      <c r="N44" s="123"/>
      <c r="O44" s="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56" ht="12.75" customHeight="1">
      <c r="A45" s="1"/>
      <c r="B45" s="124" t="s">
        <v>564</v>
      </c>
      <c r="C45" s="124"/>
      <c r="D45" s="124"/>
      <c r="E45" s="124"/>
      <c r="F45" s="125"/>
      <c r="G45" s="6"/>
      <c r="H45" s="6"/>
      <c r="I45" s="126"/>
      <c r="J45" s="127"/>
      <c r="K45" s="128"/>
      <c r="L45" s="127"/>
      <c r="M45" s="6"/>
      <c r="N45" s="1"/>
      <c r="O45" s="1"/>
      <c r="P45" s="1"/>
      <c r="R45" s="54"/>
      <c r="S45" s="1"/>
      <c r="T45" s="1"/>
      <c r="U45" s="1"/>
      <c r="V45" s="1"/>
      <c r="W45" s="1"/>
      <c r="X45" s="1"/>
      <c r="Y45" s="1"/>
      <c r="Z45" s="1"/>
    </row>
    <row r="46" spans="1:56" ht="38.25" customHeight="1">
      <c r="A46" s="93" t="s">
        <v>16</v>
      </c>
      <c r="B46" s="94" t="s">
        <v>532</v>
      </c>
      <c r="C46" s="96"/>
      <c r="D46" s="95" t="s">
        <v>543</v>
      </c>
      <c r="E46" s="94" t="s">
        <v>544</v>
      </c>
      <c r="F46" s="94" t="s">
        <v>545</v>
      </c>
      <c r="G46" s="94" t="s">
        <v>565</v>
      </c>
      <c r="H46" s="94" t="s">
        <v>547</v>
      </c>
      <c r="I46" s="94" t="s">
        <v>548</v>
      </c>
      <c r="J46" s="94" t="s">
        <v>549</v>
      </c>
      <c r="K46" s="94" t="s">
        <v>566</v>
      </c>
      <c r="L46" s="130" t="s">
        <v>551</v>
      </c>
      <c r="M46" s="96" t="s">
        <v>552</v>
      </c>
      <c r="N46" s="93" t="s">
        <v>553</v>
      </c>
      <c r="O46" s="258" t="s">
        <v>554</v>
      </c>
      <c r="P46" s="41"/>
      <c r="Q46" s="1"/>
      <c r="R46" s="255"/>
      <c r="S46" s="255"/>
      <c r="T46" s="255"/>
      <c r="U46" s="249"/>
      <c r="V46" s="249"/>
      <c r="W46" s="249"/>
      <c r="X46" s="249"/>
      <c r="Y46" s="249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56" s="319" customFormat="1" ht="15" customHeight="1">
      <c r="A47" s="364">
        <v>1</v>
      </c>
      <c r="B47" s="294">
        <v>44796</v>
      </c>
      <c r="C47" s="365"/>
      <c r="D47" s="366" t="s">
        <v>131</v>
      </c>
      <c r="E47" s="295" t="s">
        <v>557</v>
      </c>
      <c r="F47" s="295">
        <v>2005</v>
      </c>
      <c r="G47" s="295">
        <v>1940</v>
      </c>
      <c r="H47" s="295">
        <v>2060</v>
      </c>
      <c r="I47" s="295" t="s">
        <v>872</v>
      </c>
      <c r="J47" s="298" t="s">
        <v>693</v>
      </c>
      <c r="K47" s="298">
        <f t="shared" ref="K47" si="45">H47-F47</f>
        <v>55</v>
      </c>
      <c r="L47" s="367">
        <f t="shared" ref="L47" si="46">(F47*-0.7)/100</f>
        <v>-14.035</v>
      </c>
      <c r="M47" s="368">
        <f t="shared" ref="M47" si="47">(K47+L47)/F47</f>
        <v>2.0431421446384043E-2</v>
      </c>
      <c r="N47" s="298" t="s">
        <v>555</v>
      </c>
      <c r="O47" s="369">
        <v>44806</v>
      </c>
      <c r="P47" s="41"/>
      <c r="Q47" s="256"/>
      <c r="R47" s="257" t="s">
        <v>556</v>
      </c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310"/>
      <c r="AJ47" s="311"/>
      <c r="AK47" s="318"/>
      <c r="AL47" s="318"/>
    </row>
    <row r="48" spans="1:56" s="319" customFormat="1" ht="13.5" customHeight="1">
      <c r="A48" s="364">
        <v>2</v>
      </c>
      <c r="B48" s="370">
        <v>44799</v>
      </c>
      <c r="C48" s="365"/>
      <c r="D48" s="366" t="s">
        <v>154</v>
      </c>
      <c r="E48" s="295" t="s">
        <v>557</v>
      </c>
      <c r="F48" s="295">
        <v>810</v>
      </c>
      <c r="G48" s="295">
        <v>787</v>
      </c>
      <c r="H48" s="295">
        <v>829</v>
      </c>
      <c r="I48" s="295" t="s">
        <v>879</v>
      </c>
      <c r="J48" s="298" t="s">
        <v>900</v>
      </c>
      <c r="K48" s="298">
        <f t="shared" ref="K48" si="48">H48-F48</f>
        <v>19</v>
      </c>
      <c r="L48" s="367">
        <f t="shared" ref="L48" si="49">(F48*-0.7)/100</f>
        <v>-5.67</v>
      </c>
      <c r="M48" s="368">
        <f t="shared" ref="M48" si="50">(K48+L48)/F48</f>
        <v>1.6456790123456789E-2</v>
      </c>
      <c r="N48" s="298" t="s">
        <v>555</v>
      </c>
      <c r="O48" s="369">
        <v>44806</v>
      </c>
      <c r="P48" s="41"/>
      <c r="Q48" s="256"/>
      <c r="R48" s="257" t="s">
        <v>556</v>
      </c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310"/>
      <c r="AJ48" s="311"/>
      <c r="AK48" s="318"/>
      <c r="AL48" s="318"/>
    </row>
    <row r="49" spans="1:38" s="319" customFormat="1" ht="13.5" customHeight="1">
      <c r="A49" s="364">
        <v>3</v>
      </c>
      <c r="B49" s="370">
        <v>44803</v>
      </c>
      <c r="C49" s="365"/>
      <c r="D49" s="366" t="s">
        <v>87</v>
      </c>
      <c r="E49" s="295" t="s">
        <v>557</v>
      </c>
      <c r="F49" s="295">
        <v>3555</v>
      </c>
      <c r="G49" s="295">
        <v>3430</v>
      </c>
      <c r="H49" s="295">
        <v>3655</v>
      </c>
      <c r="I49" s="295" t="s">
        <v>884</v>
      </c>
      <c r="J49" s="298" t="s">
        <v>817</v>
      </c>
      <c r="K49" s="298">
        <f t="shared" ref="K49" si="51">H49-F49</f>
        <v>100</v>
      </c>
      <c r="L49" s="367">
        <f t="shared" ref="L49" si="52">(F49*-0.7)/100</f>
        <v>-24.885000000000002</v>
      </c>
      <c r="M49" s="368">
        <f t="shared" ref="M49" si="53">(K49+L49)/F49</f>
        <v>2.1129395218002812E-2</v>
      </c>
      <c r="N49" s="298" t="s">
        <v>555</v>
      </c>
      <c r="O49" s="369">
        <v>44816</v>
      </c>
      <c r="P49" s="41"/>
      <c r="Q49" s="256"/>
      <c r="R49" s="257" t="s">
        <v>556</v>
      </c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310"/>
      <c r="AJ49" s="311"/>
      <c r="AK49" s="318"/>
      <c r="AL49" s="318"/>
    </row>
    <row r="50" spans="1:38" s="319" customFormat="1" ht="13.5" customHeight="1">
      <c r="A50" s="429">
        <v>4</v>
      </c>
      <c r="B50" s="326">
        <v>44805</v>
      </c>
      <c r="C50" s="430"/>
      <c r="D50" s="431" t="s">
        <v>824</v>
      </c>
      <c r="E50" s="372" t="s">
        <v>557</v>
      </c>
      <c r="F50" s="372">
        <v>378</v>
      </c>
      <c r="G50" s="372">
        <v>367</v>
      </c>
      <c r="H50" s="372">
        <v>367</v>
      </c>
      <c r="I50" s="372" t="s">
        <v>892</v>
      </c>
      <c r="J50" s="322" t="s">
        <v>1042</v>
      </c>
      <c r="K50" s="322">
        <f t="shared" ref="K50" si="54">H50-F50</f>
        <v>-11</v>
      </c>
      <c r="L50" s="432">
        <f t="shared" ref="L50" si="55">(F50*-0.7)/100</f>
        <v>-2.6459999999999995</v>
      </c>
      <c r="M50" s="433">
        <f t="shared" ref="M50" si="56">(K50+L50)/F50</f>
        <v>-3.6100529100529098E-2</v>
      </c>
      <c r="N50" s="322" t="s">
        <v>567</v>
      </c>
      <c r="O50" s="434">
        <v>44820</v>
      </c>
      <c r="P50" s="41"/>
      <c r="Q50" s="256"/>
      <c r="R50" s="257" t="s">
        <v>826</v>
      </c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310"/>
      <c r="AJ50" s="311"/>
      <c r="AK50" s="318"/>
      <c r="AL50" s="318"/>
    </row>
    <row r="51" spans="1:38" s="319" customFormat="1" ht="13.5" customHeight="1">
      <c r="A51" s="395">
        <v>5</v>
      </c>
      <c r="B51" s="396">
        <v>44809</v>
      </c>
      <c r="C51" s="397"/>
      <c r="D51" s="398" t="s">
        <v>464</v>
      </c>
      <c r="E51" s="317" t="s">
        <v>557</v>
      </c>
      <c r="F51" s="317">
        <v>150</v>
      </c>
      <c r="G51" s="317">
        <v>145</v>
      </c>
      <c r="H51" s="317">
        <v>154.5</v>
      </c>
      <c r="I51" s="317" t="s">
        <v>928</v>
      </c>
      <c r="J51" s="298" t="s">
        <v>939</v>
      </c>
      <c r="K51" s="298">
        <f t="shared" ref="K51" si="57">H51-F51</f>
        <v>4.5</v>
      </c>
      <c r="L51" s="367">
        <f t="shared" ref="L51" si="58">(F51*-0.7)/100</f>
        <v>-1.05</v>
      </c>
      <c r="M51" s="368">
        <f t="shared" ref="M51" si="59">(K51+L51)/F51</f>
        <v>2.3E-2</v>
      </c>
      <c r="N51" s="298" t="s">
        <v>555</v>
      </c>
      <c r="O51" s="369">
        <v>44810</v>
      </c>
      <c r="P51" s="41"/>
      <c r="Q51" s="256"/>
      <c r="R51" s="257" t="s">
        <v>556</v>
      </c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310"/>
      <c r="AJ51" s="311"/>
      <c r="AK51" s="318"/>
      <c r="AL51" s="318"/>
    </row>
    <row r="52" spans="1:38" s="319" customFormat="1" ht="13.5" customHeight="1">
      <c r="A52" s="395">
        <v>6</v>
      </c>
      <c r="B52" s="396">
        <v>44810</v>
      </c>
      <c r="C52" s="397"/>
      <c r="D52" s="398" t="s">
        <v>66</v>
      </c>
      <c r="E52" s="317" t="s">
        <v>557</v>
      </c>
      <c r="F52" s="317">
        <v>1970</v>
      </c>
      <c r="G52" s="317">
        <v>1915</v>
      </c>
      <c r="H52" s="317">
        <v>2003</v>
      </c>
      <c r="I52" s="317" t="s">
        <v>932</v>
      </c>
      <c r="J52" s="298" t="s">
        <v>933</v>
      </c>
      <c r="K52" s="298">
        <f t="shared" ref="K52:K54" si="60">H52-F52</f>
        <v>33</v>
      </c>
      <c r="L52" s="367">
        <f>(F52*-0.07)/100</f>
        <v>-1.379</v>
      </c>
      <c r="M52" s="368">
        <f t="shared" ref="M52:M54" si="61">(K52+L52)/F52</f>
        <v>1.6051269035532993E-2</v>
      </c>
      <c r="N52" s="298" t="s">
        <v>555</v>
      </c>
      <c r="O52" s="369">
        <v>44810</v>
      </c>
      <c r="P52" s="41"/>
      <c r="Q52" s="256"/>
      <c r="R52" s="257" t="s">
        <v>556</v>
      </c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310"/>
      <c r="AJ52" s="311"/>
      <c r="AK52" s="318"/>
      <c r="AL52" s="318"/>
    </row>
    <row r="53" spans="1:38" s="319" customFormat="1" ht="13.5" customHeight="1">
      <c r="A53" s="395">
        <v>7</v>
      </c>
      <c r="B53" s="396">
        <v>44810</v>
      </c>
      <c r="C53" s="397"/>
      <c r="D53" s="398" t="s">
        <v>198</v>
      </c>
      <c r="E53" s="317" t="s">
        <v>557</v>
      </c>
      <c r="F53" s="317">
        <v>243</v>
      </c>
      <c r="G53" s="317">
        <v>237</v>
      </c>
      <c r="H53" s="317">
        <v>251</v>
      </c>
      <c r="I53" s="317" t="s">
        <v>934</v>
      </c>
      <c r="J53" s="298" t="s">
        <v>949</v>
      </c>
      <c r="K53" s="298">
        <f t="shared" si="60"/>
        <v>8</v>
      </c>
      <c r="L53" s="367">
        <f t="shared" ref="L53:L54" si="62">(F53*-0.7)/100</f>
        <v>-1.7009999999999998</v>
      </c>
      <c r="M53" s="368">
        <f t="shared" si="61"/>
        <v>2.5921810699588477E-2</v>
      </c>
      <c r="N53" s="298" t="s">
        <v>555</v>
      </c>
      <c r="O53" s="369">
        <v>44810</v>
      </c>
      <c r="P53" s="41"/>
      <c r="Q53" s="256"/>
      <c r="R53" s="257" t="s">
        <v>556</v>
      </c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310"/>
      <c r="AJ53" s="311"/>
      <c r="AK53" s="318"/>
      <c r="AL53" s="318"/>
    </row>
    <row r="54" spans="1:38" s="319" customFormat="1" ht="13.5" customHeight="1">
      <c r="A54" s="429">
        <v>8</v>
      </c>
      <c r="B54" s="326">
        <v>44811</v>
      </c>
      <c r="C54" s="430"/>
      <c r="D54" s="431" t="s">
        <v>66</v>
      </c>
      <c r="E54" s="372" t="s">
        <v>557</v>
      </c>
      <c r="F54" s="372">
        <v>1995</v>
      </c>
      <c r="G54" s="372">
        <v>1930</v>
      </c>
      <c r="H54" s="372">
        <v>1930</v>
      </c>
      <c r="I54" s="372" t="s">
        <v>940</v>
      </c>
      <c r="J54" s="322" t="s">
        <v>1043</v>
      </c>
      <c r="K54" s="322">
        <f t="shared" si="60"/>
        <v>-65</v>
      </c>
      <c r="L54" s="432">
        <f t="shared" si="62"/>
        <v>-13.965</v>
      </c>
      <c r="M54" s="433">
        <f t="shared" si="61"/>
        <v>-3.9581453634085217E-2</v>
      </c>
      <c r="N54" s="322" t="s">
        <v>567</v>
      </c>
      <c r="O54" s="434">
        <v>44820</v>
      </c>
      <c r="P54" s="41"/>
      <c r="Q54" s="256"/>
      <c r="R54" s="257" t="s">
        <v>556</v>
      </c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310"/>
      <c r="AJ54" s="311"/>
      <c r="AK54" s="318"/>
      <c r="AL54" s="318"/>
    </row>
    <row r="55" spans="1:38" s="319" customFormat="1" ht="13.5" customHeight="1">
      <c r="A55" s="429">
        <v>9</v>
      </c>
      <c r="B55" s="326">
        <v>44813</v>
      </c>
      <c r="C55" s="430"/>
      <c r="D55" s="431" t="s">
        <v>198</v>
      </c>
      <c r="E55" s="372" t="s">
        <v>557</v>
      </c>
      <c r="F55" s="372">
        <v>242</v>
      </c>
      <c r="G55" s="372">
        <v>235</v>
      </c>
      <c r="H55" s="372">
        <v>235</v>
      </c>
      <c r="I55" s="372" t="s">
        <v>934</v>
      </c>
      <c r="J55" s="322" t="s">
        <v>1058</v>
      </c>
      <c r="K55" s="322">
        <f t="shared" ref="K55" si="63">H55-F55</f>
        <v>-7</v>
      </c>
      <c r="L55" s="432">
        <f t="shared" ref="L55" si="64">(F55*-0.7)/100</f>
        <v>-1.6939999999999997</v>
      </c>
      <c r="M55" s="433">
        <f t="shared" ref="M55" si="65">(K55+L55)/F55</f>
        <v>-3.5925619834710737E-2</v>
      </c>
      <c r="N55" s="322" t="s">
        <v>567</v>
      </c>
      <c r="O55" s="434">
        <v>44820</v>
      </c>
      <c r="P55" s="41"/>
      <c r="Q55" s="256"/>
      <c r="R55" s="257" t="s">
        <v>556</v>
      </c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310"/>
      <c r="AJ55" s="311"/>
      <c r="AK55" s="318"/>
      <c r="AL55" s="318"/>
    </row>
    <row r="56" spans="1:38" s="319" customFormat="1" ht="13.5" customHeight="1">
      <c r="A56" s="395">
        <v>10</v>
      </c>
      <c r="B56" s="375">
        <v>44817</v>
      </c>
      <c r="C56" s="397"/>
      <c r="D56" s="398" t="s">
        <v>465</v>
      </c>
      <c r="E56" s="317" t="s">
        <v>557</v>
      </c>
      <c r="F56" s="317">
        <v>1025</v>
      </c>
      <c r="G56" s="317">
        <v>994</v>
      </c>
      <c r="H56" s="317">
        <v>1050</v>
      </c>
      <c r="I56" s="317" t="s">
        <v>984</v>
      </c>
      <c r="J56" s="298" t="s">
        <v>576</v>
      </c>
      <c r="K56" s="298">
        <f t="shared" ref="K56" si="66">H56-F56</f>
        <v>25</v>
      </c>
      <c r="L56" s="367">
        <f>(F56*-0.07)/100</f>
        <v>-0.71750000000000003</v>
      </c>
      <c r="M56" s="368">
        <f t="shared" ref="M56" si="67">(K56+L56)/F56</f>
        <v>2.3690243902439023E-2</v>
      </c>
      <c r="N56" s="298" t="s">
        <v>555</v>
      </c>
      <c r="O56" s="369">
        <v>44817</v>
      </c>
      <c r="P56" s="41"/>
      <c r="Q56" s="256"/>
      <c r="R56" s="257" t="s">
        <v>556</v>
      </c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310"/>
      <c r="AJ56" s="311"/>
      <c r="AK56" s="318"/>
      <c r="AL56" s="318"/>
    </row>
    <row r="57" spans="1:38" s="319" customFormat="1" ht="13.5" customHeight="1">
      <c r="A57" s="395">
        <v>11</v>
      </c>
      <c r="B57" s="375">
        <v>44817</v>
      </c>
      <c r="C57" s="397"/>
      <c r="D57" s="398" t="s">
        <v>985</v>
      </c>
      <c r="E57" s="317" t="s">
        <v>557</v>
      </c>
      <c r="F57" s="317">
        <v>267.5</v>
      </c>
      <c r="G57" s="317">
        <v>259</v>
      </c>
      <c r="H57" s="317">
        <v>274</v>
      </c>
      <c r="I57" s="317" t="s">
        <v>986</v>
      </c>
      <c r="J57" s="298" t="s">
        <v>1041</v>
      </c>
      <c r="K57" s="298">
        <f t="shared" ref="K57:K58" si="68">H57-F57</f>
        <v>6.5</v>
      </c>
      <c r="L57" s="367">
        <f>(F57*-0.07)/100</f>
        <v>-0.18725000000000003</v>
      </c>
      <c r="M57" s="368">
        <f t="shared" ref="M57:M58" si="69">(K57+L57)/F57</f>
        <v>2.3599065420560748E-2</v>
      </c>
      <c r="N57" s="298" t="s">
        <v>555</v>
      </c>
      <c r="O57" s="369">
        <v>44817</v>
      </c>
      <c r="P57" s="41"/>
      <c r="Q57" s="256"/>
      <c r="R57" s="257" t="s">
        <v>556</v>
      </c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310"/>
      <c r="AJ57" s="311"/>
      <c r="AK57" s="318"/>
      <c r="AL57" s="318"/>
    </row>
    <row r="58" spans="1:38" s="319" customFormat="1" ht="13.5" customHeight="1">
      <c r="A58" s="429">
        <v>12</v>
      </c>
      <c r="B58" s="326">
        <v>44817</v>
      </c>
      <c r="C58" s="430"/>
      <c r="D58" s="431" t="s">
        <v>182</v>
      </c>
      <c r="E58" s="372" t="s">
        <v>557</v>
      </c>
      <c r="F58" s="372">
        <v>799</v>
      </c>
      <c r="G58" s="372">
        <v>774</v>
      </c>
      <c r="H58" s="372">
        <v>774</v>
      </c>
      <c r="I58" s="372" t="s">
        <v>993</v>
      </c>
      <c r="J58" s="322" t="s">
        <v>1044</v>
      </c>
      <c r="K58" s="322">
        <f t="shared" si="68"/>
        <v>-25</v>
      </c>
      <c r="L58" s="432">
        <f t="shared" ref="L58" si="70">(F58*-0.7)/100</f>
        <v>-5.593</v>
      </c>
      <c r="M58" s="433">
        <f t="shared" si="69"/>
        <v>-3.8289111389236546E-2</v>
      </c>
      <c r="N58" s="322" t="s">
        <v>567</v>
      </c>
      <c r="O58" s="434">
        <v>44820</v>
      </c>
      <c r="P58" s="41"/>
      <c r="Q58" s="256"/>
      <c r="R58" s="257" t="s">
        <v>556</v>
      </c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310"/>
      <c r="AJ58" s="311"/>
      <c r="AK58" s="318"/>
      <c r="AL58" s="318"/>
    </row>
    <row r="59" spans="1:38" s="319" customFormat="1" ht="13.5" customHeight="1">
      <c r="A59" s="395">
        <v>13</v>
      </c>
      <c r="B59" s="375">
        <v>44819</v>
      </c>
      <c r="C59" s="397"/>
      <c r="D59" s="398" t="s">
        <v>464</v>
      </c>
      <c r="E59" s="317" t="s">
        <v>557</v>
      </c>
      <c r="F59" s="317">
        <v>156</v>
      </c>
      <c r="G59" s="317">
        <v>152</v>
      </c>
      <c r="H59" s="317">
        <v>161</v>
      </c>
      <c r="I59" s="317" t="s">
        <v>881</v>
      </c>
      <c r="J59" s="298" t="s">
        <v>1082</v>
      </c>
      <c r="K59" s="298">
        <f t="shared" ref="K59:K60" si="71">H59-F59</f>
        <v>5</v>
      </c>
      <c r="L59" s="367">
        <f t="shared" ref="L59:L60" si="72">(F59*-0.7)/100</f>
        <v>-1.0919999999999999</v>
      </c>
      <c r="M59" s="368">
        <f t="shared" ref="M59:M60" si="73">(K59+L59)/F59</f>
        <v>2.5051282051282053E-2</v>
      </c>
      <c r="N59" s="298" t="s">
        <v>555</v>
      </c>
      <c r="O59" s="369">
        <v>44820</v>
      </c>
      <c r="P59" s="41"/>
      <c r="Q59" s="256"/>
      <c r="R59" s="257" t="s">
        <v>556</v>
      </c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310"/>
      <c r="AJ59" s="311"/>
      <c r="AK59" s="318"/>
      <c r="AL59" s="318"/>
    </row>
    <row r="60" spans="1:38" s="319" customFormat="1" ht="13.5" customHeight="1">
      <c r="A60" s="429">
        <v>14</v>
      </c>
      <c r="B60" s="448">
        <v>44823</v>
      </c>
      <c r="C60" s="430"/>
      <c r="D60" s="431" t="s">
        <v>324</v>
      </c>
      <c r="E60" s="372" t="s">
        <v>557</v>
      </c>
      <c r="F60" s="372">
        <v>848</v>
      </c>
      <c r="G60" s="372">
        <v>824</v>
      </c>
      <c r="H60" s="372">
        <v>824</v>
      </c>
      <c r="I60" s="372" t="s">
        <v>1059</v>
      </c>
      <c r="J60" s="322" t="s">
        <v>1109</v>
      </c>
      <c r="K60" s="322">
        <f t="shared" si="71"/>
        <v>-24</v>
      </c>
      <c r="L60" s="432">
        <f t="shared" si="72"/>
        <v>-5.9359999999999991</v>
      </c>
      <c r="M60" s="433">
        <f t="shared" si="73"/>
        <v>-3.530188679245283E-2</v>
      </c>
      <c r="N60" s="322" t="s">
        <v>567</v>
      </c>
      <c r="O60" s="434">
        <v>44830</v>
      </c>
      <c r="P60" s="41"/>
      <c r="Q60" s="256"/>
      <c r="R60" s="257" t="s">
        <v>556</v>
      </c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310"/>
      <c r="AJ60" s="311"/>
      <c r="AK60" s="318"/>
      <c r="AL60" s="318"/>
    </row>
    <row r="61" spans="1:38" s="319" customFormat="1" ht="13.5" customHeight="1">
      <c r="A61" s="395">
        <v>15</v>
      </c>
      <c r="B61" s="375">
        <v>44824</v>
      </c>
      <c r="C61" s="397"/>
      <c r="D61" s="398" t="s">
        <v>413</v>
      </c>
      <c r="E61" s="317" t="s">
        <v>557</v>
      </c>
      <c r="F61" s="317">
        <v>580.5</v>
      </c>
      <c r="G61" s="317">
        <v>564</v>
      </c>
      <c r="H61" s="317">
        <v>596.5</v>
      </c>
      <c r="I61" s="317" t="s">
        <v>1083</v>
      </c>
      <c r="J61" s="298" t="s">
        <v>1086</v>
      </c>
      <c r="K61" s="298">
        <f t="shared" ref="K61" si="74">H61-F61</f>
        <v>16</v>
      </c>
      <c r="L61" s="367">
        <f t="shared" ref="L61" si="75">(F61*-0.7)/100</f>
        <v>-4.0634999999999994</v>
      </c>
      <c r="M61" s="368">
        <f t="shared" ref="M61" si="76">(K61+L61)/F61</f>
        <v>2.0562446167097331E-2</v>
      </c>
      <c r="N61" s="298" t="s">
        <v>555</v>
      </c>
      <c r="O61" s="369">
        <v>44825</v>
      </c>
      <c r="P61" s="41"/>
      <c r="Q61" s="256"/>
      <c r="R61" s="257" t="s">
        <v>556</v>
      </c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310"/>
      <c r="AJ61" s="311"/>
      <c r="AK61" s="318"/>
      <c r="AL61" s="318"/>
    </row>
    <row r="62" spans="1:38" s="319" customFormat="1" ht="13.5" customHeight="1">
      <c r="A62" s="395">
        <v>16</v>
      </c>
      <c r="B62" s="375">
        <v>44825</v>
      </c>
      <c r="C62" s="397"/>
      <c r="D62" s="398" t="s">
        <v>824</v>
      </c>
      <c r="E62" s="317" t="s">
        <v>557</v>
      </c>
      <c r="F62" s="317">
        <v>366.5</v>
      </c>
      <c r="G62" s="317">
        <v>354</v>
      </c>
      <c r="H62" s="317">
        <v>378</v>
      </c>
      <c r="I62" s="317" t="s">
        <v>1087</v>
      </c>
      <c r="J62" s="298" t="s">
        <v>1034</v>
      </c>
      <c r="K62" s="298">
        <f t="shared" ref="K62" si="77">H62-F62</f>
        <v>11.5</v>
      </c>
      <c r="L62" s="367">
        <f t="shared" ref="L62" si="78">(F62*-0.7)/100</f>
        <v>-2.5655000000000001</v>
      </c>
      <c r="M62" s="368">
        <f t="shared" ref="M62" si="79">(K62+L62)/F62</f>
        <v>2.4377899045020465E-2</v>
      </c>
      <c r="N62" s="298" t="s">
        <v>555</v>
      </c>
      <c r="O62" s="369">
        <v>44833</v>
      </c>
      <c r="P62" s="41"/>
      <c r="Q62" s="256"/>
      <c r="R62" s="257" t="s">
        <v>556</v>
      </c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310"/>
      <c r="AJ62" s="311"/>
      <c r="AK62" s="318"/>
      <c r="AL62" s="318"/>
    </row>
    <row r="63" spans="1:38" s="319" customFormat="1" ht="13.5" customHeight="1">
      <c r="A63" s="395">
        <v>17</v>
      </c>
      <c r="B63" s="375">
        <v>44825</v>
      </c>
      <c r="C63" s="397"/>
      <c r="D63" s="398" t="s">
        <v>193</v>
      </c>
      <c r="E63" s="317" t="s">
        <v>557</v>
      </c>
      <c r="F63" s="317">
        <v>904.5</v>
      </c>
      <c r="G63" s="317">
        <v>879</v>
      </c>
      <c r="H63" s="317">
        <v>936</v>
      </c>
      <c r="I63" s="317" t="s">
        <v>1088</v>
      </c>
      <c r="J63" s="298" t="s">
        <v>1162</v>
      </c>
      <c r="K63" s="298">
        <f t="shared" ref="K63" si="80">H63-F63</f>
        <v>31.5</v>
      </c>
      <c r="L63" s="367">
        <f t="shared" ref="L63" si="81">(F63*-0.7)/100</f>
        <v>-6.3315000000000001</v>
      </c>
      <c r="M63" s="368">
        <f t="shared" ref="M63" si="82">(K63+L63)/F63</f>
        <v>2.7825870646766171E-2</v>
      </c>
      <c r="N63" s="298" t="s">
        <v>555</v>
      </c>
      <c r="O63" s="369">
        <v>44833</v>
      </c>
      <c r="P63" s="41"/>
      <c r="Q63" s="256"/>
      <c r="R63" s="257" t="s">
        <v>556</v>
      </c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310"/>
      <c r="AJ63" s="311"/>
      <c r="AK63" s="318"/>
      <c r="AL63" s="318"/>
    </row>
    <row r="64" spans="1:38" s="319" customFormat="1" ht="13.5" customHeight="1">
      <c r="A64" s="451">
        <v>18</v>
      </c>
      <c r="B64" s="385">
        <v>44830</v>
      </c>
      <c r="C64" s="452"/>
      <c r="D64" s="453" t="s">
        <v>196</v>
      </c>
      <c r="E64" s="384" t="s">
        <v>557</v>
      </c>
      <c r="F64" s="384">
        <v>780</v>
      </c>
      <c r="G64" s="384">
        <v>758</v>
      </c>
      <c r="H64" s="384">
        <v>781.5</v>
      </c>
      <c r="I64" s="384" t="s">
        <v>1112</v>
      </c>
      <c r="J64" s="390" t="s">
        <v>918</v>
      </c>
      <c r="K64" s="390">
        <f t="shared" ref="K64" si="83">H64-F64</f>
        <v>1.5</v>
      </c>
      <c r="L64" s="391">
        <f>(F64*-0.07)/100</f>
        <v>-0.54600000000000004</v>
      </c>
      <c r="M64" s="392">
        <f t="shared" ref="M64" si="84">(K64+L64)/F64</f>
        <v>1.2230769230769231E-3</v>
      </c>
      <c r="N64" s="390" t="s">
        <v>676</v>
      </c>
      <c r="O64" s="393">
        <v>44830</v>
      </c>
      <c r="P64" s="41"/>
      <c r="Q64" s="256"/>
      <c r="R64" s="257" t="s">
        <v>556</v>
      </c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310"/>
      <c r="AJ64" s="311"/>
      <c r="AK64" s="318"/>
      <c r="AL64" s="318"/>
    </row>
    <row r="65" spans="1:38" s="319" customFormat="1" ht="13.5" customHeight="1">
      <c r="A65" s="301">
        <v>19</v>
      </c>
      <c r="B65" s="332">
        <v>44831</v>
      </c>
      <c r="C65" s="303"/>
      <c r="D65" s="304" t="s">
        <v>200</v>
      </c>
      <c r="E65" s="331" t="s">
        <v>557</v>
      </c>
      <c r="F65" s="331" t="s">
        <v>1131</v>
      </c>
      <c r="G65" s="331">
        <v>2890</v>
      </c>
      <c r="H65" s="331"/>
      <c r="I65" s="331" t="s">
        <v>1132</v>
      </c>
      <c r="J65" s="252" t="s">
        <v>558</v>
      </c>
      <c r="K65" s="252"/>
      <c r="L65" s="253"/>
      <c r="M65" s="254"/>
      <c r="N65" s="252"/>
      <c r="O65" s="275"/>
      <c r="P65" s="41"/>
      <c r="Q65" s="256"/>
      <c r="R65" s="257" t="s">
        <v>556</v>
      </c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310"/>
      <c r="AJ65" s="311"/>
      <c r="AK65" s="318"/>
      <c r="AL65" s="318"/>
    </row>
    <row r="66" spans="1:38" s="319" customFormat="1" ht="13.5" customHeight="1">
      <c r="A66" s="395">
        <v>20</v>
      </c>
      <c r="B66" s="375">
        <v>44831</v>
      </c>
      <c r="C66" s="397"/>
      <c r="D66" s="398" t="s">
        <v>519</v>
      </c>
      <c r="E66" s="317" t="s">
        <v>557</v>
      </c>
      <c r="F66" s="317">
        <v>327.5</v>
      </c>
      <c r="G66" s="317">
        <v>318</v>
      </c>
      <c r="H66" s="317">
        <v>335.5</v>
      </c>
      <c r="I66" s="317" t="s">
        <v>1133</v>
      </c>
      <c r="J66" s="298" t="s">
        <v>949</v>
      </c>
      <c r="K66" s="298">
        <f t="shared" ref="K66:K68" si="85">H66-F66</f>
        <v>8</v>
      </c>
      <c r="L66" s="367">
        <f>(F66*-0.07)/100</f>
        <v>-0.22925000000000001</v>
      </c>
      <c r="M66" s="368">
        <f t="shared" ref="M66" si="86">(K66+L66)/F66</f>
        <v>2.3727480916030535E-2</v>
      </c>
      <c r="N66" s="298" t="s">
        <v>555</v>
      </c>
      <c r="O66" s="369">
        <v>44831</v>
      </c>
      <c r="P66" s="41"/>
      <c r="Q66" s="256"/>
      <c r="R66" s="257" t="s">
        <v>826</v>
      </c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310"/>
      <c r="AJ66" s="311"/>
      <c r="AK66" s="318"/>
      <c r="AL66" s="318"/>
    </row>
    <row r="67" spans="1:38" s="319" customFormat="1" ht="13.5" customHeight="1">
      <c r="A67" s="395">
        <v>21</v>
      </c>
      <c r="B67" s="375">
        <v>44831</v>
      </c>
      <c r="C67" s="397"/>
      <c r="D67" s="398" t="s">
        <v>519</v>
      </c>
      <c r="E67" s="317" t="s">
        <v>557</v>
      </c>
      <c r="F67" s="317">
        <v>326</v>
      </c>
      <c r="G67" s="317">
        <v>314</v>
      </c>
      <c r="H67" s="317">
        <v>334</v>
      </c>
      <c r="I67" s="317" t="s">
        <v>1133</v>
      </c>
      <c r="J67" s="298" t="s">
        <v>949</v>
      </c>
      <c r="K67" s="298">
        <f t="shared" si="85"/>
        <v>8</v>
      </c>
      <c r="L67" s="367">
        <f>(F67*-0.07)/100</f>
        <v>-0.22820000000000004</v>
      </c>
      <c r="M67" s="368">
        <f t="shared" ref="M67:M68" si="87">(K67+L67)/F67</f>
        <v>2.3839877300613495E-2</v>
      </c>
      <c r="N67" s="298" t="s">
        <v>555</v>
      </c>
      <c r="O67" s="369">
        <v>44831</v>
      </c>
      <c r="P67" s="41"/>
      <c r="Q67" s="256"/>
      <c r="R67" s="257" t="s">
        <v>826</v>
      </c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310"/>
      <c r="AJ67" s="311"/>
      <c r="AK67" s="318"/>
      <c r="AL67" s="318"/>
    </row>
    <row r="68" spans="1:38" s="319" customFormat="1" ht="13.5" customHeight="1">
      <c r="A68" s="429">
        <v>22</v>
      </c>
      <c r="B68" s="448">
        <v>44831</v>
      </c>
      <c r="C68" s="430"/>
      <c r="D68" s="431" t="s">
        <v>188</v>
      </c>
      <c r="E68" s="372" t="s">
        <v>557</v>
      </c>
      <c r="F68" s="372">
        <v>549</v>
      </c>
      <c r="G68" s="372">
        <v>535</v>
      </c>
      <c r="H68" s="372">
        <v>527</v>
      </c>
      <c r="I68" s="372" t="s">
        <v>1134</v>
      </c>
      <c r="J68" s="322" t="s">
        <v>1142</v>
      </c>
      <c r="K68" s="322">
        <f t="shared" si="85"/>
        <v>-22</v>
      </c>
      <c r="L68" s="432">
        <f>(F68*-0.7)/100</f>
        <v>-3.8429999999999995</v>
      </c>
      <c r="M68" s="433">
        <f t="shared" si="87"/>
        <v>-4.707285974499089E-2</v>
      </c>
      <c r="N68" s="322" t="s">
        <v>567</v>
      </c>
      <c r="O68" s="434">
        <v>44832</v>
      </c>
      <c r="P68" s="41"/>
      <c r="Q68" s="256"/>
      <c r="R68" s="257" t="s">
        <v>556</v>
      </c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310"/>
      <c r="AJ68" s="311"/>
      <c r="AK68" s="318"/>
      <c r="AL68" s="318"/>
    </row>
    <row r="69" spans="1:38" s="319" customFormat="1" ht="13.5" customHeight="1">
      <c r="A69" s="395">
        <v>23</v>
      </c>
      <c r="B69" s="375">
        <v>44831</v>
      </c>
      <c r="C69" s="397"/>
      <c r="D69" s="398" t="s">
        <v>324</v>
      </c>
      <c r="E69" s="317" t="s">
        <v>557</v>
      </c>
      <c r="F69" s="317">
        <v>817</v>
      </c>
      <c r="G69" s="317">
        <v>795</v>
      </c>
      <c r="H69" s="317">
        <v>836</v>
      </c>
      <c r="I69" s="317" t="s">
        <v>1135</v>
      </c>
      <c r="J69" s="298" t="s">
        <v>900</v>
      </c>
      <c r="K69" s="298">
        <f t="shared" ref="K69" si="88">H69-F69</f>
        <v>19</v>
      </c>
      <c r="L69" s="367">
        <f>(F69*-0.07)/100</f>
        <v>-0.57190000000000007</v>
      </c>
      <c r="M69" s="368">
        <f t="shared" ref="M69" si="89">(K69+L69)/F69</f>
        <v>2.2555813953488373E-2</v>
      </c>
      <c r="N69" s="298" t="s">
        <v>555</v>
      </c>
      <c r="O69" s="369">
        <v>44831</v>
      </c>
      <c r="P69" s="41"/>
      <c r="Q69" s="256"/>
      <c r="R69" s="257" t="s">
        <v>826</v>
      </c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310"/>
      <c r="AJ69" s="311"/>
      <c r="AK69" s="318"/>
      <c r="AL69" s="318"/>
    </row>
    <row r="70" spans="1:38" s="319" customFormat="1" ht="13.5" customHeight="1">
      <c r="A70" s="395">
        <v>24</v>
      </c>
      <c r="B70" s="375">
        <v>44832</v>
      </c>
      <c r="C70" s="397"/>
      <c r="D70" s="398" t="s">
        <v>324</v>
      </c>
      <c r="E70" s="317" t="s">
        <v>557</v>
      </c>
      <c r="F70" s="317">
        <v>814</v>
      </c>
      <c r="G70" s="317">
        <v>790</v>
      </c>
      <c r="H70" s="317">
        <v>832</v>
      </c>
      <c r="I70" s="317" t="s">
        <v>879</v>
      </c>
      <c r="J70" s="298" t="s">
        <v>1145</v>
      </c>
      <c r="K70" s="298">
        <f t="shared" ref="K70" si="90">H70-F70</f>
        <v>18</v>
      </c>
      <c r="L70" s="367">
        <f>(F70*-0.07)/100</f>
        <v>-0.56980000000000008</v>
      </c>
      <c r="M70" s="368">
        <f t="shared" ref="M70" si="91">(K70+L70)/F70</f>
        <v>2.1413022113022113E-2</v>
      </c>
      <c r="N70" s="298" t="s">
        <v>555</v>
      </c>
      <c r="O70" s="369">
        <v>44832</v>
      </c>
      <c r="P70" s="41"/>
      <c r="Q70" s="256"/>
      <c r="R70" s="257" t="s">
        <v>826</v>
      </c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310"/>
      <c r="AJ70" s="311"/>
      <c r="AK70" s="318"/>
      <c r="AL70" s="318"/>
    </row>
    <row r="71" spans="1:38" s="319" customFormat="1" ht="13.5" customHeight="1">
      <c r="A71" s="301">
        <v>25</v>
      </c>
      <c r="B71" s="332">
        <v>44833</v>
      </c>
      <c r="C71" s="303"/>
      <c r="D71" s="304" t="s">
        <v>146</v>
      </c>
      <c r="E71" s="331" t="s">
        <v>557</v>
      </c>
      <c r="F71" s="331" t="s">
        <v>1163</v>
      </c>
      <c r="G71" s="331">
        <v>4395</v>
      </c>
      <c r="H71" s="331"/>
      <c r="I71" s="331" t="s">
        <v>1164</v>
      </c>
      <c r="J71" s="252" t="s">
        <v>558</v>
      </c>
      <c r="K71" s="252"/>
      <c r="L71" s="253"/>
      <c r="M71" s="254"/>
      <c r="N71" s="252"/>
      <c r="O71" s="275"/>
      <c r="P71" s="41"/>
      <c r="Q71" s="256"/>
      <c r="R71" s="257" t="s">
        <v>556</v>
      </c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17"/>
      <c r="AH71" s="217"/>
      <c r="AI71" s="310"/>
      <c r="AJ71" s="311"/>
      <c r="AK71" s="318"/>
      <c r="AL71" s="318"/>
    </row>
    <row r="72" spans="1:38" s="319" customFormat="1" ht="13.5" customHeight="1">
      <c r="A72" s="301">
        <v>26</v>
      </c>
      <c r="B72" s="332">
        <v>44833</v>
      </c>
      <c r="C72" s="303"/>
      <c r="D72" s="304" t="s">
        <v>124</v>
      </c>
      <c r="E72" s="331" t="s">
        <v>557</v>
      </c>
      <c r="F72" s="331" t="s">
        <v>1165</v>
      </c>
      <c r="G72" s="331">
        <v>825</v>
      </c>
      <c r="H72" s="331"/>
      <c r="I72" s="331" t="s">
        <v>1059</v>
      </c>
      <c r="J72" s="252" t="s">
        <v>558</v>
      </c>
      <c r="K72" s="252"/>
      <c r="L72" s="253"/>
      <c r="M72" s="254"/>
      <c r="N72" s="252"/>
      <c r="O72" s="275"/>
      <c r="P72" s="41"/>
      <c r="Q72" s="256"/>
      <c r="R72" s="257" t="s">
        <v>556</v>
      </c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17"/>
      <c r="AG72" s="217"/>
      <c r="AH72" s="217"/>
      <c r="AI72" s="310"/>
      <c r="AJ72" s="311"/>
      <c r="AK72" s="318"/>
      <c r="AL72" s="318"/>
    </row>
    <row r="73" spans="1:38" s="319" customFormat="1" ht="13.5" customHeight="1">
      <c r="A73" s="301">
        <v>27</v>
      </c>
      <c r="B73" s="332">
        <v>44834</v>
      </c>
      <c r="C73" s="303"/>
      <c r="D73" s="304" t="s">
        <v>85</v>
      </c>
      <c r="E73" s="331" t="s">
        <v>557</v>
      </c>
      <c r="F73" s="331" t="s">
        <v>1206</v>
      </c>
      <c r="G73" s="331">
        <v>207</v>
      </c>
      <c r="H73" s="331"/>
      <c r="I73" s="331" t="s">
        <v>1207</v>
      </c>
      <c r="J73" s="252" t="s">
        <v>558</v>
      </c>
      <c r="K73" s="252"/>
      <c r="L73" s="253"/>
      <c r="M73" s="254"/>
      <c r="N73" s="252"/>
      <c r="O73" s="275"/>
      <c r="P73" s="41"/>
      <c r="Q73" s="256"/>
      <c r="R73" s="257" t="s">
        <v>556</v>
      </c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310"/>
      <c r="AJ73" s="311"/>
      <c r="AK73" s="318"/>
      <c r="AL73" s="318"/>
    </row>
    <row r="74" spans="1:38" s="312" customFormat="1" ht="15" customHeight="1">
      <c r="A74" s="301">
        <v>28</v>
      </c>
      <c r="B74" s="302">
        <v>44834</v>
      </c>
      <c r="C74" s="303"/>
      <c r="D74" s="304" t="s">
        <v>313</v>
      </c>
      <c r="E74" s="331" t="s">
        <v>557</v>
      </c>
      <c r="F74" s="331" t="s">
        <v>1208</v>
      </c>
      <c r="G74" s="305">
        <v>927</v>
      </c>
      <c r="H74" s="305"/>
      <c r="I74" s="331" t="s">
        <v>1209</v>
      </c>
      <c r="J74" s="252" t="s">
        <v>558</v>
      </c>
      <c r="K74" s="252"/>
      <c r="L74" s="253"/>
      <c r="M74" s="254"/>
      <c r="N74" s="252"/>
      <c r="O74" s="275"/>
      <c r="P74" s="41"/>
      <c r="Q74" s="256"/>
      <c r="R74" s="257" t="s">
        <v>826</v>
      </c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17"/>
      <c r="AG74" s="217"/>
      <c r="AH74" s="217"/>
      <c r="AI74" s="310"/>
      <c r="AJ74" s="311"/>
      <c r="AK74" s="311"/>
      <c r="AL74" s="311"/>
    </row>
    <row r="75" spans="1:38" ht="15" customHeight="1">
      <c r="A75" s="259"/>
      <c r="B75" s="260"/>
      <c r="C75" s="261"/>
      <c r="D75" s="262"/>
      <c r="E75" s="263"/>
      <c r="F75" s="263"/>
      <c r="G75" s="263"/>
      <c r="H75" s="263"/>
      <c r="I75" s="263"/>
      <c r="J75" s="264"/>
      <c r="K75" s="264"/>
      <c r="L75" s="265"/>
      <c r="M75" s="266"/>
      <c r="N75" s="264"/>
      <c r="O75" s="267"/>
      <c r="P75" s="240"/>
      <c r="Q75" s="256"/>
      <c r="R75" s="25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17"/>
      <c r="AG75" s="217"/>
      <c r="AH75" s="1"/>
      <c r="AI75" s="1"/>
      <c r="AJ75" s="1"/>
      <c r="AK75" s="1"/>
      <c r="AL75" s="1"/>
    </row>
    <row r="76" spans="1:38" ht="44.25" customHeight="1">
      <c r="A76" s="109" t="s">
        <v>559</v>
      </c>
      <c r="B76" s="131"/>
      <c r="C76" s="131"/>
      <c r="D76" s="1"/>
      <c r="E76" s="6"/>
      <c r="F76" s="6"/>
      <c r="G76" s="6"/>
      <c r="H76" s="6" t="s">
        <v>571</v>
      </c>
      <c r="I76" s="6"/>
      <c r="J76" s="6"/>
      <c r="K76" s="105"/>
      <c r="L76" s="133"/>
      <c r="M76" s="105"/>
      <c r="N76" s="106"/>
      <c r="O76" s="105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251"/>
      <c r="AD76" s="251"/>
      <c r="AE76" s="251"/>
      <c r="AF76" s="251"/>
      <c r="AG76" s="251"/>
      <c r="AH76" s="251"/>
    </row>
    <row r="77" spans="1:38" ht="12.75" customHeight="1">
      <c r="A77" s="116" t="s">
        <v>560</v>
      </c>
      <c r="B77" s="109"/>
      <c r="C77" s="109"/>
      <c r="D77" s="109"/>
      <c r="E77" s="41"/>
      <c r="F77" s="117" t="s">
        <v>561</v>
      </c>
      <c r="G77" s="54"/>
      <c r="H77" s="41"/>
      <c r="I77" s="54"/>
      <c r="J77" s="6"/>
      <c r="K77" s="134"/>
      <c r="L77" s="135"/>
      <c r="M77" s="6"/>
      <c r="N77" s="99"/>
      <c r="O77" s="136"/>
      <c r="P77" s="41"/>
      <c r="Q77" s="41"/>
      <c r="R77" s="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</row>
    <row r="78" spans="1:38" ht="14.25" customHeight="1">
      <c r="A78" s="116"/>
      <c r="B78" s="109"/>
      <c r="C78" s="109"/>
      <c r="D78" s="109"/>
      <c r="E78" s="6"/>
      <c r="F78" s="117" t="s">
        <v>563</v>
      </c>
      <c r="G78" s="54"/>
      <c r="H78" s="41"/>
      <c r="I78" s="54"/>
      <c r="J78" s="6"/>
      <c r="K78" s="134"/>
      <c r="L78" s="135"/>
      <c r="M78" s="6"/>
      <c r="N78" s="99"/>
      <c r="O78" s="136"/>
      <c r="P78" s="41"/>
      <c r="Q78" s="41"/>
      <c r="R78" s="6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</row>
    <row r="79" spans="1:38" ht="14.25" customHeight="1">
      <c r="A79" s="109"/>
      <c r="B79" s="109"/>
      <c r="C79" s="109"/>
      <c r="D79" s="109"/>
      <c r="E79" s="6"/>
      <c r="F79" s="6"/>
      <c r="G79" s="6"/>
      <c r="H79" s="6"/>
      <c r="I79" s="6"/>
      <c r="J79" s="122"/>
      <c r="K79" s="119"/>
      <c r="L79" s="120"/>
      <c r="M79" s="6"/>
      <c r="N79" s="123"/>
      <c r="O79" s="1"/>
      <c r="P79" s="41"/>
      <c r="Q79" s="41"/>
      <c r="R79" s="6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</row>
    <row r="80" spans="1:38" ht="12.75" customHeight="1">
      <c r="A80" s="137" t="s">
        <v>572</v>
      </c>
      <c r="B80" s="137"/>
      <c r="C80" s="137"/>
      <c r="D80" s="137"/>
      <c r="E80" s="6"/>
      <c r="F80" s="6"/>
      <c r="G80" s="6"/>
      <c r="H80" s="6"/>
      <c r="I80" s="6"/>
      <c r="J80" s="6"/>
      <c r="K80" s="6"/>
      <c r="L80" s="6"/>
      <c r="M80" s="6"/>
      <c r="N80" s="6"/>
      <c r="O80" s="21"/>
      <c r="Q80" s="41"/>
      <c r="R80" s="6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</row>
    <row r="81" spans="1:38" ht="38.25" customHeight="1">
      <c r="A81" s="94" t="s">
        <v>16</v>
      </c>
      <c r="B81" s="94" t="s">
        <v>532</v>
      </c>
      <c r="C81" s="94"/>
      <c r="D81" s="95" t="s">
        <v>543</v>
      </c>
      <c r="E81" s="94" t="s">
        <v>544</v>
      </c>
      <c r="F81" s="94" t="s">
        <v>545</v>
      </c>
      <c r="G81" s="94" t="s">
        <v>565</v>
      </c>
      <c r="H81" s="94" t="s">
        <v>547</v>
      </c>
      <c r="I81" s="94" t="s">
        <v>548</v>
      </c>
      <c r="J81" s="93" t="s">
        <v>549</v>
      </c>
      <c r="K81" s="138" t="s">
        <v>573</v>
      </c>
      <c r="L81" s="96" t="s">
        <v>551</v>
      </c>
      <c r="M81" s="138" t="s">
        <v>574</v>
      </c>
      <c r="N81" s="94" t="s">
        <v>575</v>
      </c>
      <c r="O81" s="93" t="s">
        <v>553</v>
      </c>
      <c r="P81" s="95" t="s">
        <v>554</v>
      </c>
      <c r="Q81" s="41"/>
      <c r="R81" s="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</row>
    <row r="82" spans="1:38" s="218" customFormat="1" ht="12.75" customHeight="1">
      <c r="A82" s="295">
        <v>1</v>
      </c>
      <c r="B82" s="294">
        <v>44802</v>
      </c>
      <c r="C82" s="296"/>
      <c r="D82" s="296" t="s">
        <v>882</v>
      </c>
      <c r="E82" s="295" t="s">
        <v>557</v>
      </c>
      <c r="F82" s="295">
        <v>724</v>
      </c>
      <c r="G82" s="295">
        <v>710</v>
      </c>
      <c r="H82" s="297">
        <v>735.5</v>
      </c>
      <c r="I82" s="297" t="s">
        <v>876</v>
      </c>
      <c r="J82" s="298" t="s">
        <v>877</v>
      </c>
      <c r="K82" s="297">
        <f t="shared" ref="K82" si="92">H82-F82</f>
        <v>11.5</v>
      </c>
      <c r="L82" s="299">
        <f t="shared" ref="L82" si="93">(H82*N82)*0.07%</f>
        <v>489.10750000000007</v>
      </c>
      <c r="M82" s="300">
        <f t="shared" ref="M82" si="94">(K82*N82)-L82</f>
        <v>10435.8925</v>
      </c>
      <c r="N82" s="297">
        <v>950</v>
      </c>
      <c r="O82" s="298" t="s">
        <v>555</v>
      </c>
      <c r="P82" s="294">
        <v>44805</v>
      </c>
      <c r="Q82" s="220"/>
      <c r="R82" s="223" t="s">
        <v>556</v>
      </c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63"/>
      <c r="AG82" s="260"/>
      <c r="AH82" s="220"/>
      <c r="AI82" s="220"/>
      <c r="AJ82" s="263"/>
      <c r="AK82" s="263"/>
      <c r="AL82" s="263"/>
    </row>
    <row r="83" spans="1:38" s="218" customFormat="1" ht="12.75" customHeight="1">
      <c r="A83" s="317">
        <v>2</v>
      </c>
      <c r="B83" s="294">
        <v>44805</v>
      </c>
      <c r="C83" s="296"/>
      <c r="D83" s="296" t="s">
        <v>883</v>
      </c>
      <c r="E83" s="295" t="s">
        <v>557</v>
      </c>
      <c r="F83" s="295">
        <v>873.5</v>
      </c>
      <c r="G83" s="317">
        <v>864</v>
      </c>
      <c r="H83" s="297">
        <v>884</v>
      </c>
      <c r="I83" s="297" t="s">
        <v>887</v>
      </c>
      <c r="J83" s="298" t="s">
        <v>893</v>
      </c>
      <c r="K83" s="297">
        <f t="shared" ref="K83" si="95">H83-F83</f>
        <v>10.5</v>
      </c>
      <c r="L83" s="299">
        <f t="shared" ref="L83" si="96">(H83*N83)*0.07%</f>
        <v>850.85000000000014</v>
      </c>
      <c r="M83" s="300">
        <f t="shared" ref="M83" si="97">(K83*N83)-L83</f>
        <v>13586.65</v>
      </c>
      <c r="N83" s="297">
        <v>1375</v>
      </c>
      <c r="O83" s="298" t="s">
        <v>555</v>
      </c>
      <c r="P83" s="294">
        <v>44805</v>
      </c>
      <c r="Q83" s="220"/>
      <c r="R83" s="223" t="s">
        <v>556</v>
      </c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63"/>
      <c r="AG83" s="260"/>
      <c r="AH83" s="220"/>
      <c r="AI83" s="220"/>
      <c r="AJ83" s="263"/>
      <c r="AK83" s="263"/>
      <c r="AL83" s="263"/>
    </row>
    <row r="84" spans="1:38" s="218" customFormat="1" ht="12.75" customHeight="1">
      <c r="A84" s="372">
        <v>3</v>
      </c>
      <c r="B84" s="326">
        <v>44805</v>
      </c>
      <c r="C84" s="373"/>
      <c r="D84" s="373" t="s">
        <v>888</v>
      </c>
      <c r="E84" s="374" t="s">
        <v>557</v>
      </c>
      <c r="F84" s="374">
        <v>696.5</v>
      </c>
      <c r="G84" s="372">
        <v>685</v>
      </c>
      <c r="H84" s="323">
        <v>685</v>
      </c>
      <c r="I84" s="323" t="s">
        <v>889</v>
      </c>
      <c r="J84" s="322" t="s">
        <v>911</v>
      </c>
      <c r="K84" s="323">
        <f t="shared" ref="K84" si="98">H84-F84</f>
        <v>-11.5</v>
      </c>
      <c r="L84" s="324">
        <f t="shared" ref="L84" si="99">(H84*N84)*0.07%</f>
        <v>479.50000000000006</v>
      </c>
      <c r="M84" s="325">
        <f t="shared" ref="M84" si="100">(K84*N84)-L84</f>
        <v>-11979.5</v>
      </c>
      <c r="N84" s="323">
        <v>1000</v>
      </c>
      <c r="O84" s="322" t="s">
        <v>567</v>
      </c>
      <c r="P84" s="326">
        <v>44806</v>
      </c>
      <c r="Q84" s="220"/>
      <c r="R84" s="223" t="s">
        <v>826</v>
      </c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63"/>
      <c r="AG84" s="260"/>
      <c r="AH84" s="220"/>
      <c r="AI84" s="220"/>
      <c r="AJ84" s="263"/>
      <c r="AK84" s="263"/>
      <c r="AL84" s="263"/>
    </row>
    <row r="85" spans="1:38" s="218" customFormat="1" ht="12.75" customHeight="1">
      <c r="A85" s="317">
        <v>4</v>
      </c>
      <c r="B85" s="294">
        <v>44805</v>
      </c>
      <c r="C85" s="296"/>
      <c r="D85" s="296" t="s">
        <v>874</v>
      </c>
      <c r="E85" s="295" t="s">
        <v>557</v>
      </c>
      <c r="F85" s="295">
        <v>240</v>
      </c>
      <c r="G85" s="317">
        <v>234.5</v>
      </c>
      <c r="H85" s="297">
        <v>246</v>
      </c>
      <c r="I85" s="297" t="s">
        <v>875</v>
      </c>
      <c r="J85" s="298" t="s">
        <v>897</v>
      </c>
      <c r="K85" s="297">
        <f t="shared" ref="K85:K86" si="101">H85-F85</f>
        <v>6</v>
      </c>
      <c r="L85" s="299">
        <f t="shared" ref="L85:L86" si="102">(H85*N85)*0.07%</f>
        <v>430.50000000000006</v>
      </c>
      <c r="M85" s="300">
        <f t="shared" ref="M85:M86" si="103">(K85*N85)-L85</f>
        <v>14569.5</v>
      </c>
      <c r="N85" s="297">
        <v>2500</v>
      </c>
      <c r="O85" s="298" t="s">
        <v>555</v>
      </c>
      <c r="P85" s="294">
        <v>44805</v>
      </c>
      <c r="Q85" s="220"/>
      <c r="R85" s="223" t="s">
        <v>826</v>
      </c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63"/>
      <c r="AG85" s="260"/>
      <c r="AH85" s="220"/>
      <c r="AI85" s="220"/>
      <c r="AJ85" s="263"/>
      <c r="AK85" s="263"/>
      <c r="AL85" s="263"/>
    </row>
    <row r="86" spans="1:38" s="218" customFormat="1" ht="12.75" customHeight="1">
      <c r="A86" s="372">
        <v>5</v>
      </c>
      <c r="B86" s="326">
        <v>44805</v>
      </c>
      <c r="C86" s="373"/>
      <c r="D86" s="373" t="s">
        <v>890</v>
      </c>
      <c r="E86" s="374" t="s">
        <v>557</v>
      </c>
      <c r="F86" s="374">
        <v>2070</v>
      </c>
      <c r="G86" s="372">
        <v>2000</v>
      </c>
      <c r="H86" s="323">
        <v>2000</v>
      </c>
      <c r="I86" s="323" t="s">
        <v>891</v>
      </c>
      <c r="J86" s="322" t="s">
        <v>931</v>
      </c>
      <c r="K86" s="323">
        <f t="shared" si="101"/>
        <v>-70</v>
      </c>
      <c r="L86" s="324">
        <f t="shared" si="102"/>
        <v>280.00000000000006</v>
      </c>
      <c r="M86" s="325">
        <f t="shared" si="103"/>
        <v>-14280</v>
      </c>
      <c r="N86" s="323">
        <v>200</v>
      </c>
      <c r="O86" s="322" t="s">
        <v>567</v>
      </c>
      <c r="P86" s="326">
        <v>44810</v>
      </c>
      <c r="Q86" s="220"/>
      <c r="R86" s="223" t="s">
        <v>826</v>
      </c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263"/>
      <c r="AG86" s="260"/>
      <c r="AH86" s="220"/>
      <c r="AI86" s="220"/>
      <c r="AJ86" s="263"/>
      <c r="AK86" s="263"/>
      <c r="AL86" s="263"/>
    </row>
    <row r="87" spans="1:38" s="218" customFormat="1" ht="12.75" customHeight="1">
      <c r="A87" s="372">
        <v>6</v>
      </c>
      <c r="B87" s="326">
        <v>44806</v>
      </c>
      <c r="C87" s="373"/>
      <c r="D87" s="373" t="s">
        <v>912</v>
      </c>
      <c r="E87" s="374" t="s">
        <v>905</v>
      </c>
      <c r="F87" s="374">
        <v>534</v>
      </c>
      <c r="G87" s="372">
        <v>545</v>
      </c>
      <c r="H87" s="323">
        <v>543</v>
      </c>
      <c r="I87" s="323" t="s">
        <v>913</v>
      </c>
      <c r="J87" s="322" t="s">
        <v>930</v>
      </c>
      <c r="K87" s="323">
        <f>F87-H87</f>
        <v>-9</v>
      </c>
      <c r="L87" s="324">
        <f t="shared" ref="L87" si="104">(H87*N87)*0.07%</f>
        <v>570.15000000000009</v>
      </c>
      <c r="M87" s="325">
        <f t="shared" ref="M87" si="105">(K87*N87)-L87</f>
        <v>-14070.15</v>
      </c>
      <c r="N87" s="323">
        <v>1500</v>
      </c>
      <c r="O87" s="322" t="s">
        <v>567</v>
      </c>
      <c r="P87" s="326">
        <v>44810</v>
      </c>
      <c r="Q87" s="220"/>
      <c r="R87" s="223" t="s">
        <v>556</v>
      </c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63"/>
      <c r="AG87" s="260"/>
      <c r="AH87" s="220"/>
      <c r="AI87" s="220"/>
      <c r="AJ87" s="263"/>
      <c r="AK87" s="263"/>
      <c r="AL87" s="263"/>
    </row>
    <row r="88" spans="1:38" s="218" customFormat="1" ht="12.75" customHeight="1">
      <c r="A88" s="317">
        <v>7</v>
      </c>
      <c r="B88" s="294">
        <v>44806</v>
      </c>
      <c r="C88" s="296"/>
      <c r="D88" s="296" t="s">
        <v>915</v>
      </c>
      <c r="E88" s="295" t="s">
        <v>557</v>
      </c>
      <c r="F88" s="295">
        <v>371.5</v>
      </c>
      <c r="G88" s="317">
        <v>365</v>
      </c>
      <c r="H88" s="297">
        <v>376</v>
      </c>
      <c r="I88" s="297" t="s">
        <v>916</v>
      </c>
      <c r="J88" s="298" t="s">
        <v>924</v>
      </c>
      <c r="K88" s="297">
        <f t="shared" ref="K88" si="106">H88-F88</f>
        <v>4.5</v>
      </c>
      <c r="L88" s="299">
        <f t="shared" ref="L88" si="107">(H88*N88)*0.07%</f>
        <v>473.76000000000005</v>
      </c>
      <c r="M88" s="300">
        <f t="shared" ref="M88" si="108">(K88*N88)-L88</f>
        <v>7626.24</v>
      </c>
      <c r="N88" s="297">
        <v>1800</v>
      </c>
      <c r="O88" s="298" t="s">
        <v>555</v>
      </c>
      <c r="P88" s="294">
        <v>44809</v>
      </c>
      <c r="Q88" s="220"/>
      <c r="R88" s="223" t="s">
        <v>556</v>
      </c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63"/>
      <c r="AG88" s="260"/>
      <c r="AH88" s="220"/>
      <c r="AI88" s="220"/>
      <c r="AJ88" s="263"/>
      <c r="AK88" s="263"/>
      <c r="AL88" s="263"/>
    </row>
    <row r="89" spans="1:38" s="218" customFormat="1" ht="12.75" customHeight="1">
      <c r="A89" s="372">
        <v>8</v>
      </c>
      <c r="B89" s="326">
        <v>44806</v>
      </c>
      <c r="C89" s="373"/>
      <c r="D89" s="373" t="s">
        <v>874</v>
      </c>
      <c r="E89" s="374" t="s">
        <v>557</v>
      </c>
      <c r="F89" s="374">
        <v>239.5</v>
      </c>
      <c r="G89" s="372">
        <v>234.5</v>
      </c>
      <c r="H89" s="323">
        <v>234.5</v>
      </c>
      <c r="I89" s="323" t="s">
        <v>875</v>
      </c>
      <c r="J89" s="322" t="s">
        <v>926</v>
      </c>
      <c r="K89" s="323">
        <f t="shared" ref="K89" si="109">H89-F89</f>
        <v>-5</v>
      </c>
      <c r="L89" s="324">
        <f t="shared" ref="L89" si="110">(H89*N89)*0.07%</f>
        <v>410.37500000000006</v>
      </c>
      <c r="M89" s="325">
        <f t="shared" ref="M89" si="111">(K89*N89)-L89</f>
        <v>-12910.375</v>
      </c>
      <c r="N89" s="323">
        <v>2500</v>
      </c>
      <c r="O89" s="322" t="s">
        <v>567</v>
      </c>
      <c r="P89" s="326">
        <v>44809</v>
      </c>
      <c r="Q89" s="220"/>
      <c r="R89" s="223" t="s">
        <v>826</v>
      </c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63"/>
      <c r="AG89" s="260"/>
      <c r="AH89" s="220"/>
      <c r="AI89" s="220"/>
      <c r="AJ89" s="263"/>
      <c r="AK89" s="263"/>
      <c r="AL89" s="263"/>
    </row>
    <row r="90" spans="1:38" s="218" customFormat="1" ht="12.75" customHeight="1">
      <c r="A90" s="317">
        <v>9</v>
      </c>
      <c r="B90" s="294">
        <v>44809</v>
      </c>
      <c r="C90" s="296"/>
      <c r="D90" s="296" t="s">
        <v>925</v>
      </c>
      <c r="E90" s="295" t="s">
        <v>905</v>
      </c>
      <c r="F90" s="295">
        <v>117</v>
      </c>
      <c r="G90" s="317">
        <v>119</v>
      </c>
      <c r="H90" s="297">
        <v>115.5</v>
      </c>
      <c r="I90" s="297">
        <v>112</v>
      </c>
      <c r="J90" s="298" t="s">
        <v>927</v>
      </c>
      <c r="K90" s="297">
        <f>F90-H90</f>
        <v>1.5</v>
      </c>
      <c r="L90" s="299">
        <f t="shared" ref="L90:L92" si="112">(H90*N90)*0.07%</f>
        <v>501.2700000000001</v>
      </c>
      <c r="M90" s="300">
        <f t="shared" ref="M90:M92" si="113">(K90*N90)-L90</f>
        <v>8798.73</v>
      </c>
      <c r="N90" s="297">
        <v>6200</v>
      </c>
      <c r="O90" s="298" t="s">
        <v>555</v>
      </c>
      <c r="P90" s="294">
        <v>44809</v>
      </c>
      <c r="Q90" s="220"/>
      <c r="R90" s="223" t="s">
        <v>556</v>
      </c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63"/>
      <c r="AG90" s="260"/>
      <c r="AH90" s="220"/>
      <c r="AI90" s="220"/>
      <c r="AJ90" s="263"/>
      <c r="AK90" s="263"/>
      <c r="AL90" s="263"/>
    </row>
    <row r="91" spans="1:38" s="218" customFormat="1" ht="12.75" customHeight="1">
      <c r="A91" s="317">
        <v>10</v>
      </c>
      <c r="B91" s="294">
        <v>44810</v>
      </c>
      <c r="C91" s="296"/>
      <c r="D91" s="296" t="s">
        <v>915</v>
      </c>
      <c r="E91" s="295" t="s">
        <v>557</v>
      </c>
      <c r="F91" s="295">
        <v>370.5</v>
      </c>
      <c r="G91" s="317">
        <v>364</v>
      </c>
      <c r="H91" s="297">
        <v>375.5</v>
      </c>
      <c r="I91" s="297" t="s">
        <v>916</v>
      </c>
      <c r="J91" s="298" t="s">
        <v>951</v>
      </c>
      <c r="K91" s="297">
        <f t="shared" ref="K91:K92" si="114">H91-F91</f>
        <v>5</v>
      </c>
      <c r="L91" s="299">
        <f t="shared" si="112"/>
        <v>473.13000000000005</v>
      </c>
      <c r="M91" s="300">
        <f t="shared" si="113"/>
        <v>8526.8700000000008</v>
      </c>
      <c r="N91" s="297">
        <v>1800</v>
      </c>
      <c r="O91" s="298" t="s">
        <v>555</v>
      </c>
      <c r="P91" s="294">
        <v>44811</v>
      </c>
      <c r="Q91" s="220"/>
      <c r="R91" s="223" t="s">
        <v>556</v>
      </c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63"/>
      <c r="AG91" s="260"/>
      <c r="AH91" s="220"/>
      <c r="AI91" s="220"/>
      <c r="AJ91" s="263"/>
      <c r="AK91" s="263"/>
      <c r="AL91" s="263"/>
    </row>
    <row r="92" spans="1:38" s="218" customFormat="1" ht="12.75" customHeight="1">
      <c r="A92" s="317">
        <v>11</v>
      </c>
      <c r="B92" s="294">
        <v>44810</v>
      </c>
      <c r="C92" s="296"/>
      <c r="D92" s="296" t="s">
        <v>937</v>
      </c>
      <c r="E92" s="295" t="s">
        <v>557</v>
      </c>
      <c r="F92" s="295">
        <v>825</v>
      </c>
      <c r="G92" s="317">
        <v>810</v>
      </c>
      <c r="H92" s="297">
        <v>836</v>
      </c>
      <c r="I92" s="297" t="s">
        <v>938</v>
      </c>
      <c r="J92" s="298" t="s">
        <v>981</v>
      </c>
      <c r="K92" s="297">
        <f t="shared" si="114"/>
        <v>11</v>
      </c>
      <c r="L92" s="299">
        <f t="shared" si="112"/>
        <v>585.20000000000005</v>
      </c>
      <c r="M92" s="300">
        <f t="shared" si="113"/>
        <v>10414.799999999999</v>
      </c>
      <c r="N92" s="297">
        <v>1000</v>
      </c>
      <c r="O92" s="298" t="s">
        <v>555</v>
      </c>
      <c r="P92" s="294">
        <v>44817</v>
      </c>
      <c r="Q92" s="220"/>
      <c r="R92" s="223" t="s">
        <v>556</v>
      </c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63"/>
      <c r="AG92" s="260"/>
      <c r="AH92" s="220"/>
      <c r="AI92" s="220"/>
      <c r="AJ92" s="263"/>
      <c r="AK92" s="263"/>
      <c r="AL92" s="263"/>
    </row>
    <row r="93" spans="1:38" s="218" customFormat="1" ht="12.75" customHeight="1">
      <c r="A93" s="317">
        <v>12</v>
      </c>
      <c r="B93" s="294">
        <v>44811</v>
      </c>
      <c r="C93" s="296"/>
      <c r="D93" s="296" t="s">
        <v>941</v>
      </c>
      <c r="E93" s="295" t="s">
        <v>557</v>
      </c>
      <c r="F93" s="295">
        <v>2585</v>
      </c>
      <c r="G93" s="317">
        <v>2540</v>
      </c>
      <c r="H93" s="297">
        <v>2619</v>
      </c>
      <c r="I93" s="297" t="s">
        <v>942</v>
      </c>
      <c r="J93" s="298" t="s">
        <v>963</v>
      </c>
      <c r="K93" s="297">
        <f t="shared" ref="K93" si="115">H93-F93</f>
        <v>34</v>
      </c>
      <c r="L93" s="299">
        <f t="shared" ref="L93" si="116">(H93*N93)*0.07%</f>
        <v>549.99000000000012</v>
      </c>
      <c r="M93" s="300">
        <f t="shared" ref="M93" si="117">(K93*N93)-L93</f>
        <v>9650.01</v>
      </c>
      <c r="N93" s="297">
        <v>300</v>
      </c>
      <c r="O93" s="298" t="s">
        <v>555</v>
      </c>
      <c r="P93" s="294">
        <v>44813</v>
      </c>
      <c r="Q93" s="220"/>
      <c r="R93" s="223" t="s">
        <v>826</v>
      </c>
      <c r="S93" s="217"/>
      <c r="T93" s="217"/>
      <c r="U93" s="217"/>
      <c r="V93" s="217"/>
      <c r="W93" s="217"/>
      <c r="X93" s="217"/>
      <c r="Y93" s="217"/>
      <c r="Z93" s="217"/>
      <c r="AA93" s="217"/>
      <c r="AB93" s="217"/>
      <c r="AC93" s="217"/>
      <c r="AD93" s="217"/>
      <c r="AE93" s="217"/>
      <c r="AF93" s="263"/>
      <c r="AG93" s="260"/>
      <c r="AH93" s="220"/>
      <c r="AI93" s="220"/>
      <c r="AJ93" s="263"/>
      <c r="AK93" s="263"/>
      <c r="AL93" s="263"/>
    </row>
    <row r="94" spans="1:38" s="218" customFormat="1" ht="12.75" customHeight="1">
      <c r="A94" s="317">
        <v>13</v>
      </c>
      <c r="B94" s="294">
        <v>44811</v>
      </c>
      <c r="C94" s="296"/>
      <c r="D94" s="296" t="s">
        <v>943</v>
      </c>
      <c r="E94" s="295" t="s">
        <v>557</v>
      </c>
      <c r="F94" s="295">
        <v>750</v>
      </c>
      <c r="G94" s="317">
        <v>736</v>
      </c>
      <c r="H94" s="297">
        <v>759</v>
      </c>
      <c r="I94" s="297" t="s">
        <v>944</v>
      </c>
      <c r="J94" s="298" t="s">
        <v>954</v>
      </c>
      <c r="K94" s="297">
        <f t="shared" ref="K94:K96" si="118">H94-F94</f>
        <v>9</v>
      </c>
      <c r="L94" s="299">
        <f t="shared" ref="L94:L97" si="119">(H94*N94)*0.07%</f>
        <v>504.73500000000007</v>
      </c>
      <c r="M94" s="300">
        <f t="shared" ref="M94:M97" si="120">(K94*N94)-L94</f>
        <v>8045.2650000000003</v>
      </c>
      <c r="N94" s="297">
        <v>950</v>
      </c>
      <c r="O94" s="298" t="s">
        <v>555</v>
      </c>
      <c r="P94" s="294">
        <v>44811</v>
      </c>
      <c r="Q94" s="220"/>
      <c r="R94" s="223" t="s">
        <v>556</v>
      </c>
      <c r="S94" s="217"/>
      <c r="T94" s="217"/>
      <c r="U94" s="217"/>
      <c r="V94" s="217"/>
      <c r="W94" s="217"/>
      <c r="X94" s="217"/>
      <c r="Y94" s="217"/>
      <c r="Z94" s="217"/>
      <c r="AA94" s="217"/>
      <c r="AB94" s="217"/>
      <c r="AC94" s="217"/>
      <c r="AD94" s="217"/>
      <c r="AE94" s="217"/>
      <c r="AF94" s="263"/>
      <c r="AG94" s="260"/>
      <c r="AH94" s="220"/>
      <c r="AI94" s="220"/>
      <c r="AJ94" s="263"/>
      <c r="AK94" s="263"/>
      <c r="AL94" s="263"/>
    </row>
    <row r="95" spans="1:38" s="218" customFormat="1" ht="12.75" customHeight="1">
      <c r="A95" s="317">
        <v>14</v>
      </c>
      <c r="B95" s="294">
        <v>44811</v>
      </c>
      <c r="C95" s="296"/>
      <c r="D95" s="296" t="s">
        <v>945</v>
      </c>
      <c r="E95" s="295" t="s">
        <v>557</v>
      </c>
      <c r="F95" s="295">
        <v>1059</v>
      </c>
      <c r="G95" s="317">
        <v>1040</v>
      </c>
      <c r="H95" s="297">
        <v>1076</v>
      </c>
      <c r="I95" s="297" t="s">
        <v>946</v>
      </c>
      <c r="J95" s="298" t="s">
        <v>953</v>
      </c>
      <c r="K95" s="297">
        <f t="shared" si="118"/>
        <v>17</v>
      </c>
      <c r="L95" s="299">
        <f t="shared" si="119"/>
        <v>489.5800000000001</v>
      </c>
      <c r="M95" s="300">
        <f t="shared" si="120"/>
        <v>10560.42</v>
      </c>
      <c r="N95" s="297">
        <v>650</v>
      </c>
      <c r="O95" s="298" t="s">
        <v>555</v>
      </c>
      <c r="P95" s="294">
        <v>44811</v>
      </c>
      <c r="Q95" s="220"/>
      <c r="R95" s="223" t="s">
        <v>826</v>
      </c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63"/>
      <c r="AG95" s="260"/>
      <c r="AH95" s="220"/>
      <c r="AI95" s="220"/>
      <c r="AJ95" s="263"/>
      <c r="AK95" s="263"/>
      <c r="AL95" s="263"/>
    </row>
    <row r="96" spans="1:38" s="218" customFormat="1" ht="12.75" customHeight="1">
      <c r="A96" s="317">
        <v>15</v>
      </c>
      <c r="B96" s="294">
        <v>44811</v>
      </c>
      <c r="C96" s="296"/>
      <c r="D96" s="296" t="s">
        <v>947</v>
      </c>
      <c r="E96" s="295" t="s">
        <v>557</v>
      </c>
      <c r="F96" s="295">
        <v>933</v>
      </c>
      <c r="G96" s="317">
        <v>915</v>
      </c>
      <c r="H96" s="297">
        <v>943</v>
      </c>
      <c r="I96" s="297" t="s">
        <v>948</v>
      </c>
      <c r="J96" s="298" t="s">
        <v>952</v>
      </c>
      <c r="K96" s="297">
        <f t="shared" si="118"/>
        <v>10</v>
      </c>
      <c r="L96" s="299">
        <f t="shared" si="119"/>
        <v>462.07000000000005</v>
      </c>
      <c r="M96" s="300">
        <f t="shared" si="120"/>
        <v>6537.93</v>
      </c>
      <c r="N96" s="297">
        <v>700</v>
      </c>
      <c r="O96" s="298" t="s">
        <v>555</v>
      </c>
      <c r="P96" s="294">
        <v>44811</v>
      </c>
      <c r="Q96" s="220"/>
      <c r="R96" s="223" t="s">
        <v>556</v>
      </c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63"/>
      <c r="AG96" s="260"/>
      <c r="AH96" s="220"/>
      <c r="AI96" s="220"/>
      <c r="AJ96" s="263"/>
      <c r="AK96" s="263"/>
      <c r="AL96" s="263"/>
    </row>
    <row r="97" spans="1:38" s="218" customFormat="1" ht="12.75" customHeight="1">
      <c r="A97" s="372">
        <v>16</v>
      </c>
      <c r="B97" s="362">
        <v>44812</v>
      </c>
      <c r="C97" s="373"/>
      <c r="D97" s="373" t="s">
        <v>912</v>
      </c>
      <c r="E97" s="374" t="s">
        <v>905</v>
      </c>
      <c r="F97" s="374">
        <v>540</v>
      </c>
      <c r="G97" s="372">
        <v>548</v>
      </c>
      <c r="H97" s="323">
        <v>546</v>
      </c>
      <c r="I97" s="323" t="s">
        <v>956</v>
      </c>
      <c r="J97" s="322" t="s">
        <v>961</v>
      </c>
      <c r="K97" s="323">
        <f>F97-H97</f>
        <v>-6</v>
      </c>
      <c r="L97" s="324">
        <f t="shared" si="119"/>
        <v>573.30000000000007</v>
      </c>
      <c r="M97" s="325">
        <f t="shared" si="120"/>
        <v>-9573.2999999999993</v>
      </c>
      <c r="N97" s="323">
        <v>1500</v>
      </c>
      <c r="O97" s="322" t="s">
        <v>567</v>
      </c>
      <c r="P97" s="326">
        <v>44812</v>
      </c>
      <c r="Q97" s="220"/>
      <c r="R97" s="223" t="s">
        <v>556</v>
      </c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63"/>
      <c r="AG97" s="260"/>
      <c r="AH97" s="220"/>
      <c r="AI97" s="220"/>
      <c r="AJ97" s="263"/>
      <c r="AK97" s="263"/>
      <c r="AL97" s="263"/>
    </row>
    <row r="98" spans="1:38" s="218" customFormat="1" ht="12.75" customHeight="1">
      <c r="A98" s="317">
        <v>17</v>
      </c>
      <c r="B98" s="371">
        <v>44812</v>
      </c>
      <c r="C98" s="296"/>
      <c r="D98" s="296" t="s">
        <v>947</v>
      </c>
      <c r="E98" s="295" t="s">
        <v>557</v>
      </c>
      <c r="F98" s="295">
        <v>935</v>
      </c>
      <c r="G98" s="317">
        <v>918</v>
      </c>
      <c r="H98" s="297">
        <v>946.5</v>
      </c>
      <c r="I98" s="297" t="s">
        <v>957</v>
      </c>
      <c r="J98" s="298" t="s">
        <v>877</v>
      </c>
      <c r="K98" s="297">
        <f t="shared" ref="K98" si="121">H98-F98</f>
        <v>11.5</v>
      </c>
      <c r="L98" s="299">
        <f t="shared" ref="L98" si="122">(H98*N98)*0.07%</f>
        <v>463.78500000000008</v>
      </c>
      <c r="M98" s="300">
        <f t="shared" ref="M98" si="123">(K98*N98)-L98</f>
        <v>7586.2150000000001</v>
      </c>
      <c r="N98" s="297">
        <v>700</v>
      </c>
      <c r="O98" s="298" t="s">
        <v>555</v>
      </c>
      <c r="P98" s="294">
        <v>44813</v>
      </c>
      <c r="Q98" s="220"/>
      <c r="R98" s="223" t="s">
        <v>556</v>
      </c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F98" s="263"/>
      <c r="AG98" s="260"/>
      <c r="AH98" s="220"/>
      <c r="AI98" s="220"/>
      <c r="AJ98" s="263"/>
      <c r="AK98" s="263"/>
      <c r="AL98" s="263"/>
    </row>
    <row r="99" spans="1:38" s="218" customFormat="1" ht="12.75" customHeight="1">
      <c r="A99" s="317">
        <v>18</v>
      </c>
      <c r="B99" s="294">
        <v>44813</v>
      </c>
      <c r="C99" s="296"/>
      <c r="D99" s="296" t="s">
        <v>912</v>
      </c>
      <c r="E99" s="295" t="s">
        <v>557</v>
      </c>
      <c r="F99" s="295">
        <v>552</v>
      </c>
      <c r="G99" s="317">
        <v>544</v>
      </c>
      <c r="H99" s="297">
        <v>557.5</v>
      </c>
      <c r="I99" s="297" t="s">
        <v>964</v>
      </c>
      <c r="J99" s="298" t="s">
        <v>971</v>
      </c>
      <c r="K99" s="297">
        <f t="shared" ref="K99" si="124">H99-F99</f>
        <v>5.5</v>
      </c>
      <c r="L99" s="299">
        <f t="shared" ref="L99" si="125">(H99*N99)*0.07%</f>
        <v>585.37500000000011</v>
      </c>
      <c r="M99" s="300">
        <f t="shared" ref="M99" si="126">(K99*N99)-L99</f>
        <v>7664.625</v>
      </c>
      <c r="N99" s="297">
        <v>1500</v>
      </c>
      <c r="O99" s="298" t="s">
        <v>555</v>
      </c>
      <c r="P99" s="294">
        <v>44816</v>
      </c>
      <c r="Q99" s="220"/>
      <c r="R99" s="223" t="s">
        <v>556</v>
      </c>
      <c r="S99" s="217"/>
      <c r="T99" s="217"/>
      <c r="U99" s="217"/>
      <c r="V99" s="217"/>
      <c r="W99" s="217"/>
      <c r="X99" s="217"/>
      <c r="Y99" s="217"/>
      <c r="Z99" s="217"/>
      <c r="AA99" s="217"/>
      <c r="AB99" s="217"/>
      <c r="AC99" s="217"/>
      <c r="AD99" s="217"/>
      <c r="AE99" s="217"/>
      <c r="AF99" s="263"/>
      <c r="AG99" s="260"/>
      <c r="AH99" s="220"/>
      <c r="AI99" s="220"/>
      <c r="AJ99" s="263"/>
      <c r="AK99" s="263"/>
      <c r="AL99" s="263"/>
    </row>
    <row r="100" spans="1:38" s="218" customFormat="1" ht="12.75" customHeight="1">
      <c r="A100" s="372">
        <v>19</v>
      </c>
      <c r="B100" s="326">
        <v>44816</v>
      </c>
      <c r="C100" s="373"/>
      <c r="D100" s="373" t="s">
        <v>968</v>
      </c>
      <c r="E100" s="374" t="s">
        <v>905</v>
      </c>
      <c r="F100" s="374">
        <v>2415</v>
      </c>
      <c r="G100" s="372">
        <v>2460</v>
      </c>
      <c r="H100" s="323">
        <v>2460</v>
      </c>
      <c r="I100" s="323" t="s">
        <v>969</v>
      </c>
      <c r="J100" s="322" t="s">
        <v>970</v>
      </c>
      <c r="K100" s="323">
        <f>F100-H100</f>
        <v>-45</v>
      </c>
      <c r="L100" s="324">
        <f t="shared" ref="L100:L101" si="127">(H100*N100)*0.07%</f>
        <v>430.50000000000006</v>
      </c>
      <c r="M100" s="325">
        <f t="shared" ref="M100:M101" si="128">(K100*N100)-L100</f>
        <v>-11680.5</v>
      </c>
      <c r="N100" s="323">
        <v>250</v>
      </c>
      <c r="O100" s="322" t="s">
        <v>567</v>
      </c>
      <c r="P100" s="326">
        <v>44816</v>
      </c>
      <c r="Q100" s="220"/>
      <c r="R100" s="223" t="s">
        <v>556</v>
      </c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63"/>
      <c r="AG100" s="260"/>
      <c r="AH100" s="220"/>
      <c r="AI100" s="220"/>
      <c r="AJ100" s="263"/>
      <c r="AK100" s="263"/>
      <c r="AL100" s="263"/>
    </row>
    <row r="101" spans="1:38" s="218" customFormat="1" ht="12.75" customHeight="1">
      <c r="A101" s="372">
        <v>20</v>
      </c>
      <c r="B101" s="326">
        <v>44816</v>
      </c>
      <c r="C101" s="373"/>
      <c r="D101" s="373" t="s">
        <v>941</v>
      </c>
      <c r="E101" s="374" t="s">
        <v>557</v>
      </c>
      <c r="F101" s="374">
        <v>2595</v>
      </c>
      <c r="G101" s="372">
        <v>2550</v>
      </c>
      <c r="H101" s="323">
        <v>2550</v>
      </c>
      <c r="I101" s="323" t="s">
        <v>972</v>
      </c>
      <c r="J101" s="322" t="s">
        <v>970</v>
      </c>
      <c r="K101" s="323">
        <f t="shared" ref="K101" si="129">H101-F101</f>
        <v>-45</v>
      </c>
      <c r="L101" s="324">
        <f t="shared" si="127"/>
        <v>535.50000000000011</v>
      </c>
      <c r="M101" s="325">
        <f t="shared" si="128"/>
        <v>-14035.5</v>
      </c>
      <c r="N101" s="323">
        <v>300</v>
      </c>
      <c r="O101" s="322" t="s">
        <v>567</v>
      </c>
      <c r="P101" s="326">
        <v>44820</v>
      </c>
      <c r="Q101" s="220"/>
      <c r="R101" s="223" t="s">
        <v>826</v>
      </c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/>
      <c r="AF101" s="263"/>
      <c r="AG101" s="260"/>
      <c r="AH101" s="220"/>
      <c r="AI101" s="220"/>
      <c r="AJ101" s="263"/>
      <c r="AK101" s="263"/>
      <c r="AL101" s="263"/>
    </row>
    <row r="102" spans="1:38" s="218" customFormat="1" ht="12.75" customHeight="1">
      <c r="A102" s="317">
        <v>21</v>
      </c>
      <c r="B102" s="294">
        <v>44816</v>
      </c>
      <c r="C102" s="296"/>
      <c r="D102" s="296" t="s">
        <v>973</v>
      </c>
      <c r="E102" s="295" t="s">
        <v>557</v>
      </c>
      <c r="F102" s="295">
        <v>1502</v>
      </c>
      <c r="G102" s="317">
        <v>1480</v>
      </c>
      <c r="H102" s="297">
        <v>1517.5</v>
      </c>
      <c r="I102" s="297" t="s">
        <v>974</v>
      </c>
      <c r="J102" s="298" t="s">
        <v>983</v>
      </c>
      <c r="K102" s="297">
        <f t="shared" ref="K102" si="130">H102-F102</f>
        <v>15.5</v>
      </c>
      <c r="L102" s="299">
        <f t="shared" ref="L102" si="131">(H102*N102)*0.07%</f>
        <v>584.23750000000007</v>
      </c>
      <c r="M102" s="300">
        <f t="shared" ref="M102" si="132">(K102*N102)-L102</f>
        <v>7940.7624999999998</v>
      </c>
      <c r="N102" s="297">
        <v>550</v>
      </c>
      <c r="O102" s="298" t="s">
        <v>555</v>
      </c>
      <c r="P102" s="294">
        <v>44817</v>
      </c>
      <c r="Q102" s="220"/>
      <c r="R102" s="223" t="s">
        <v>826</v>
      </c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17"/>
      <c r="AE102" s="217"/>
      <c r="AF102" s="263"/>
      <c r="AG102" s="260"/>
      <c r="AH102" s="220"/>
      <c r="AI102" s="220"/>
      <c r="AJ102" s="263"/>
      <c r="AK102" s="263"/>
      <c r="AL102" s="263"/>
    </row>
    <row r="103" spans="1:38" s="218" customFormat="1" ht="12.75" customHeight="1">
      <c r="A103" s="317">
        <v>22</v>
      </c>
      <c r="B103" s="294">
        <v>44816</v>
      </c>
      <c r="C103" s="296"/>
      <c r="D103" s="296" t="s">
        <v>975</v>
      </c>
      <c r="E103" s="295" t="s">
        <v>557</v>
      </c>
      <c r="F103" s="295">
        <v>1718</v>
      </c>
      <c r="G103" s="317">
        <v>16890</v>
      </c>
      <c r="H103" s="297">
        <v>1760</v>
      </c>
      <c r="I103" s="297" t="s">
        <v>994</v>
      </c>
      <c r="J103" s="298" t="s">
        <v>982</v>
      </c>
      <c r="K103" s="297">
        <f t="shared" ref="K103:K105" si="133">H103-F103</f>
        <v>42</v>
      </c>
      <c r="L103" s="299">
        <f t="shared" ref="L103:L105" si="134">(H103*N103)*0.07%</f>
        <v>616.00000000000011</v>
      </c>
      <c r="M103" s="300">
        <f t="shared" ref="M103:M105" si="135">(K103*N103)-L103</f>
        <v>20384</v>
      </c>
      <c r="N103" s="297">
        <v>500</v>
      </c>
      <c r="O103" s="298" t="s">
        <v>555</v>
      </c>
      <c r="P103" s="294">
        <v>44817</v>
      </c>
      <c r="Q103" s="220"/>
      <c r="R103" s="223" t="s">
        <v>556</v>
      </c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63"/>
      <c r="AG103" s="260"/>
      <c r="AH103" s="220"/>
      <c r="AI103" s="220"/>
      <c r="AJ103" s="263"/>
      <c r="AK103" s="263"/>
      <c r="AL103" s="263"/>
    </row>
    <row r="104" spans="1:38" s="218" customFormat="1" ht="12.75" customHeight="1">
      <c r="A104" s="372">
        <v>23</v>
      </c>
      <c r="B104" s="408">
        <v>44817</v>
      </c>
      <c r="C104" s="373"/>
      <c r="D104" s="373" t="s">
        <v>988</v>
      </c>
      <c r="E104" s="374" t="s">
        <v>557</v>
      </c>
      <c r="F104" s="374">
        <v>3370</v>
      </c>
      <c r="G104" s="372">
        <v>3300</v>
      </c>
      <c r="H104" s="323">
        <v>3300</v>
      </c>
      <c r="I104" s="323" t="s">
        <v>989</v>
      </c>
      <c r="J104" s="322" t="s">
        <v>931</v>
      </c>
      <c r="K104" s="323">
        <f t="shared" si="133"/>
        <v>-70</v>
      </c>
      <c r="L104" s="324">
        <f t="shared" si="134"/>
        <v>462.00000000000006</v>
      </c>
      <c r="M104" s="325">
        <f t="shared" si="135"/>
        <v>-14462</v>
      </c>
      <c r="N104" s="323">
        <v>200</v>
      </c>
      <c r="O104" s="322" t="s">
        <v>567</v>
      </c>
      <c r="P104" s="326">
        <v>44818</v>
      </c>
      <c r="Q104" s="220"/>
      <c r="R104" s="223" t="s">
        <v>556</v>
      </c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F104" s="263"/>
      <c r="AG104" s="260"/>
      <c r="AH104" s="220"/>
      <c r="AI104" s="220"/>
      <c r="AJ104" s="263"/>
      <c r="AK104" s="263"/>
      <c r="AL104" s="263"/>
    </row>
    <row r="105" spans="1:38" s="218" customFormat="1" ht="12.75" customHeight="1">
      <c r="A105" s="372">
        <v>24</v>
      </c>
      <c r="B105" s="408">
        <v>44817</v>
      </c>
      <c r="C105" s="373"/>
      <c r="D105" s="373" t="s">
        <v>990</v>
      </c>
      <c r="E105" s="374" t="s">
        <v>557</v>
      </c>
      <c r="F105" s="374">
        <v>548</v>
      </c>
      <c r="G105" s="372">
        <v>535</v>
      </c>
      <c r="H105" s="323">
        <v>535</v>
      </c>
      <c r="I105" s="323" t="s">
        <v>991</v>
      </c>
      <c r="J105" s="322" t="s">
        <v>1045</v>
      </c>
      <c r="K105" s="323">
        <f t="shared" si="133"/>
        <v>-13</v>
      </c>
      <c r="L105" s="324">
        <f t="shared" si="134"/>
        <v>374.50000000000006</v>
      </c>
      <c r="M105" s="325">
        <f t="shared" si="135"/>
        <v>-13374.5</v>
      </c>
      <c r="N105" s="323">
        <v>1000</v>
      </c>
      <c r="O105" s="322" t="s">
        <v>567</v>
      </c>
      <c r="P105" s="326">
        <v>44820</v>
      </c>
      <c r="Q105" s="220"/>
      <c r="R105" s="223" t="s">
        <v>826</v>
      </c>
      <c r="S105" s="217"/>
      <c r="T105" s="217"/>
      <c r="U105" s="217"/>
      <c r="V105" s="217"/>
      <c r="W105" s="217"/>
      <c r="X105" s="217"/>
      <c r="Y105" s="217"/>
      <c r="Z105" s="217"/>
      <c r="AA105" s="217"/>
      <c r="AB105" s="217"/>
      <c r="AC105" s="217"/>
      <c r="AD105" s="217"/>
      <c r="AE105" s="217"/>
      <c r="AF105" s="263"/>
      <c r="AG105" s="260"/>
      <c r="AH105" s="220"/>
      <c r="AI105" s="220"/>
      <c r="AJ105" s="263"/>
      <c r="AK105" s="263"/>
      <c r="AL105" s="263"/>
    </row>
    <row r="106" spans="1:38" s="218" customFormat="1" ht="12.75" customHeight="1">
      <c r="A106" s="372">
        <v>25</v>
      </c>
      <c r="B106" s="408">
        <v>44817</v>
      </c>
      <c r="C106" s="373"/>
      <c r="D106" s="373" t="s">
        <v>947</v>
      </c>
      <c r="E106" s="374" t="s">
        <v>557</v>
      </c>
      <c r="F106" s="374">
        <v>959</v>
      </c>
      <c r="G106" s="372">
        <v>940</v>
      </c>
      <c r="H106" s="323">
        <v>940</v>
      </c>
      <c r="I106" s="323" t="s">
        <v>992</v>
      </c>
      <c r="J106" s="322" t="s">
        <v>1002</v>
      </c>
      <c r="K106" s="323">
        <f t="shared" ref="K106:K108" si="136">H106-F106</f>
        <v>-19</v>
      </c>
      <c r="L106" s="324">
        <f t="shared" ref="L106:L108" si="137">(H106*N106)*0.07%</f>
        <v>460.60000000000008</v>
      </c>
      <c r="M106" s="325">
        <f t="shared" ref="M106:M108" si="138">(K106*N106)-L106</f>
        <v>-13760.6</v>
      </c>
      <c r="N106" s="323">
        <v>700</v>
      </c>
      <c r="O106" s="322" t="s">
        <v>567</v>
      </c>
      <c r="P106" s="326">
        <v>44818</v>
      </c>
      <c r="Q106" s="220"/>
      <c r="R106" s="223" t="s">
        <v>826</v>
      </c>
      <c r="S106" s="217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63"/>
      <c r="AG106" s="260"/>
      <c r="AH106" s="220"/>
      <c r="AI106" s="220"/>
      <c r="AJ106" s="263"/>
      <c r="AK106" s="263"/>
      <c r="AL106" s="263"/>
    </row>
    <row r="107" spans="1:38" s="218" customFormat="1" ht="12.75" customHeight="1">
      <c r="A107" s="317">
        <v>26</v>
      </c>
      <c r="B107" s="294">
        <v>44818</v>
      </c>
      <c r="C107" s="296"/>
      <c r="D107" s="296" t="s">
        <v>1018</v>
      </c>
      <c r="E107" s="295" t="s">
        <v>557</v>
      </c>
      <c r="F107" s="295">
        <v>243.5</v>
      </c>
      <c r="G107" s="317">
        <v>238</v>
      </c>
      <c r="H107" s="297">
        <v>249</v>
      </c>
      <c r="I107" s="297" t="s">
        <v>934</v>
      </c>
      <c r="J107" s="298" t="s">
        <v>982</v>
      </c>
      <c r="K107" s="297">
        <f t="shared" si="136"/>
        <v>5.5</v>
      </c>
      <c r="L107" s="299">
        <f t="shared" si="137"/>
        <v>505.47000000000008</v>
      </c>
      <c r="M107" s="300">
        <f t="shared" si="138"/>
        <v>15444.53</v>
      </c>
      <c r="N107" s="297">
        <v>2900</v>
      </c>
      <c r="O107" s="298" t="s">
        <v>555</v>
      </c>
      <c r="P107" s="294">
        <v>44818</v>
      </c>
      <c r="Q107" s="220"/>
      <c r="R107" s="223" t="s">
        <v>826</v>
      </c>
      <c r="S107" s="217"/>
      <c r="T107" s="217"/>
      <c r="U107" s="217"/>
      <c r="V107" s="217"/>
      <c r="W107" s="217"/>
      <c r="X107" s="217"/>
      <c r="Y107" s="217"/>
      <c r="Z107" s="217"/>
      <c r="AA107" s="217"/>
      <c r="AB107" s="217"/>
      <c r="AC107" s="217"/>
      <c r="AD107" s="217"/>
      <c r="AE107" s="217"/>
      <c r="AF107" s="263"/>
      <c r="AG107" s="260"/>
      <c r="AH107" s="220"/>
      <c r="AI107" s="220"/>
      <c r="AJ107" s="263"/>
      <c r="AK107" s="263"/>
      <c r="AL107" s="263"/>
    </row>
    <row r="108" spans="1:38" s="218" customFormat="1" ht="12.75" customHeight="1">
      <c r="A108" s="372">
        <v>27</v>
      </c>
      <c r="B108" s="326">
        <v>44818</v>
      </c>
      <c r="C108" s="373"/>
      <c r="D108" s="373" t="s">
        <v>1025</v>
      </c>
      <c r="E108" s="374" t="s">
        <v>557</v>
      </c>
      <c r="F108" s="374">
        <v>1635</v>
      </c>
      <c r="G108" s="372">
        <v>1597</v>
      </c>
      <c r="H108" s="323">
        <v>1597</v>
      </c>
      <c r="I108" s="323" t="s">
        <v>1019</v>
      </c>
      <c r="J108" s="322" t="s">
        <v>1046</v>
      </c>
      <c r="K108" s="323">
        <f t="shared" si="136"/>
        <v>-38</v>
      </c>
      <c r="L108" s="324">
        <f t="shared" si="137"/>
        <v>391.26500000000004</v>
      </c>
      <c r="M108" s="325">
        <f t="shared" si="138"/>
        <v>-13691.264999999999</v>
      </c>
      <c r="N108" s="323">
        <v>350</v>
      </c>
      <c r="O108" s="322" t="s">
        <v>567</v>
      </c>
      <c r="P108" s="326">
        <v>44820</v>
      </c>
      <c r="Q108" s="220"/>
      <c r="R108" s="223" t="s">
        <v>556</v>
      </c>
      <c r="S108" s="217"/>
      <c r="T108" s="217"/>
      <c r="U108" s="217"/>
      <c r="V108" s="217"/>
      <c r="W108" s="217"/>
      <c r="X108" s="217"/>
      <c r="Y108" s="217"/>
      <c r="Z108" s="217"/>
      <c r="AA108" s="217"/>
      <c r="AB108" s="217"/>
      <c r="AC108" s="217"/>
      <c r="AD108" s="217"/>
      <c r="AE108" s="217"/>
      <c r="AF108" s="263"/>
      <c r="AG108" s="260"/>
      <c r="AH108" s="220"/>
      <c r="AI108" s="220"/>
      <c r="AJ108" s="263"/>
      <c r="AK108" s="263"/>
      <c r="AL108" s="263"/>
    </row>
    <row r="109" spans="1:38" s="218" customFormat="1" ht="12.75" customHeight="1">
      <c r="A109" s="425">
        <v>28</v>
      </c>
      <c r="B109" s="426">
        <v>44818</v>
      </c>
      <c r="C109" s="427"/>
      <c r="D109" s="427" t="s">
        <v>1020</v>
      </c>
      <c r="E109" s="428" t="s">
        <v>557</v>
      </c>
      <c r="F109" s="428">
        <v>110.25</v>
      </c>
      <c r="G109" s="425">
        <v>107.5</v>
      </c>
      <c r="H109" s="428">
        <v>107.5</v>
      </c>
      <c r="I109" s="428" t="s">
        <v>1023</v>
      </c>
      <c r="J109" s="322" t="s">
        <v>1037</v>
      </c>
      <c r="K109" s="323">
        <f t="shared" ref="K109:K110" si="139">H109-F109</f>
        <v>-2.75</v>
      </c>
      <c r="L109" s="324">
        <f t="shared" ref="L109:L110" si="140">(H109*N109)*0.07%</f>
        <v>319.81250000000006</v>
      </c>
      <c r="M109" s="325">
        <f t="shared" ref="M109:M110" si="141">(K109*N109)-L109</f>
        <v>-12007.3125</v>
      </c>
      <c r="N109" s="323">
        <v>4250</v>
      </c>
      <c r="O109" s="322" t="s">
        <v>567</v>
      </c>
      <c r="P109" s="326">
        <v>44819</v>
      </c>
      <c r="Q109" s="220"/>
      <c r="R109" s="223" t="s">
        <v>556</v>
      </c>
      <c r="S109" s="217"/>
      <c r="T109" s="217"/>
      <c r="U109" s="217"/>
      <c r="V109" s="217"/>
      <c r="W109" s="217"/>
      <c r="X109" s="217"/>
      <c r="Y109" s="217"/>
      <c r="Z109" s="217"/>
      <c r="AA109" s="217"/>
      <c r="AB109" s="217"/>
      <c r="AC109" s="217"/>
      <c r="AD109" s="217"/>
      <c r="AE109" s="217"/>
      <c r="AF109" s="263"/>
      <c r="AG109" s="260"/>
      <c r="AH109" s="220"/>
      <c r="AI109" s="220"/>
      <c r="AJ109" s="263"/>
      <c r="AK109" s="263"/>
      <c r="AL109" s="263"/>
    </row>
    <row r="110" spans="1:38" s="218" customFormat="1" ht="12.75" customHeight="1">
      <c r="A110" s="317">
        <v>29</v>
      </c>
      <c r="B110" s="294">
        <v>44818</v>
      </c>
      <c r="C110" s="296"/>
      <c r="D110" s="296" t="s">
        <v>1021</v>
      </c>
      <c r="E110" s="295" t="s">
        <v>557</v>
      </c>
      <c r="F110" s="295">
        <v>511</v>
      </c>
      <c r="G110" s="317">
        <v>499</v>
      </c>
      <c r="H110" s="297">
        <v>519</v>
      </c>
      <c r="I110" s="297" t="s">
        <v>1022</v>
      </c>
      <c r="J110" s="298" t="s">
        <v>1038</v>
      </c>
      <c r="K110" s="297">
        <f t="shared" si="139"/>
        <v>8</v>
      </c>
      <c r="L110" s="299">
        <f t="shared" si="140"/>
        <v>435.96000000000004</v>
      </c>
      <c r="M110" s="300">
        <f t="shared" si="141"/>
        <v>9164.0400000000009</v>
      </c>
      <c r="N110" s="295">
        <v>1200</v>
      </c>
      <c r="O110" s="298" t="s">
        <v>555</v>
      </c>
      <c r="P110" s="294">
        <v>44819</v>
      </c>
      <c r="Q110" s="220"/>
      <c r="R110" s="223" t="s">
        <v>826</v>
      </c>
      <c r="S110" s="217"/>
      <c r="T110" s="217"/>
      <c r="U110" s="217"/>
      <c r="V110" s="217"/>
      <c r="W110" s="217"/>
      <c r="X110" s="217"/>
      <c r="Y110" s="217"/>
      <c r="Z110" s="217"/>
      <c r="AA110" s="217"/>
      <c r="AB110" s="217"/>
      <c r="AC110" s="217"/>
      <c r="AD110" s="217"/>
      <c r="AE110" s="217"/>
      <c r="AF110" s="263"/>
      <c r="AG110" s="260"/>
      <c r="AH110" s="220"/>
      <c r="AI110" s="220"/>
      <c r="AJ110" s="263"/>
      <c r="AK110" s="263"/>
      <c r="AL110" s="263"/>
    </row>
    <row r="111" spans="1:38" s="218" customFormat="1" ht="12.75" customHeight="1">
      <c r="A111" s="317">
        <v>30</v>
      </c>
      <c r="B111" s="294">
        <v>44818</v>
      </c>
      <c r="C111" s="296"/>
      <c r="D111" s="296" t="s">
        <v>1024</v>
      </c>
      <c r="E111" s="295" t="s">
        <v>557</v>
      </c>
      <c r="F111" s="295">
        <v>112.5</v>
      </c>
      <c r="G111" s="317">
        <v>111.1</v>
      </c>
      <c r="H111" s="297">
        <v>113.75</v>
      </c>
      <c r="I111" s="297">
        <v>115</v>
      </c>
      <c r="J111" s="298" t="s">
        <v>1003</v>
      </c>
      <c r="K111" s="297">
        <f t="shared" ref="K111:K112" si="142">H111-F111</f>
        <v>1.25</v>
      </c>
      <c r="L111" s="299">
        <f t="shared" ref="L111:L112" si="143">(H111*N111)*0.07%</f>
        <v>907.72500000000014</v>
      </c>
      <c r="M111" s="300">
        <f t="shared" ref="M111:M112" si="144">(K111*N111)-L111</f>
        <v>13342.275</v>
      </c>
      <c r="N111" s="297">
        <v>11400</v>
      </c>
      <c r="O111" s="298" t="s">
        <v>555</v>
      </c>
      <c r="P111" s="294">
        <v>44819</v>
      </c>
      <c r="Q111" s="220"/>
      <c r="R111" s="223" t="s">
        <v>556</v>
      </c>
      <c r="S111" s="217"/>
      <c r="T111" s="217"/>
      <c r="U111" s="217"/>
      <c r="V111" s="217"/>
      <c r="W111" s="217"/>
      <c r="X111" s="217"/>
      <c r="Y111" s="217"/>
      <c r="Z111" s="217"/>
      <c r="AA111" s="217"/>
      <c r="AB111" s="217"/>
      <c r="AC111" s="217"/>
      <c r="AD111" s="217"/>
      <c r="AE111" s="217"/>
      <c r="AF111" s="263"/>
      <c r="AG111" s="260"/>
      <c r="AH111" s="220"/>
      <c r="AI111" s="220"/>
      <c r="AJ111" s="263"/>
      <c r="AK111" s="263"/>
      <c r="AL111" s="263"/>
    </row>
    <row r="112" spans="1:38" s="218" customFormat="1" ht="12.75" customHeight="1">
      <c r="A112" s="317">
        <v>31</v>
      </c>
      <c r="B112" s="294">
        <v>44820</v>
      </c>
      <c r="C112" s="296"/>
      <c r="D112" s="296" t="s">
        <v>1047</v>
      </c>
      <c r="E112" s="295" t="s">
        <v>557</v>
      </c>
      <c r="F112" s="295">
        <v>4345</v>
      </c>
      <c r="G112" s="317">
        <v>4230</v>
      </c>
      <c r="H112" s="297">
        <v>4412.5</v>
      </c>
      <c r="I112" s="297" t="s">
        <v>1048</v>
      </c>
      <c r="J112" s="298" t="s">
        <v>598</v>
      </c>
      <c r="K112" s="297">
        <f t="shared" si="142"/>
        <v>67.5</v>
      </c>
      <c r="L112" s="299">
        <f t="shared" si="143"/>
        <v>386.09375000000006</v>
      </c>
      <c r="M112" s="300">
        <f t="shared" si="144"/>
        <v>8051.40625</v>
      </c>
      <c r="N112" s="297">
        <v>125</v>
      </c>
      <c r="O112" s="298" t="s">
        <v>555</v>
      </c>
      <c r="P112" s="294">
        <v>44824</v>
      </c>
      <c r="Q112" s="220"/>
      <c r="R112" s="223" t="s">
        <v>826</v>
      </c>
      <c r="S112" s="217"/>
      <c r="T112" s="217"/>
      <c r="U112" s="217"/>
      <c r="V112" s="217"/>
      <c r="W112" s="217"/>
      <c r="X112" s="217"/>
      <c r="Y112" s="217"/>
      <c r="Z112" s="217"/>
      <c r="AA112" s="217"/>
      <c r="AB112" s="217"/>
      <c r="AC112" s="217"/>
      <c r="AD112" s="217"/>
      <c r="AE112" s="217"/>
      <c r="AF112" s="263"/>
      <c r="AG112" s="260"/>
      <c r="AH112" s="220"/>
      <c r="AI112" s="220"/>
      <c r="AJ112" s="263"/>
      <c r="AK112" s="263"/>
      <c r="AL112" s="263"/>
    </row>
    <row r="113" spans="1:38" s="218" customFormat="1" ht="12.75" customHeight="1">
      <c r="A113" s="372">
        <v>32</v>
      </c>
      <c r="B113" s="326">
        <v>44820</v>
      </c>
      <c r="C113" s="373"/>
      <c r="D113" s="373" t="s">
        <v>1049</v>
      </c>
      <c r="E113" s="374" t="s">
        <v>557</v>
      </c>
      <c r="F113" s="374">
        <v>2015</v>
      </c>
      <c r="G113" s="372">
        <v>1965</v>
      </c>
      <c r="H113" s="323">
        <v>1965</v>
      </c>
      <c r="I113" s="323" t="s">
        <v>1050</v>
      </c>
      <c r="J113" s="322" t="s">
        <v>1051</v>
      </c>
      <c r="K113" s="323">
        <f t="shared" ref="K113" si="145">H113-F113</f>
        <v>-50</v>
      </c>
      <c r="L113" s="324">
        <f t="shared" ref="L113:L114" si="146">(H113*N113)*0.07%</f>
        <v>412.65000000000003</v>
      </c>
      <c r="M113" s="325">
        <f t="shared" ref="M113:M114" si="147">(K113*N113)-L113</f>
        <v>-15412.65</v>
      </c>
      <c r="N113" s="323">
        <v>300</v>
      </c>
      <c r="O113" s="322" t="s">
        <v>567</v>
      </c>
      <c r="P113" s="326">
        <v>44820</v>
      </c>
      <c r="Q113" s="220"/>
      <c r="R113" s="223" t="s">
        <v>556</v>
      </c>
      <c r="S113" s="217"/>
      <c r="T113" s="217"/>
      <c r="U113" s="217"/>
      <c r="V113" s="217"/>
      <c r="W113" s="217"/>
      <c r="X113" s="217"/>
      <c r="Y113" s="217"/>
      <c r="Z113" s="217"/>
      <c r="AA113" s="217"/>
      <c r="AB113" s="217"/>
      <c r="AC113" s="217"/>
      <c r="AD113" s="217"/>
      <c r="AE113" s="217"/>
      <c r="AF113" s="263"/>
      <c r="AG113" s="260"/>
      <c r="AH113" s="220"/>
      <c r="AI113" s="220"/>
      <c r="AJ113" s="263"/>
      <c r="AK113" s="263"/>
      <c r="AL113" s="263"/>
    </row>
    <row r="114" spans="1:38" s="218" customFormat="1" ht="12.75" customHeight="1">
      <c r="A114" s="372">
        <v>33</v>
      </c>
      <c r="B114" s="326">
        <v>44823</v>
      </c>
      <c r="C114" s="373"/>
      <c r="D114" s="373" t="s">
        <v>1060</v>
      </c>
      <c r="E114" s="374" t="s">
        <v>905</v>
      </c>
      <c r="F114" s="374">
        <v>799</v>
      </c>
      <c r="G114" s="372">
        <v>810</v>
      </c>
      <c r="H114" s="323">
        <v>810</v>
      </c>
      <c r="I114" s="323" t="s">
        <v>1061</v>
      </c>
      <c r="J114" s="322" t="s">
        <v>1070</v>
      </c>
      <c r="K114" s="323">
        <f>F114-H114</f>
        <v>-11</v>
      </c>
      <c r="L114" s="324">
        <f t="shared" si="146"/>
        <v>680.40000000000009</v>
      </c>
      <c r="M114" s="325">
        <f t="shared" si="147"/>
        <v>-13880.4</v>
      </c>
      <c r="N114" s="323">
        <v>1200</v>
      </c>
      <c r="O114" s="322" t="s">
        <v>567</v>
      </c>
      <c r="P114" s="326">
        <v>44824</v>
      </c>
      <c r="Q114" s="220"/>
      <c r="R114" s="223" t="s">
        <v>826</v>
      </c>
      <c r="S114" s="217"/>
      <c r="T114" s="217"/>
      <c r="U114" s="217"/>
      <c r="V114" s="217"/>
      <c r="W114" s="217"/>
      <c r="X114" s="217"/>
      <c r="Y114" s="217"/>
      <c r="Z114" s="217"/>
      <c r="AA114" s="217"/>
      <c r="AB114" s="217"/>
      <c r="AC114" s="217"/>
      <c r="AD114" s="217"/>
      <c r="AE114" s="217"/>
      <c r="AF114" s="263"/>
      <c r="AG114" s="260"/>
      <c r="AH114" s="220"/>
      <c r="AI114" s="220"/>
      <c r="AJ114" s="263"/>
      <c r="AK114" s="263"/>
      <c r="AL114" s="263"/>
    </row>
    <row r="115" spans="1:38" s="218" customFormat="1" ht="12.75" customHeight="1">
      <c r="A115" s="372">
        <v>34</v>
      </c>
      <c r="B115" s="326">
        <v>44823</v>
      </c>
      <c r="C115" s="373"/>
      <c r="D115" s="373" t="s">
        <v>1062</v>
      </c>
      <c r="E115" s="374" t="s">
        <v>557</v>
      </c>
      <c r="F115" s="374">
        <v>1752.5</v>
      </c>
      <c r="G115" s="372">
        <v>1725</v>
      </c>
      <c r="H115" s="323">
        <v>1725</v>
      </c>
      <c r="I115" s="323" t="s">
        <v>1063</v>
      </c>
      <c r="J115" s="322" t="s">
        <v>1089</v>
      </c>
      <c r="K115" s="323">
        <f t="shared" ref="K115" si="148">H115-F115</f>
        <v>-27.5</v>
      </c>
      <c r="L115" s="324">
        <f t="shared" ref="L115" si="149">(H115*N115)*0.07%</f>
        <v>573.56250000000011</v>
      </c>
      <c r="M115" s="325">
        <f t="shared" ref="M115" si="150">(K115*N115)-L115</f>
        <v>-13636.0625</v>
      </c>
      <c r="N115" s="323">
        <v>475</v>
      </c>
      <c r="O115" s="322" t="s">
        <v>567</v>
      </c>
      <c r="P115" s="326">
        <v>44825</v>
      </c>
      <c r="Q115" s="220"/>
      <c r="R115" s="223" t="s">
        <v>556</v>
      </c>
      <c r="S115" s="217"/>
      <c r="T115" s="217"/>
      <c r="U115" s="217"/>
      <c r="V115" s="217"/>
      <c r="W115" s="217"/>
      <c r="X115" s="217"/>
      <c r="Y115" s="217"/>
      <c r="Z115" s="217"/>
      <c r="AA115" s="217"/>
      <c r="AB115" s="217"/>
      <c r="AC115" s="217"/>
      <c r="AD115" s="217"/>
      <c r="AE115" s="217"/>
      <c r="AF115" s="263"/>
      <c r="AG115" s="260"/>
      <c r="AH115" s="220"/>
      <c r="AI115" s="220"/>
      <c r="AJ115" s="263"/>
      <c r="AK115" s="263"/>
      <c r="AL115" s="263"/>
    </row>
    <row r="116" spans="1:38" s="218" customFormat="1" ht="12.75" customHeight="1">
      <c r="A116" s="317">
        <v>35</v>
      </c>
      <c r="B116" s="294">
        <v>44824</v>
      </c>
      <c r="C116" s="296"/>
      <c r="D116" s="296" t="s">
        <v>1068</v>
      </c>
      <c r="E116" s="295" t="s">
        <v>557</v>
      </c>
      <c r="F116" s="295">
        <v>397</v>
      </c>
      <c r="G116" s="317">
        <v>388</v>
      </c>
      <c r="H116" s="297">
        <v>404</v>
      </c>
      <c r="I116" s="297" t="s">
        <v>1069</v>
      </c>
      <c r="J116" s="298" t="s">
        <v>1071</v>
      </c>
      <c r="K116" s="297">
        <f t="shared" ref="K116" si="151">H116-F116</f>
        <v>7</v>
      </c>
      <c r="L116" s="299">
        <f t="shared" ref="L116:L117" si="152">(H116*N116)*0.07%</f>
        <v>424.20000000000005</v>
      </c>
      <c r="M116" s="300">
        <f t="shared" ref="M116:M117" si="153">(K116*N116)-L116</f>
        <v>10075.799999999999</v>
      </c>
      <c r="N116" s="297">
        <v>1500</v>
      </c>
      <c r="O116" s="298" t="s">
        <v>555</v>
      </c>
      <c r="P116" s="294">
        <v>44824</v>
      </c>
      <c r="Q116" s="220"/>
      <c r="R116" s="223" t="s">
        <v>826</v>
      </c>
      <c r="S116" s="217"/>
      <c r="T116" s="217"/>
      <c r="U116" s="217"/>
      <c r="V116" s="217"/>
      <c r="W116" s="217"/>
      <c r="X116" s="217"/>
      <c r="Y116" s="217"/>
      <c r="Z116" s="217"/>
      <c r="AA116" s="217"/>
      <c r="AB116" s="217"/>
      <c r="AC116" s="217"/>
      <c r="AD116" s="217"/>
      <c r="AE116" s="217"/>
      <c r="AF116" s="263"/>
      <c r="AG116" s="260"/>
      <c r="AH116" s="220"/>
      <c r="AI116" s="220"/>
      <c r="AJ116" s="263"/>
      <c r="AK116" s="263"/>
      <c r="AL116" s="263"/>
    </row>
    <row r="117" spans="1:38" s="218" customFormat="1" ht="12.75" customHeight="1">
      <c r="A117" s="317">
        <v>36</v>
      </c>
      <c r="B117" s="294">
        <v>44824</v>
      </c>
      <c r="C117" s="296"/>
      <c r="D117" s="296" t="s">
        <v>1072</v>
      </c>
      <c r="E117" s="295" t="s">
        <v>905</v>
      </c>
      <c r="F117" s="295">
        <v>919</v>
      </c>
      <c r="G117" s="317">
        <v>945</v>
      </c>
      <c r="H117" s="297">
        <v>894</v>
      </c>
      <c r="I117" s="297" t="s">
        <v>1073</v>
      </c>
      <c r="J117" s="298" t="s">
        <v>1097</v>
      </c>
      <c r="K117" s="297">
        <f>F117-H117</f>
        <v>25</v>
      </c>
      <c r="L117" s="299">
        <f t="shared" si="152"/>
        <v>312.90000000000003</v>
      </c>
      <c r="M117" s="300">
        <f t="shared" si="153"/>
        <v>12187.1</v>
      </c>
      <c r="N117" s="297">
        <v>500</v>
      </c>
      <c r="O117" s="298" t="s">
        <v>555</v>
      </c>
      <c r="P117" s="294">
        <v>44826</v>
      </c>
      <c r="Q117" s="220"/>
      <c r="R117" s="223" t="s">
        <v>826</v>
      </c>
      <c r="S117" s="217"/>
      <c r="T117" s="217"/>
      <c r="U117" s="217"/>
      <c r="V117" s="217"/>
      <c r="W117" s="217"/>
      <c r="X117" s="217"/>
      <c r="Y117" s="217"/>
      <c r="Z117" s="217"/>
      <c r="AA117" s="217"/>
      <c r="AB117" s="217"/>
      <c r="AC117" s="217"/>
      <c r="AD117" s="217"/>
      <c r="AE117" s="217"/>
      <c r="AF117" s="263"/>
      <c r="AG117" s="260"/>
      <c r="AH117" s="220"/>
      <c r="AI117" s="220"/>
      <c r="AJ117" s="263"/>
      <c r="AK117" s="263"/>
      <c r="AL117" s="263"/>
    </row>
    <row r="118" spans="1:38" s="218" customFormat="1" ht="12.75" customHeight="1">
      <c r="A118" s="317">
        <v>37</v>
      </c>
      <c r="B118" s="294">
        <v>44824</v>
      </c>
      <c r="C118" s="296"/>
      <c r="D118" s="296" t="s">
        <v>1074</v>
      </c>
      <c r="E118" s="295" t="s">
        <v>557</v>
      </c>
      <c r="F118" s="295">
        <v>3155</v>
      </c>
      <c r="G118" s="317">
        <v>3095</v>
      </c>
      <c r="H118" s="297">
        <v>3197.5</v>
      </c>
      <c r="I118" s="297" t="s">
        <v>1075</v>
      </c>
      <c r="J118" s="298" t="s">
        <v>1085</v>
      </c>
      <c r="K118" s="297">
        <f t="shared" ref="K118:K119" si="154">H118-F118</f>
        <v>42.5</v>
      </c>
      <c r="L118" s="299">
        <f t="shared" ref="L118:L119" si="155">(H118*N118)*0.07%</f>
        <v>559.56250000000011</v>
      </c>
      <c r="M118" s="300">
        <f t="shared" ref="M118:M119" si="156">(K118*N118)-L118</f>
        <v>10065.4375</v>
      </c>
      <c r="N118" s="297">
        <v>250</v>
      </c>
      <c r="O118" s="298" t="s">
        <v>555</v>
      </c>
      <c r="P118" s="294">
        <v>44824</v>
      </c>
      <c r="Q118" s="220"/>
      <c r="R118" s="223" t="s">
        <v>556</v>
      </c>
      <c r="S118" s="217"/>
      <c r="T118" s="217"/>
      <c r="U118" s="217"/>
      <c r="V118" s="217"/>
      <c r="W118" s="217"/>
      <c r="X118" s="217"/>
      <c r="Y118" s="217"/>
      <c r="Z118" s="217"/>
      <c r="AA118" s="217"/>
      <c r="AB118" s="217"/>
      <c r="AC118" s="217"/>
      <c r="AD118" s="217"/>
      <c r="AE118" s="217"/>
      <c r="AF118" s="263"/>
      <c r="AG118" s="260"/>
      <c r="AH118" s="220"/>
      <c r="AI118" s="220"/>
      <c r="AJ118" s="263"/>
      <c r="AK118" s="263"/>
      <c r="AL118" s="263"/>
    </row>
    <row r="119" spans="1:38" s="218" customFormat="1" ht="12.75" customHeight="1">
      <c r="A119" s="374">
        <v>38</v>
      </c>
      <c r="B119" s="326">
        <v>44824</v>
      </c>
      <c r="C119" s="373"/>
      <c r="D119" s="373" t="s">
        <v>1076</v>
      </c>
      <c r="E119" s="374" t="s">
        <v>557</v>
      </c>
      <c r="F119" s="374">
        <v>2980</v>
      </c>
      <c r="G119" s="374">
        <v>2930</v>
      </c>
      <c r="H119" s="323">
        <v>2930</v>
      </c>
      <c r="I119" s="323" t="s">
        <v>1077</v>
      </c>
      <c r="J119" s="322" t="s">
        <v>1051</v>
      </c>
      <c r="K119" s="323">
        <f t="shared" si="154"/>
        <v>-50</v>
      </c>
      <c r="L119" s="324">
        <f t="shared" si="155"/>
        <v>564.02500000000009</v>
      </c>
      <c r="M119" s="325">
        <f t="shared" si="156"/>
        <v>-14314.025</v>
      </c>
      <c r="N119" s="323">
        <v>275</v>
      </c>
      <c r="O119" s="322" t="s">
        <v>567</v>
      </c>
      <c r="P119" s="326">
        <v>44825</v>
      </c>
      <c r="Q119" s="220"/>
      <c r="R119" s="223" t="s">
        <v>826</v>
      </c>
      <c r="S119" s="217"/>
      <c r="T119" s="217"/>
      <c r="U119" s="217"/>
      <c r="V119" s="217"/>
      <c r="W119" s="217"/>
      <c r="X119" s="217"/>
      <c r="Y119" s="217"/>
      <c r="Z119" s="217"/>
      <c r="AA119" s="217"/>
      <c r="AB119" s="217"/>
      <c r="AC119" s="217"/>
      <c r="AD119" s="217"/>
      <c r="AE119" s="217"/>
      <c r="AF119" s="263"/>
      <c r="AG119" s="260"/>
      <c r="AH119" s="220"/>
      <c r="AI119" s="220"/>
      <c r="AJ119" s="263"/>
      <c r="AK119" s="263"/>
      <c r="AL119" s="263"/>
    </row>
    <row r="120" spans="1:38" s="218" customFormat="1" ht="12.75" customHeight="1">
      <c r="A120" s="374">
        <v>39</v>
      </c>
      <c r="B120" s="326">
        <v>44826</v>
      </c>
      <c r="C120" s="373"/>
      <c r="D120" s="373" t="s">
        <v>1068</v>
      </c>
      <c r="E120" s="374" t="s">
        <v>557</v>
      </c>
      <c r="F120" s="374">
        <v>405</v>
      </c>
      <c r="G120" s="374">
        <v>395</v>
      </c>
      <c r="H120" s="323">
        <v>395</v>
      </c>
      <c r="I120" s="323" t="s">
        <v>1093</v>
      </c>
      <c r="J120" s="322" t="s">
        <v>1113</v>
      </c>
      <c r="K120" s="323">
        <f t="shared" ref="K120" si="157">H120-F120</f>
        <v>-10</v>
      </c>
      <c r="L120" s="324">
        <f t="shared" ref="L120" si="158">(H120*N120)*0.07%</f>
        <v>414.75000000000006</v>
      </c>
      <c r="M120" s="325">
        <f t="shared" ref="M120" si="159">(K120*N120)-L120</f>
        <v>-15414.75</v>
      </c>
      <c r="N120" s="323">
        <v>1500</v>
      </c>
      <c r="O120" s="322" t="s">
        <v>567</v>
      </c>
      <c r="P120" s="326">
        <v>44830</v>
      </c>
      <c r="Q120" s="220"/>
      <c r="R120" s="223" t="s">
        <v>826</v>
      </c>
      <c r="S120" s="217"/>
      <c r="T120" s="217"/>
      <c r="U120" s="217"/>
      <c r="V120" s="217"/>
      <c r="W120" s="217"/>
      <c r="X120" s="217"/>
      <c r="Y120" s="217"/>
      <c r="Z120" s="217"/>
      <c r="AA120" s="217"/>
      <c r="AB120" s="217"/>
      <c r="AC120" s="217"/>
      <c r="AD120" s="217"/>
      <c r="AE120" s="217"/>
      <c r="AF120" s="263"/>
      <c r="AG120" s="260"/>
      <c r="AH120" s="220"/>
      <c r="AI120" s="220"/>
      <c r="AJ120" s="263"/>
      <c r="AK120" s="263"/>
      <c r="AL120" s="263"/>
    </row>
    <row r="121" spans="1:38" s="218" customFormat="1" ht="12.75" customHeight="1">
      <c r="A121" s="374">
        <v>40</v>
      </c>
      <c r="B121" s="326">
        <v>44826</v>
      </c>
      <c r="C121" s="373"/>
      <c r="D121" s="373" t="s">
        <v>1074</v>
      </c>
      <c r="E121" s="374" t="s">
        <v>557</v>
      </c>
      <c r="F121" s="374">
        <v>3155</v>
      </c>
      <c r="G121" s="374">
        <v>3095</v>
      </c>
      <c r="H121" s="323">
        <v>3095</v>
      </c>
      <c r="I121" s="323" t="s">
        <v>1075</v>
      </c>
      <c r="J121" s="322" t="s">
        <v>1100</v>
      </c>
      <c r="K121" s="323">
        <f t="shared" ref="K121:K122" si="160">H121-F121</f>
        <v>-60</v>
      </c>
      <c r="L121" s="324">
        <f t="shared" ref="L121:L122" si="161">(H121*N121)*0.07%</f>
        <v>541.62500000000011</v>
      </c>
      <c r="M121" s="325">
        <f t="shared" ref="M121:M122" si="162">(K121*N121)-L121</f>
        <v>-15541.625</v>
      </c>
      <c r="N121" s="323">
        <v>250</v>
      </c>
      <c r="O121" s="322" t="s">
        <v>567</v>
      </c>
      <c r="P121" s="326">
        <v>44826</v>
      </c>
      <c r="Q121" s="220"/>
      <c r="R121" s="223" t="s">
        <v>556</v>
      </c>
      <c r="S121" s="217"/>
      <c r="T121" s="217"/>
      <c r="U121" s="217"/>
      <c r="V121" s="217"/>
      <c r="W121" s="217"/>
      <c r="X121" s="217"/>
      <c r="Y121" s="217"/>
      <c r="Z121" s="217"/>
      <c r="AA121" s="217"/>
      <c r="AB121" s="217"/>
      <c r="AC121" s="217"/>
      <c r="AD121" s="217"/>
      <c r="AE121" s="217"/>
      <c r="AF121" s="263"/>
      <c r="AG121" s="260"/>
      <c r="AH121" s="220"/>
      <c r="AI121" s="220"/>
      <c r="AJ121" s="263"/>
      <c r="AK121" s="263"/>
      <c r="AL121" s="263"/>
    </row>
    <row r="122" spans="1:38" s="218" customFormat="1" ht="12.75" customHeight="1">
      <c r="A122" s="459">
        <v>41</v>
      </c>
      <c r="B122" s="460">
        <v>44826</v>
      </c>
      <c r="C122" s="461"/>
      <c r="D122" s="461" t="s">
        <v>1094</v>
      </c>
      <c r="E122" s="459" t="s">
        <v>557</v>
      </c>
      <c r="F122" s="459">
        <v>1597</v>
      </c>
      <c r="G122" s="459">
        <v>1560</v>
      </c>
      <c r="H122" s="462">
        <v>1598</v>
      </c>
      <c r="I122" s="462" t="s">
        <v>1095</v>
      </c>
      <c r="J122" s="463" t="s">
        <v>1150</v>
      </c>
      <c r="K122" s="462">
        <f t="shared" si="160"/>
        <v>1</v>
      </c>
      <c r="L122" s="464">
        <f t="shared" si="161"/>
        <v>391.51000000000005</v>
      </c>
      <c r="M122" s="465">
        <f t="shared" si="162"/>
        <v>-41.510000000000048</v>
      </c>
      <c r="N122" s="462">
        <v>350</v>
      </c>
      <c r="O122" s="463" t="s">
        <v>676</v>
      </c>
      <c r="P122" s="460">
        <v>44832</v>
      </c>
      <c r="Q122" s="220"/>
      <c r="R122" s="223" t="s">
        <v>826</v>
      </c>
      <c r="S122" s="217"/>
      <c r="T122" s="217"/>
      <c r="U122" s="217"/>
      <c r="V122" s="217"/>
      <c r="W122" s="217"/>
      <c r="X122" s="217"/>
      <c r="Y122" s="217"/>
      <c r="Z122" s="217"/>
      <c r="AA122" s="217"/>
      <c r="AB122" s="217"/>
      <c r="AC122" s="217"/>
      <c r="AD122" s="217"/>
      <c r="AE122" s="217"/>
      <c r="AF122" s="263"/>
      <c r="AG122" s="260"/>
      <c r="AH122" s="220"/>
      <c r="AI122" s="220"/>
      <c r="AJ122" s="263"/>
      <c r="AK122" s="263"/>
      <c r="AL122" s="263"/>
    </row>
    <row r="123" spans="1:38" s="218" customFormat="1" ht="12.75" customHeight="1">
      <c r="A123" s="374">
        <v>42</v>
      </c>
      <c r="B123" s="326">
        <v>44826</v>
      </c>
      <c r="C123" s="373"/>
      <c r="D123" s="373" t="s">
        <v>874</v>
      </c>
      <c r="E123" s="374" t="s">
        <v>557</v>
      </c>
      <c r="F123" s="374">
        <v>239.5</v>
      </c>
      <c r="G123" s="374">
        <v>234.5</v>
      </c>
      <c r="H123" s="323">
        <v>234.5</v>
      </c>
      <c r="I123" s="323" t="s">
        <v>875</v>
      </c>
      <c r="J123" s="322" t="s">
        <v>926</v>
      </c>
      <c r="K123" s="323">
        <f t="shared" ref="K123" si="163">H123-F123</f>
        <v>-5</v>
      </c>
      <c r="L123" s="324">
        <f t="shared" ref="L123" si="164">(H123*N123)*0.07%</f>
        <v>410.37500000000006</v>
      </c>
      <c r="M123" s="325">
        <f t="shared" ref="M123" si="165">(K123*N123)-L123</f>
        <v>-12910.375</v>
      </c>
      <c r="N123" s="323">
        <v>2500</v>
      </c>
      <c r="O123" s="322" t="s">
        <v>567</v>
      </c>
      <c r="P123" s="326">
        <v>44827</v>
      </c>
      <c r="Q123" s="220"/>
      <c r="R123" s="223" t="s">
        <v>556</v>
      </c>
      <c r="S123" s="217"/>
      <c r="T123" s="217"/>
      <c r="U123" s="217"/>
      <c r="V123" s="217"/>
      <c r="W123" s="217"/>
      <c r="X123" s="217"/>
      <c r="Y123" s="217"/>
      <c r="Z123" s="217"/>
      <c r="AA123" s="217"/>
      <c r="AB123" s="217"/>
      <c r="AC123" s="217"/>
      <c r="AD123" s="217"/>
      <c r="AE123" s="217"/>
      <c r="AF123" s="263"/>
      <c r="AG123" s="260"/>
      <c r="AH123" s="220"/>
      <c r="AI123" s="220"/>
      <c r="AJ123" s="263"/>
      <c r="AK123" s="263"/>
      <c r="AL123" s="263"/>
    </row>
    <row r="124" spans="1:38" s="218" customFormat="1" ht="12.75" customHeight="1">
      <c r="A124" s="295">
        <v>43</v>
      </c>
      <c r="B124" s="294">
        <v>44826</v>
      </c>
      <c r="C124" s="296"/>
      <c r="D124" s="296" t="s">
        <v>1021</v>
      </c>
      <c r="E124" s="295" t="s">
        <v>557</v>
      </c>
      <c r="F124" s="295">
        <v>501</v>
      </c>
      <c r="G124" s="295">
        <v>490</v>
      </c>
      <c r="H124" s="297">
        <v>511.5</v>
      </c>
      <c r="I124" s="297" t="s">
        <v>1096</v>
      </c>
      <c r="J124" s="298" t="s">
        <v>675</v>
      </c>
      <c r="K124" s="297">
        <f t="shared" ref="K124:K126" si="166">H124-F124</f>
        <v>10.5</v>
      </c>
      <c r="L124" s="299">
        <f t="shared" ref="L124:L126" si="167">(H124*N124)*0.07%</f>
        <v>447.56250000000006</v>
      </c>
      <c r="M124" s="300">
        <f t="shared" ref="M124:M126" si="168">(K124*N124)-L124</f>
        <v>12677.4375</v>
      </c>
      <c r="N124" s="297">
        <v>1250</v>
      </c>
      <c r="O124" s="298" t="s">
        <v>555</v>
      </c>
      <c r="P124" s="294">
        <v>44826</v>
      </c>
      <c r="Q124" s="220"/>
      <c r="R124" s="223" t="s">
        <v>826</v>
      </c>
      <c r="S124" s="217"/>
      <c r="T124" s="217"/>
      <c r="U124" s="217"/>
      <c r="V124" s="217"/>
      <c r="W124" s="217"/>
      <c r="X124" s="217"/>
      <c r="Y124" s="217"/>
      <c r="Z124" s="217"/>
      <c r="AA124" s="217"/>
      <c r="AB124" s="217"/>
      <c r="AC124" s="217"/>
      <c r="AD124" s="217"/>
      <c r="AE124" s="217"/>
      <c r="AF124" s="263"/>
      <c r="AG124" s="260"/>
      <c r="AH124" s="220"/>
      <c r="AI124" s="220"/>
      <c r="AJ124" s="263"/>
      <c r="AK124" s="263"/>
      <c r="AL124" s="263"/>
    </row>
    <row r="125" spans="1:38" s="218" customFormat="1" ht="12.75" customHeight="1">
      <c r="A125" s="339">
        <v>44</v>
      </c>
      <c r="B125" s="362">
        <v>44827</v>
      </c>
      <c r="C125" s="454"/>
      <c r="D125" s="454" t="s">
        <v>945</v>
      </c>
      <c r="E125" s="339" t="s">
        <v>557</v>
      </c>
      <c r="F125" s="339">
        <v>1040</v>
      </c>
      <c r="G125" s="339">
        <v>1020</v>
      </c>
      <c r="H125" s="342">
        <v>1020</v>
      </c>
      <c r="I125" s="342" t="s">
        <v>1106</v>
      </c>
      <c r="J125" s="322" t="s">
        <v>1201</v>
      </c>
      <c r="K125" s="323">
        <f t="shared" si="166"/>
        <v>-20</v>
      </c>
      <c r="L125" s="324">
        <f t="shared" si="167"/>
        <v>428.40000000000003</v>
      </c>
      <c r="M125" s="325">
        <f t="shared" si="168"/>
        <v>-12428.4</v>
      </c>
      <c r="N125" s="323">
        <v>600</v>
      </c>
      <c r="O125" s="322" t="s">
        <v>567</v>
      </c>
      <c r="P125" s="326">
        <v>44830</v>
      </c>
      <c r="Q125" s="220"/>
      <c r="R125" s="223" t="s">
        <v>826</v>
      </c>
      <c r="S125" s="217"/>
      <c r="T125" s="217"/>
      <c r="U125" s="217"/>
      <c r="V125" s="217"/>
      <c r="W125" s="217"/>
      <c r="X125" s="217"/>
      <c r="Y125" s="217"/>
      <c r="Z125" s="217"/>
      <c r="AA125" s="217"/>
      <c r="AB125" s="217"/>
      <c r="AC125" s="217"/>
      <c r="AD125" s="217"/>
      <c r="AE125" s="217"/>
      <c r="AF125" s="263"/>
      <c r="AG125" s="260"/>
      <c r="AH125" s="220"/>
      <c r="AI125" s="220"/>
      <c r="AJ125" s="263"/>
      <c r="AK125" s="263"/>
      <c r="AL125" s="263"/>
    </row>
    <row r="126" spans="1:38" s="218" customFormat="1" ht="12.75" customHeight="1">
      <c r="A126" s="335">
        <v>45</v>
      </c>
      <c r="B126" s="371">
        <v>44827</v>
      </c>
      <c r="C126" s="455"/>
      <c r="D126" s="455" t="s">
        <v>1107</v>
      </c>
      <c r="E126" s="335" t="s">
        <v>557</v>
      </c>
      <c r="F126" s="335">
        <v>3405</v>
      </c>
      <c r="G126" s="335">
        <v>3310</v>
      </c>
      <c r="H126" s="338">
        <v>3454</v>
      </c>
      <c r="I126" s="338" t="s">
        <v>1108</v>
      </c>
      <c r="J126" s="298" t="s">
        <v>1125</v>
      </c>
      <c r="K126" s="297">
        <f t="shared" si="166"/>
        <v>49</v>
      </c>
      <c r="L126" s="299">
        <f t="shared" si="167"/>
        <v>362.67000000000007</v>
      </c>
      <c r="M126" s="300">
        <f t="shared" si="168"/>
        <v>6987.33</v>
      </c>
      <c r="N126" s="297">
        <v>150</v>
      </c>
      <c r="O126" s="298" t="s">
        <v>555</v>
      </c>
      <c r="P126" s="294">
        <v>44831</v>
      </c>
      <c r="Q126" s="220"/>
      <c r="R126" s="223" t="s">
        <v>556</v>
      </c>
      <c r="S126" s="217"/>
      <c r="T126" s="217"/>
      <c r="U126" s="217"/>
      <c r="V126" s="217"/>
      <c r="W126" s="217"/>
      <c r="X126" s="217"/>
      <c r="Y126" s="217"/>
      <c r="Z126" s="217"/>
      <c r="AA126" s="217"/>
      <c r="AB126" s="217"/>
      <c r="AC126" s="217"/>
      <c r="AD126" s="217"/>
      <c r="AE126" s="217"/>
      <c r="AF126" s="263"/>
      <c r="AG126" s="260"/>
      <c r="AH126" s="220"/>
      <c r="AI126" s="220"/>
      <c r="AJ126" s="263"/>
      <c r="AK126" s="263"/>
      <c r="AL126" s="263"/>
    </row>
    <row r="127" spans="1:38" s="218" customFormat="1" ht="12.75" customHeight="1">
      <c r="A127" s="335">
        <v>46</v>
      </c>
      <c r="B127" s="371">
        <v>44830</v>
      </c>
      <c r="C127" s="455"/>
      <c r="D127" s="455" t="s">
        <v>1114</v>
      </c>
      <c r="E127" s="335" t="s">
        <v>557</v>
      </c>
      <c r="F127" s="335">
        <v>17015</v>
      </c>
      <c r="G127" s="335">
        <v>16850</v>
      </c>
      <c r="H127" s="338">
        <v>17125</v>
      </c>
      <c r="I127" s="338" t="s">
        <v>1115</v>
      </c>
      <c r="J127" s="298" t="s">
        <v>1116</v>
      </c>
      <c r="K127" s="297">
        <f t="shared" ref="K127" si="169">H127-F127</f>
        <v>110</v>
      </c>
      <c r="L127" s="299">
        <f t="shared" ref="L127" si="170">(H127*N127)*0.07%</f>
        <v>599.37500000000011</v>
      </c>
      <c r="M127" s="300">
        <f t="shared" ref="M127" si="171">(K127*N127)-L127</f>
        <v>4900.625</v>
      </c>
      <c r="N127" s="297">
        <v>50</v>
      </c>
      <c r="O127" s="298" t="s">
        <v>555</v>
      </c>
      <c r="P127" s="294">
        <v>44830</v>
      </c>
      <c r="Q127" s="220"/>
      <c r="R127" s="223" t="s">
        <v>556</v>
      </c>
      <c r="S127" s="217"/>
      <c r="T127" s="217"/>
      <c r="U127" s="217"/>
      <c r="V127" s="217"/>
      <c r="W127" s="217"/>
      <c r="X127" s="217"/>
      <c r="Y127" s="217"/>
      <c r="Z127" s="217"/>
      <c r="AA127" s="217"/>
      <c r="AB127" s="217"/>
      <c r="AC127" s="217"/>
      <c r="AD127" s="217"/>
      <c r="AE127" s="217"/>
      <c r="AF127" s="263"/>
      <c r="AG127" s="260"/>
      <c r="AH127" s="220"/>
      <c r="AI127" s="220"/>
      <c r="AJ127" s="263"/>
      <c r="AK127" s="263"/>
      <c r="AL127" s="263"/>
    </row>
    <row r="128" spans="1:38" s="218" customFormat="1" ht="12.75" customHeight="1">
      <c r="A128" s="335">
        <v>47</v>
      </c>
      <c r="B128" s="371">
        <v>44830</v>
      </c>
      <c r="C128" s="455"/>
      <c r="D128" s="455" t="s">
        <v>1117</v>
      </c>
      <c r="E128" s="335" t="s">
        <v>557</v>
      </c>
      <c r="F128" s="335">
        <v>902.5</v>
      </c>
      <c r="G128" s="335">
        <v>885</v>
      </c>
      <c r="H128" s="338">
        <v>914</v>
      </c>
      <c r="I128" s="338" t="s">
        <v>1118</v>
      </c>
      <c r="J128" s="298" t="s">
        <v>1034</v>
      </c>
      <c r="K128" s="297">
        <f t="shared" ref="K128" si="172">H128-F128</f>
        <v>11.5</v>
      </c>
      <c r="L128" s="299">
        <f t="shared" ref="L128" si="173">(H128*N128)*0.07%</f>
        <v>447.86000000000007</v>
      </c>
      <c r="M128" s="300">
        <f t="shared" ref="M128" si="174">(K128*N128)-L128</f>
        <v>7602.14</v>
      </c>
      <c r="N128" s="297">
        <v>700</v>
      </c>
      <c r="O128" s="298" t="s">
        <v>555</v>
      </c>
      <c r="P128" s="294">
        <v>44831</v>
      </c>
      <c r="Q128" s="220"/>
      <c r="R128" s="223" t="s">
        <v>556</v>
      </c>
      <c r="S128" s="217"/>
      <c r="T128" s="217"/>
      <c r="U128" s="217"/>
      <c r="V128" s="217"/>
      <c r="W128" s="217"/>
      <c r="X128" s="217"/>
      <c r="Y128" s="217"/>
      <c r="Z128" s="217"/>
      <c r="AA128" s="217"/>
      <c r="AB128" s="217"/>
      <c r="AC128" s="217"/>
      <c r="AD128" s="217"/>
      <c r="AE128" s="217"/>
      <c r="AF128" s="263"/>
      <c r="AG128" s="260"/>
      <c r="AH128" s="220"/>
      <c r="AI128" s="220"/>
      <c r="AJ128" s="263"/>
      <c r="AK128" s="263"/>
      <c r="AL128" s="263"/>
    </row>
    <row r="129" spans="1:38" s="218" customFormat="1" ht="12.75" customHeight="1">
      <c r="A129" s="335">
        <v>48</v>
      </c>
      <c r="B129" s="371">
        <v>44831</v>
      </c>
      <c r="C129" s="455"/>
      <c r="D129" s="455" t="s">
        <v>1126</v>
      </c>
      <c r="E129" s="335" t="s">
        <v>557</v>
      </c>
      <c r="F129" s="335">
        <v>2400</v>
      </c>
      <c r="G129" s="335">
        <v>2360</v>
      </c>
      <c r="H129" s="338">
        <v>2434</v>
      </c>
      <c r="I129" s="338" t="s">
        <v>1127</v>
      </c>
      <c r="J129" s="298" t="s">
        <v>717</v>
      </c>
      <c r="K129" s="297">
        <f t="shared" ref="K129" si="175">H129-F129</f>
        <v>34</v>
      </c>
      <c r="L129" s="299">
        <f t="shared" ref="L129" si="176">(H129*N129)*0.07%</f>
        <v>425.95000000000005</v>
      </c>
      <c r="M129" s="300">
        <f t="shared" ref="M129" si="177">(K129*N129)-L129</f>
        <v>8074.05</v>
      </c>
      <c r="N129" s="297">
        <v>250</v>
      </c>
      <c r="O129" s="298" t="s">
        <v>555</v>
      </c>
      <c r="P129" s="294">
        <v>44831</v>
      </c>
      <c r="Q129" s="220"/>
      <c r="R129" s="223" t="s">
        <v>556</v>
      </c>
      <c r="S129" s="217"/>
      <c r="T129" s="217"/>
      <c r="U129" s="217"/>
      <c r="V129" s="217"/>
      <c r="W129" s="217"/>
      <c r="X129" s="217"/>
      <c r="Y129" s="217"/>
      <c r="Z129" s="217"/>
      <c r="AA129" s="217"/>
      <c r="AB129" s="217"/>
      <c r="AC129" s="217"/>
      <c r="AD129" s="217"/>
      <c r="AE129" s="217"/>
      <c r="AF129" s="263"/>
      <c r="AG129" s="260"/>
      <c r="AH129" s="220"/>
      <c r="AI129" s="220"/>
      <c r="AJ129" s="263"/>
      <c r="AK129" s="263"/>
      <c r="AL129" s="263"/>
    </row>
    <row r="130" spans="1:38" s="218" customFormat="1" ht="12.75" customHeight="1">
      <c r="A130" s="335">
        <v>49</v>
      </c>
      <c r="B130" s="371">
        <v>44831</v>
      </c>
      <c r="C130" s="455"/>
      <c r="D130" s="455" t="s">
        <v>1128</v>
      </c>
      <c r="E130" s="335" t="s">
        <v>557</v>
      </c>
      <c r="F130" s="335">
        <v>17065</v>
      </c>
      <c r="G130" s="335">
        <v>16880</v>
      </c>
      <c r="H130" s="338">
        <v>17160</v>
      </c>
      <c r="I130" s="338" t="s">
        <v>1129</v>
      </c>
      <c r="J130" s="298" t="s">
        <v>1130</v>
      </c>
      <c r="K130" s="297">
        <f t="shared" ref="K130:K131" si="178">H130-F130</f>
        <v>95</v>
      </c>
      <c r="L130" s="299">
        <f t="shared" ref="L130:L132" si="179">(H130*N130)*0.07%</f>
        <v>600.60000000000014</v>
      </c>
      <c r="M130" s="300">
        <f t="shared" ref="M130:M132" si="180">(K130*N130)-L130</f>
        <v>4149.3999999999996</v>
      </c>
      <c r="N130" s="297">
        <v>50</v>
      </c>
      <c r="O130" s="298" t="s">
        <v>555</v>
      </c>
      <c r="P130" s="294">
        <v>44831</v>
      </c>
      <c r="Q130" s="220"/>
      <c r="R130" s="223" t="s">
        <v>556</v>
      </c>
      <c r="S130" s="217"/>
      <c r="T130" s="217"/>
      <c r="U130" s="217"/>
      <c r="V130" s="217"/>
      <c r="W130" s="217"/>
      <c r="X130" s="217"/>
      <c r="Y130" s="217"/>
      <c r="Z130" s="217"/>
      <c r="AA130" s="217"/>
      <c r="AB130" s="217"/>
      <c r="AC130" s="217"/>
      <c r="AD130" s="217"/>
      <c r="AE130" s="217"/>
      <c r="AF130" s="263"/>
      <c r="AG130" s="260"/>
      <c r="AH130" s="220"/>
      <c r="AI130" s="220"/>
      <c r="AJ130" s="263"/>
      <c r="AK130" s="263"/>
      <c r="AL130" s="263"/>
    </row>
    <row r="131" spans="1:38" s="218" customFormat="1" ht="12.75" customHeight="1">
      <c r="A131" s="335">
        <v>50</v>
      </c>
      <c r="B131" s="371">
        <v>44832</v>
      </c>
      <c r="C131" s="455"/>
      <c r="D131" s="455" t="s">
        <v>1146</v>
      </c>
      <c r="E131" s="335" t="s">
        <v>557</v>
      </c>
      <c r="F131" s="335">
        <v>230.5</v>
      </c>
      <c r="G131" s="335">
        <v>225</v>
      </c>
      <c r="H131" s="338">
        <v>234.25</v>
      </c>
      <c r="I131" s="338" t="s">
        <v>1147</v>
      </c>
      <c r="J131" s="298" t="s">
        <v>1167</v>
      </c>
      <c r="K131" s="297">
        <f t="shared" si="178"/>
        <v>3.75</v>
      </c>
      <c r="L131" s="299">
        <f t="shared" si="179"/>
        <v>409.93750000000006</v>
      </c>
      <c r="M131" s="300">
        <f t="shared" si="180"/>
        <v>8965.0625</v>
      </c>
      <c r="N131" s="297">
        <v>2500</v>
      </c>
      <c r="O131" s="298" t="s">
        <v>555</v>
      </c>
      <c r="P131" s="294">
        <v>44833</v>
      </c>
      <c r="Q131" s="220"/>
      <c r="R131" s="223" t="s">
        <v>826</v>
      </c>
      <c r="S131" s="217"/>
      <c r="T131" s="217"/>
      <c r="U131" s="217"/>
      <c r="V131" s="217"/>
      <c r="W131" s="217"/>
      <c r="X131" s="217"/>
      <c r="Y131" s="217"/>
      <c r="Z131" s="217"/>
      <c r="AA131" s="217"/>
      <c r="AB131" s="217"/>
      <c r="AC131" s="217"/>
      <c r="AD131" s="217"/>
      <c r="AE131" s="217"/>
      <c r="AF131" s="263"/>
      <c r="AG131" s="260"/>
      <c r="AH131" s="220"/>
      <c r="AI131" s="220"/>
      <c r="AJ131" s="263"/>
      <c r="AK131" s="263"/>
      <c r="AL131" s="263"/>
    </row>
    <row r="132" spans="1:38" s="218" customFormat="1" ht="12.75" customHeight="1">
      <c r="A132" s="335">
        <v>51</v>
      </c>
      <c r="B132" s="371">
        <v>44832</v>
      </c>
      <c r="C132" s="455"/>
      <c r="D132" s="455" t="s">
        <v>1148</v>
      </c>
      <c r="E132" s="335" t="s">
        <v>905</v>
      </c>
      <c r="F132" s="335">
        <v>909</v>
      </c>
      <c r="G132" s="335">
        <v>935</v>
      </c>
      <c r="H132" s="338">
        <v>893</v>
      </c>
      <c r="I132" s="338" t="s">
        <v>1149</v>
      </c>
      <c r="J132" s="298" t="s">
        <v>1203</v>
      </c>
      <c r="K132" s="297">
        <f>F132-H132</f>
        <v>16</v>
      </c>
      <c r="L132" s="299">
        <f t="shared" si="179"/>
        <v>312.55000000000007</v>
      </c>
      <c r="M132" s="300">
        <f t="shared" si="180"/>
        <v>7687.45</v>
      </c>
      <c r="N132" s="297">
        <v>500</v>
      </c>
      <c r="O132" s="298" t="s">
        <v>555</v>
      </c>
      <c r="P132" s="294">
        <v>44834</v>
      </c>
      <c r="Q132" s="220"/>
      <c r="R132" s="223" t="s">
        <v>826</v>
      </c>
      <c r="S132" s="217"/>
      <c r="T132" s="217"/>
      <c r="U132" s="217"/>
      <c r="V132" s="217"/>
      <c r="W132" s="217"/>
      <c r="X132" s="217"/>
      <c r="Y132" s="217"/>
      <c r="Z132" s="217"/>
      <c r="AA132" s="217"/>
      <c r="AB132" s="217"/>
      <c r="AC132" s="217"/>
      <c r="AD132" s="217"/>
      <c r="AE132" s="217"/>
      <c r="AF132" s="263"/>
      <c r="AG132" s="260"/>
      <c r="AH132" s="220"/>
      <c r="AI132" s="220"/>
      <c r="AJ132" s="263"/>
      <c r="AK132" s="263"/>
      <c r="AL132" s="263"/>
    </row>
    <row r="133" spans="1:38" s="218" customFormat="1" ht="12.75" customHeight="1">
      <c r="A133" s="339">
        <v>52</v>
      </c>
      <c r="B133" s="362">
        <v>44833</v>
      </c>
      <c r="C133" s="454"/>
      <c r="D133" s="454" t="s">
        <v>1128</v>
      </c>
      <c r="E133" s="339" t="s">
        <v>557</v>
      </c>
      <c r="F133" s="339">
        <v>16965</v>
      </c>
      <c r="G133" s="339">
        <v>16790</v>
      </c>
      <c r="H133" s="342">
        <v>16790</v>
      </c>
      <c r="I133" s="342" t="s">
        <v>1115</v>
      </c>
      <c r="J133" s="322" t="s">
        <v>1202</v>
      </c>
      <c r="K133" s="323">
        <f t="shared" ref="K133:K134" si="181">H133-F133</f>
        <v>-175</v>
      </c>
      <c r="L133" s="324">
        <f t="shared" ref="L133:L134" si="182">(H133*N133)*0.07%</f>
        <v>587.65000000000009</v>
      </c>
      <c r="M133" s="325">
        <f t="shared" ref="M133:M134" si="183">(K133*N133)-L133</f>
        <v>-9337.65</v>
      </c>
      <c r="N133" s="323">
        <v>50</v>
      </c>
      <c r="O133" s="322" t="s">
        <v>567</v>
      </c>
      <c r="P133" s="326">
        <v>44834</v>
      </c>
      <c r="Q133" s="220"/>
      <c r="R133" s="223" t="s">
        <v>556</v>
      </c>
      <c r="S133" s="217"/>
      <c r="T133" s="217"/>
      <c r="U133" s="217"/>
      <c r="V133" s="217"/>
      <c r="W133" s="217"/>
      <c r="X133" s="217"/>
      <c r="Y133" s="217"/>
      <c r="Z133" s="217"/>
      <c r="AA133" s="217"/>
      <c r="AB133" s="217"/>
      <c r="AC133" s="217"/>
      <c r="AD133" s="217"/>
      <c r="AE133" s="217"/>
      <c r="AF133" s="263"/>
      <c r="AG133" s="260"/>
      <c r="AH133" s="220"/>
      <c r="AI133" s="220"/>
      <c r="AJ133" s="263"/>
      <c r="AK133" s="263"/>
      <c r="AL133" s="263"/>
    </row>
    <row r="134" spans="1:38" s="218" customFormat="1" ht="12.75" customHeight="1">
      <c r="A134" s="335">
        <v>53</v>
      </c>
      <c r="B134" s="371">
        <v>44834</v>
      </c>
      <c r="C134" s="455"/>
      <c r="D134" s="455" t="s">
        <v>1210</v>
      </c>
      <c r="E134" s="335" t="s">
        <v>557</v>
      </c>
      <c r="F134" s="335">
        <v>666</v>
      </c>
      <c r="G134" s="335">
        <v>650</v>
      </c>
      <c r="H134" s="338">
        <v>676.5</v>
      </c>
      <c r="I134" s="338" t="s">
        <v>1211</v>
      </c>
      <c r="J134" s="298" t="s">
        <v>1167</v>
      </c>
      <c r="K134" s="297">
        <f t="shared" si="181"/>
        <v>10.5</v>
      </c>
      <c r="L134" s="299">
        <f t="shared" si="182"/>
        <v>402.51750000000004</v>
      </c>
      <c r="M134" s="300">
        <f t="shared" si="183"/>
        <v>8522.4825000000001</v>
      </c>
      <c r="N134" s="297">
        <v>850</v>
      </c>
      <c r="O134" s="298" t="s">
        <v>555</v>
      </c>
      <c r="P134" s="294">
        <v>44834</v>
      </c>
      <c r="Q134" s="220"/>
      <c r="R134" s="223" t="s">
        <v>826</v>
      </c>
      <c r="S134" s="217"/>
      <c r="T134" s="217"/>
      <c r="U134" s="217"/>
      <c r="V134" s="217"/>
      <c r="W134" s="217"/>
      <c r="X134" s="217"/>
      <c r="Y134" s="217"/>
      <c r="Z134" s="217"/>
      <c r="AA134" s="217"/>
      <c r="AB134" s="217"/>
      <c r="AC134" s="217"/>
      <c r="AD134" s="217"/>
      <c r="AE134" s="217"/>
      <c r="AF134" s="263"/>
      <c r="AG134" s="260"/>
      <c r="AH134" s="220"/>
      <c r="AI134" s="220"/>
      <c r="AJ134" s="263"/>
      <c r="AK134" s="263"/>
      <c r="AL134" s="263"/>
    </row>
    <row r="135" spans="1:38" s="218" customFormat="1" ht="12.75" customHeight="1">
      <c r="A135" s="354">
        <v>54</v>
      </c>
      <c r="B135" s="355">
        <v>44834</v>
      </c>
      <c r="C135" s="449"/>
      <c r="D135" s="449" t="s">
        <v>1148</v>
      </c>
      <c r="E135" s="354" t="s">
        <v>905</v>
      </c>
      <c r="F135" s="354" t="s">
        <v>1212</v>
      </c>
      <c r="G135" s="354">
        <v>936</v>
      </c>
      <c r="H135" s="358"/>
      <c r="I135" s="358" t="s">
        <v>1213</v>
      </c>
      <c r="J135" s="358"/>
      <c r="K135" s="358"/>
      <c r="L135" s="360"/>
      <c r="M135" s="361"/>
      <c r="N135" s="358"/>
      <c r="O135" s="358"/>
      <c r="P135" s="355"/>
      <c r="Q135" s="220"/>
      <c r="R135" s="223" t="s">
        <v>826</v>
      </c>
      <c r="S135" s="217"/>
      <c r="T135" s="217"/>
      <c r="U135" s="217"/>
      <c r="V135" s="217"/>
      <c r="W135" s="217"/>
      <c r="X135" s="217"/>
      <c r="Y135" s="217"/>
      <c r="Z135" s="217"/>
      <c r="AA135" s="217"/>
      <c r="AB135" s="217"/>
      <c r="AC135" s="217"/>
      <c r="AD135" s="217"/>
      <c r="AE135" s="217"/>
      <c r="AF135" s="263"/>
      <c r="AG135" s="260"/>
      <c r="AH135" s="220"/>
      <c r="AI135" s="220"/>
      <c r="AJ135" s="263"/>
      <c r="AK135" s="263"/>
      <c r="AL135" s="263"/>
    </row>
    <row r="136" spans="1:38" s="218" customFormat="1" ht="12.75" customHeight="1">
      <c r="A136" s="354">
        <v>55</v>
      </c>
      <c r="B136" s="355">
        <v>44834</v>
      </c>
      <c r="C136" s="449"/>
      <c r="D136" s="449" t="s">
        <v>1214</v>
      </c>
      <c r="E136" s="354" t="s">
        <v>905</v>
      </c>
      <c r="F136" s="354" t="s">
        <v>1215</v>
      </c>
      <c r="G136" s="354">
        <v>1276</v>
      </c>
      <c r="H136" s="358"/>
      <c r="I136" s="358" t="s">
        <v>1216</v>
      </c>
      <c r="J136" s="358"/>
      <c r="K136" s="358"/>
      <c r="L136" s="360"/>
      <c r="M136" s="361"/>
      <c r="N136" s="358"/>
      <c r="O136" s="358"/>
      <c r="P136" s="355"/>
      <c r="Q136" s="220"/>
      <c r="R136" s="223" t="s">
        <v>556</v>
      </c>
      <c r="S136" s="217"/>
      <c r="T136" s="217"/>
      <c r="U136" s="217"/>
      <c r="V136" s="217"/>
      <c r="W136" s="217"/>
      <c r="X136" s="217"/>
      <c r="Y136" s="217"/>
      <c r="Z136" s="217"/>
      <c r="AA136" s="217"/>
      <c r="AB136" s="217"/>
      <c r="AC136" s="217"/>
      <c r="AD136" s="217"/>
      <c r="AE136" s="217"/>
      <c r="AF136" s="263"/>
      <c r="AG136" s="260"/>
      <c r="AH136" s="220"/>
      <c r="AI136" s="220"/>
      <c r="AJ136" s="263"/>
      <c r="AK136" s="263"/>
      <c r="AL136" s="263"/>
    </row>
    <row r="137" spans="1:38" s="218" customFormat="1" ht="12.75" customHeight="1">
      <c r="A137" s="354">
        <v>56</v>
      </c>
      <c r="B137" s="355">
        <v>44834</v>
      </c>
      <c r="C137" s="449"/>
      <c r="D137" s="449" t="s">
        <v>1117</v>
      </c>
      <c r="E137" s="354" t="s">
        <v>557</v>
      </c>
      <c r="F137" s="354" t="s">
        <v>1217</v>
      </c>
      <c r="G137" s="354">
        <v>905</v>
      </c>
      <c r="H137" s="358"/>
      <c r="I137" s="358" t="s">
        <v>1218</v>
      </c>
      <c r="J137" s="358"/>
      <c r="K137" s="358"/>
      <c r="L137" s="360"/>
      <c r="M137" s="361"/>
      <c r="N137" s="358"/>
      <c r="O137" s="358"/>
      <c r="P137" s="355"/>
      <c r="Q137" s="220"/>
      <c r="R137" s="223" t="s">
        <v>556</v>
      </c>
      <c r="S137" s="217"/>
      <c r="T137" s="217"/>
      <c r="U137" s="217"/>
      <c r="V137" s="217"/>
      <c r="W137" s="217"/>
      <c r="X137" s="217"/>
      <c r="Y137" s="217"/>
      <c r="Z137" s="217"/>
      <c r="AA137" s="217"/>
      <c r="AB137" s="217"/>
      <c r="AC137" s="217"/>
      <c r="AD137" s="217"/>
      <c r="AE137" s="217"/>
      <c r="AF137" s="263"/>
      <c r="AG137" s="260"/>
      <c r="AH137" s="220"/>
      <c r="AI137" s="220"/>
      <c r="AJ137" s="263"/>
      <c r="AK137" s="263"/>
      <c r="AL137" s="263"/>
    </row>
    <row r="138" spans="1:38" s="218" customFormat="1" ht="12.75" customHeight="1">
      <c r="A138" s="354">
        <v>57</v>
      </c>
      <c r="B138" s="355">
        <v>44834</v>
      </c>
      <c r="C138" s="449"/>
      <c r="D138" s="449" t="s">
        <v>1126</v>
      </c>
      <c r="E138" s="354" t="s">
        <v>557</v>
      </c>
      <c r="F138" s="354" t="s">
        <v>1219</v>
      </c>
      <c r="G138" s="354">
        <v>2345</v>
      </c>
      <c r="H138" s="358"/>
      <c r="I138" s="358" t="s">
        <v>1220</v>
      </c>
      <c r="J138" s="358"/>
      <c r="K138" s="358"/>
      <c r="L138" s="360"/>
      <c r="M138" s="361"/>
      <c r="N138" s="358"/>
      <c r="O138" s="358"/>
      <c r="P138" s="355"/>
      <c r="Q138" s="220"/>
      <c r="R138" s="223" t="s">
        <v>556</v>
      </c>
      <c r="S138" s="217"/>
      <c r="T138" s="217"/>
      <c r="U138" s="217"/>
      <c r="V138" s="217"/>
      <c r="W138" s="217"/>
      <c r="X138" s="217"/>
      <c r="Y138" s="217"/>
      <c r="Z138" s="217"/>
      <c r="AA138" s="217"/>
      <c r="AB138" s="217"/>
      <c r="AC138" s="217"/>
      <c r="AD138" s="217"/>
      <c r="AE138" s="217"/>
      <c r="AF138" s="263"/>
      <c r="AG138" s="260"/>
      <c r="AH138" s="220"/>
      <c r="AI138" s="220"/>
      <c r="AJ138" s="263"/>
      <c r="AK138" s="263"/>
      <c r="AL138" s="263"/>
    </row>
    <row r="139" spans="1:38" s="218" customFormat="1" ht="12.75" customHeight="1">
      <c r="A139" s="354"/>
      <c r="B139" s="355"/>
      <c r="C139" s="449"/>
      <c r="D139" s="449"/>
      <c r="E139" s="354"/>
      <c r="F139" s="354"/>
      <c r="G139" s="354"/>
      <c r="H139" s="358"/>
      <c r="I139" s="358"/>
      <c r="J139" s="358"/>
      <c r="K139" s="358"/>
      <c r="L139" s="360"/>
      <c r="M139" s="361"/>
      <c r="N139" s="358"/>
      <c r="O139" s="358"/>
      <c r="P139" s="355"/>
      <c r="Q139" s="220"/>
      <c r="R139" s="223"/>
      <c r="S139" s="217"/>
      <c r="T139" s="217"/>
      <c r="U139" s="217"/>
      <c r="V139" s="217"/>
      <c r="W139" s="217"/>
      <c r="X139" s="217"/>
      <c r="Y139" s="217"/>
      <c r="Z139" s="217"/>
      <c r="AA139" s="217"/>
      <c r="AB139" s="217"/>
      <c r="AC139" s="217"/>
      <c r="AD139" s="217"/>
      <c r="AE139" s="217"/>
      <c r="AF139" s="263"/>
      <c r="AG139" s="260"/>
      <c r="AH139" s="220"/>
      <c r="AI139" s="220"/>
      <c r="AJ139" s="263"/>
      <c r="AK139" s="263"/>
      <c r="AL139" s="263"/>
    </row>
    <row r="140" spans="1:38" s="218" customFormat="1" ht="12.75" customHeight="1">
      <c r="A140" s="354"/>
      <c r="B140" s="355"/>
      <c r="C140" s="449"/>
      <c r="D140" s="449"/>
      <c r="E140" s="354"/>
      <c r="F140" s="354"/>
      <c r="G140" s="354"/>
      <c r="H140" s="358"/>
      <c r="I140" s="358"/>
      <c r="J140" s="358"/>
      <c r="K140" s="358"/>
      <c r="L140" s="360"/>
      <c r="M140" s="361"/>
      <c r="N140" s="358"/>
      <c r="O140" s="358"/>
      <c r="P140" s="355"/>
      <c r="Q140" s="220"/>
      <c r="R140" s="223"/>
      <c r="S140" s="217"/>
      <c r="T140" s="217"/>
      <c r="U140" s="217"/>
      <c r="V140" s="217"/>
      <c r="W140" s="217"/>
      <c r="X140" s="217"/>
      <c r="Y140" s="217"/>
      <c r="Z140" s="217"/>
      <c r="AA140" s="217"/>
      <c r="AB140" s="217"/>
      <c r="AC140" s="217"/>
      <c r="AD140" s="217"/>
      <c r="AE140" s="217"/>
      <c r="AF140" s="263"/>
      <c r="AG140" s="260"/>
      <c r="AH140" s="220"/>
      <c r="AI140" s="220"/>
      <c r="AJ140" s="263"/>
      <c r="AK140" s="263"/>
      <c r="AL140" s="263"/>
    </row>
    <row r="141" spans="1:38" s="218" customFormat="1" ht="12.75" customHeight="1">
      <c r="A141" s="221"/>
      <c r="B141" s="219"/>
      <c r="C141" s="276"/>
      <c r="D141" s="276"/>
      <c r="E141" s="221"/>
      <c r="F141" s="221"/>
      <c r="G141" s="221"/>
      <c r="H141" s="222"/>
      <c r="I141" s="222"/>
      <c r="J141" s="252"/>
      <c r="K141" s="276"/>
      <c r="L141" s="221"/>
      <c r="M141" s="221"/>
      <c r="N141" s="221"/>
      <c r="O141" s="222"/>
      <c r="P141" s="222"/>
      <c r="Q141" s="220"/>
      <c r="R141" s="223"/>
      <c r="S141" s="217"/>
      <c r="T141" s="217"/>
      <c r="U141" s="217"/>
      <c r="V141" s="217"/>
      <c r="W141" s="217"/>
      <c r="X141" s="217"/>
      <c r="Y141" s="217"/>
      <c r="Z141" s="217"/>
      <c r="AA141" s="217"/>
      <c r="AB141" s="217"/>
      <c r="AC141" s="217"/>
      <c r="AD141" s="217"/>
      <c r="AE141" s="217"/>
      <c r="AF141" s="263"/>
      <c r="AG141" s="260"/>
      <c r="AH141" s="220"/>
      <c r="AI141" s="220"/>
      <c r="AJ141" s="263"/>
      <c r="AK141" s="263"/>
      <c r="AL141" s="263"/>
    </row>
    <row r="142" spans="1:38" ht="13.5" customHeight="1">
      <c r="A142" s="263"/>
      <c r="B142" s="260"/>
      <c r="C142" s="220"/>
      <c r="D142" s="220"/>
      <c r="E142" s="263"/>
      <c r="F142" s="263"/>
      <c r="G142" s="263"/>
      <c r="H142" s="264"/>
      <c r="I142" s="264"/>
      <c r="J142" s="291"/>
      <c r="K142" s="264"/>
      <c r="L142" s="265"/>
      <c r="M142" s="292"/>
      <c r="N142" s="264"/>
      <c r="O142" s="293"/>
      <c r="P142" s="267"/>
      <c r="Q142" s="1"/>
      <c r="R142" s="6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>
      <c r="A143" s="97"/>
      <c r="B143" s="98"/>
      <c r="C143" s="131"/>
      <c r="D143" s="139"/>
      <c r="E143" s="140"/>
      <c r="F143" s="97"/>
      <c r="G143" s="97"/>
      <c r="H143" s="97"/>
      <c r="I143" s="132"/>
      <c r="J143" s="132"/>
      <c r="K143" s="132"/>
      <c r="L143" s="132"/>
      <c r="M143" s="132"/>
      <c r="N143" s="132"/>
      <c r="O143" s="132"/>
      <c r="P143" s="132"/>
      <c r="Q143" s="41"/>
      <c r="R143" s="6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41"/>
      <c r="AG143" s="41"/>
      <c r="AH143" s="41"/>
      <c r="AI143" s="41"/>
      <c r="AJ143" s="41"/>
      <c r="AK143" s="41"/>
      <c r="AL143" s="41"/>
    </row>
    <row r="144" spans="1:38" ht="12.75" customHeight="1">
      <c r="A144" s="141"/>
      <c r="B144" s="98"/>
      <c r="C144" s="99"/>
      <c r="D144" s="142"/>
      <c r="E144" s="102"/>
      <c r="F144" s="102"/>
      <c r="G144" s="102"/>
      <c r="H144" s="102"/>
      <c r="I144" s="102"/>
      <c r="J144" s="6"/>
      <c r="K144" s="102"/>
      <c r="L144" s="102"/>
      <c r="M144" s="6"/>
      <c r="N144" s="1"/>
      <c r="O144" s="99"/>
      <c r="P144" s="41"/>
      <c r="Q144" s="41"/>
      <c r="R144" s="6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41"/>
      <c r="AG144" s="41"/>
      <c r="AH144" s="41"/>
      <c r="AI144" s="41"/>
      <c r="AJ144" s="41"/>
      <c r="AK144" s="41"/>
      <c r="AL144" s="41"/>
    </row>
    <row r="145" spans="1:38" ht="38.25" customHeight="1">
      <c r="A145" s="143" t="s">
        <v>577</v>
      </c>
      <c r="B145" s="143"/>
      <c r="C145" s="143"/>
      <c r="D145" s="143"/>
      <c r="E145" s="144"/>
      <c r="F145" s="102"/>
      <c r="G145" s="102"/>
      <c r="H145" s="102"/>
      <c r="I145" s="102"/>
      <c r="J145" s="1"/>
      <c r="K145" s="6"/>
      <c r="L145" s="6"/>
      <c r="M145" s="6"/>
      <c r="N145" s="1"/>
      <c r="O145" s="1"/>
      <c r="P145" s="41"/>
      <c r="Q145" s="41"/>
      <c r="R145" s="6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41"/>
      <c r="AG145" s="41"/>
      <c r="AH145" s="41"/>
      <c r="AI145" s="41"/>
      <c r="AJ145" s="41"/>
      <c r="AK145" s="41"/>
      <c r="AL145" s="41"/>
    </row>
    <row r="146" spans="1:38" ht="14.25" customHeight="1">
      <c r="A146" s="94" t="s">
        <v>16</v>
      </c>
      <c r="B146" s="94" t="s">
        <v>532</v>
      </c>
      <c r="C146" s="94"/>
      <c r="D146" s="95" t="s">
        <v>543</v>
      </c>
      <c r="E146" s="94" t="s">
        <v>544</v>
      </c>
      <c r="F146" s="94" t="s">
        <v>545</v>
      </c>
      <c r="G146" s="94" t="s">
        <v>565</v>
      </c>
      <c r="H146" s="94" t="s">
        <v>547</v>
      </c>
      <c r="I146" s="94" t="s">
        <v>548</v>
      </c>
      <c r="J146" s="93" t="s">
        <v>549</v>
      </c>
      <c r="K146" s="93" t="s">
        <v>578</v>
      </c>
      <c r="L146" s="96" t="s">
        <v>551</v>
      </c>
      <c r="M146" s="138" t="s">
        <v>574</v>
      </c>
      <c r="N146" s="94" t="s">
        <v>575</v>
      </c>
      <c r="O146" s="94" t="s">
        <v>553</v>
      </c>
      <c r="P146" s="95" t="s">
        <v>554</v>
      </c>
      <c r="Q146" s="41"/>
      <c r="R146" s="6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41"/>
      <c r="AG146" s="41"/>
      <c r="AH146" s="41"/>
      <c r="AI146" s="41"/>
      <c r="AJ146" s="41"/>
      <c r="AK146" s="41"/>
      <c r="AL146" s="41"/>
    </row>
    <row r="147" spans="1:38" s="334" customFormat="1" ht="12" customHeight="1">
      <c r="A147" s="339">
        <v>1</v>
      </c>
      <c r="B147" s="362">
        <v>44803</v>
      </c>
      <c r="C147" s="340"/>
      <c r="D147" s="341" t="s">
        <v>885</v>
      </c>
      <c r="E147" s="339" t="s">
        <v>557</v>
      </c>
      <c r="F147" s="339">
        <v>390</v>
      </c>
      <c r="G147" s="339">
        <v>280</v>
      </c>
      <c r="H147" s="342">
        <v>280</v>
      </c>
      <c r="I147" s="363" t="s">
        <v>886</v>
      </c>
      <c r="J147" s="322" t="s">
        <v>894</v>
      </c>
      <c r="K147" s="323">
        <f t="shared" ref="K147:K148" si="184">H147-F147</f>
        <v>-110</v>
      </c>
      <c r="L147" s="324">
        <v>100</v>
      </c>
      <c r="M147" s="325">
        <f t="shared" ref="M147:M148" si="185">(K147*N147)-L147</f>
        <v>-2850</v>
      </c>
      <c r="N147" s="323">
        <v>25</v>
      </c>
      <c r="O147" s="322" t="s">
        <v>567</v>
      </c>
      <c r="P147" s="326">
        <v>44805</v>
      </c>
      <c r="Q147" s="1"/>
      <c r="R147" s="6" t="s">
        <v>556</v>
      </c>
      <c r="S147" s="1"/>
      <c r="T147" s="1"/>
      <c r="U147" s="1"/>
      <c r="V147" s="1"/>
      <c r="W147" s="1"/>
      <c r="X147" s="6"/>
      <c r="Y147" s="1"/>
      <c r="Z147" s="1"/>
      <c r="AA147" s="1"/>
      <c r="AB147" s="1"/>
      <c r="AC147" s="1"/>
      <c r="AD147" s="6"/>
      <c r="AE147" s="1"/>
      <c r="AF147" s="1"/>
      <c r="AG147" s="1"/>
      <c r="AH147" s="1"/>
      <c r="AI147" s="1"/>
      <c r="AJ147" s="6"/>
      <c r="AK147" s="1"/>
      <c r="AL147" s="333"/>
    </row>
    <row r="148" spans="1:38" s="334" customFormat="1" ht="12" customHeight="1">
      <c r="A148" s="335">
        <v>2</v>
      </c>
      <c r="B148" s="294">
        <v>44805</v>
      </c>
      <c r="C148" s="336"/>
      <c r="D148" s="337" t="s">
        <v>895</v>
      </c>
      <c r="E148" s="335" t="s">
        <v>557</v>
      </c>
      <c r="F148" s="335">
        <v>120</v>
      </c>
      <c r="G148" s="335">
        <v>30</v>
      </c>
      <c r="H148" s="338">
        <v>175</v>
      </c>
      <c r="I148" s="344" t="s">
        <v>896</v>
      </c>
      <c r="J148" s="298" t="s">
        <v>693</v>
      </c>
      <c r="K148" s="297">
        <f t="shared" si="184"/>
        <v>55</v>
      </c>
      <c r="L148" s="299">
        <v>100</v>
      </c>
      <c r="M148" s="300">
        <f t="shared" si="185"/>
        <v>1275</v>
      </c>
      <c r="N148" s="297">
        <v>25</v>
      </c>
      <c r="O148" s="298" t="s">
        <v>555</v>
      </c>
      <c r="P148" s="294">
        <v>44805</v>
      </c>
      <c r="Q148" s="1"/>
      <c r="R148" s="6" t="s">
        <v>826</v>
      </c>
      <c r="S148" s="1"/>
      <c r="T148" s="1"/>
      <c r="U148" s="1"/>
      <c r="V148" s="1"/>
      <c r="W148" s="1"/>
      <c r="X148" s="6"/>
      <c r="Y148" s="1"/>
      <c r="Z148" s="1"/>
      <c r="AA148" s="1"/>
      <c r="AB148" s="1"/>
      <c r="AC148" s="1"/>
      <c r="AD148" s="6"/>
      <c r="AE148" s="1"/>
      <c r="AF148" s="1"/>
      <c r="AG148" s="1"/>
      <c r="AH148" s="1"/>
      <c r="AI148" s="1"/>
      <c r="AJ148" s="6"/>
      <c r="AK148" s="1"/>
      <c r="AL148" s="333"/>
    </row>
    <row r="149" spans="1:38" s="334" customFormat="1" ht="12" customHeight="1">
      <c r="A149" s="339">
        <v>3</v>
      </c>
      <c r="B149" s="326">
        <v>44805</v>
      </c>
      <c r="C149" s="340"/>
      <c r="D149" s="341" t="s">
        <v>895</v>
      </c>
      <c r="E149" s="339" t="s">
        <v>557</v>
      </c>
      <c r="F149" s="339">
        <v>95</v>
      </c>
      <c r="G149" s="339">
        <v>0</v>
      </c>
      <c r="H149" s="342">
        <v>0</v>
      </c>
      <c r="I149" s="363" t="s">
        <v>878</v>
      </c>
      <c r="J149" s="322" t="s">
        <v>681</v>
      </c>
      <c r="K149" s="323">
        <f t="shared" ref="K149:K150" si="186">H149-F149</f>
        <v>-95</v>
      </c>
      <c r="L149" s="324">
        <v>100</v>
      </c>
      <c r="M149" s="325">
        <f t="shared" ref="M149:M151" si="187">(K149*N149)-L149</f>
        <v>-2475</v>
      </c>
      <c r="N149" s="323">
        <v>25</v>
      </c>
      <c r="O149" s="322" t="s">
        <v>567</v>
      </c>
      <c r="P149" s="326">
        <v>44805</v>
      </c>
      <c r="Q149" s="1"/>
      <c r="R149" s="6" t="s">
        <v>826</v>
      </c>
      <c r="S149" s="1"/>
      <c r="T149" s="1"/>
      <c r="U149" s="1"/>
      <c r="V149" s="1"/>
      <c r="W149" s="1"/>
      <c r="X149" s="6"/>
      <c r="Y149" s="1"/>
      <c r="Z149" s="1"/>
      <c r="AA149" s="1"/>
      <c r="AB149" s="1"/>
      <c r="AC149" s="1"/>
      <c r="AD149" s="6"/>
      <c r="AE149" s="1"/>
      <c r="AF149" s="1"/>
      <c r="AG149" s="1"/>
      <c r="AH149" s="1"/>
      <c r="AI149" s="1"/>
      <c r="AJ149" s="6"/>
      <c r="AK149" s="1"/>
      <c r="AL149" s="333"/>
    </row>
    <row r="150" spans="1:38" s="334" customFormat="1" ht="12" customHeight="1">
      <c r="A150" s="335">
        <v>4</v>
      </c>
      <c r="B150" s="371">
        <v>44806</v>
      </c>
      <c r="C150" s="336"/>
      <c r="D150" s="337" t="s">
        <v>901</v>
      </c>
      <c r="E150" s="335" t="s">
        <v>557</v>
      </c>
      <c r="F150" s="335">
        <v>82</v>
      </c>
      <c r="G150" s="335">
        <v>45</v>
      </c>
      <c r="H150" s="338">
        <v>122.5</v>
      </c>
      <c r="I150" s="344" t="s">
        <v>902</v>
      </c>
      <c r="J150" s="298" t="s">
        <v>903</v>
      </c>
      <c r="K150" s="297">
        <f t="shared" si="186"/>
        <v>40.5</v>
      </c>
      <c r="L150" s="299">
        <v>100</v>
      </c>
      <c r="M150" s="300">
        <f t="shared" si="187"/>
        <v>1925</v>
      </c>
      <c r="N150" s="297">
        <v>50</v>
      </c>
      <c r="O150" s="298" t="s">
        <v>555</v>
      </c>
      <c r="P150" s="294">
        <v>44806</v>
      </c>
      <c r="Q150" s="1"/>
      <c r="R150" s="6" t="s">
        <v>556</v>
      </c>
      <c r="S150" s="1"/>
      <c r="T150" s="1"/>
      <c r="U150" s="1"/>
      <c r="V150" s="1"/>
      <c r="W150" s="1"/>
      <c r="X150" s="6"/>
      <c r="Y150" s="1"/>
      <c r="Z150" s="1"/>
      <c r="AA150" s="1"/>
      <c r="AB150" s="1"/>
      <c r="AC150" s="1"/>
      <c r="AD150" s="6"/>
      <c r="AE150" s="1"/>
      <c r="AF150" s="1"/>
      <c r="AG150" s="1"/>
      <c r="AH150" s="1"/>
      <c r="AI150" s="1"/>
      <c r="AJ150" s="6"/>
      <c r="AK150" s="1"/>
      <c r="AL150" s="333"/>
    </row>
    <row r="151" spans="1:38" s="334" customFormat="1" ht="12" customHeight="1">
      <c r="A151" s="339">
        <v>5</v>
      </c>
      <c r="B151" s="362">
        <v>44806</v>
      </c>
      <c r="C151" s="340"/>
      <c r="D151" s="341" t="s">
        <v>904</v>
      </c>
      <c r="E151" s="339" t="s">
        <v>905</v>
      </c>
      <c r="F151" s="339">
        <v>170</v>
      </c>
      <c r="G151" s="339">
        <v>350</v>
      </c>
      <c r="H151" s="342">
        <v>340</v>
      </c>
      <c r="I151" s="363">
        <v>0.1</v>
      </c>
      <c r="J151" s="322" t="s">
        <v>929</v>
      </c>
      <c r="K151" s="323">
        <f>F151-H151</f>
        <v>-170</v>
      </c>
      <c r="L151" s="324">
        <v>100</v>
      </c>
      <c r="M151" s="325">
        <f t="shared" si="187"/>
        <v>-4350</v>
      </c>
      <c r="N151" s="323">
        <v>25</v>
      </c>
      <c r="O151" s="322" t="s">
        <v>567</v>
      </c>
      <c r="P151" s="326">
        <v>44810</v>
      </c>
      <c r="Q151" s="1"/>
      <c r="R151" s="6" t="s">
        <v>556</v>
      </c>
      <c r="S151" s="1"/>
      <c r="T151" s="1"/>
      <c r="U151" s="1"/>
      <c r="V151" s="1"/>
      <c r="W151" s="1"/>
      <c r="X151" s="6"/>
      <c r="Y151" s="1"/>
      <c r="Z151" s="1"/>
      <c r="AA151" s="1"/>
      <c r="AB151" s="1"/>
      <c r="AC151" s="1"/>
      <c r="AD151" s="6"/>
      <c r="AE151" s="1"/>
      <c r="AF151" s="1"/>
      <c r="AG151" s="1"/>
      <c r="AH151" s="1"/>
      <c r="AI151" s="1"/>
      <c r="AJ151" s="6"/>
      <c r="AK151" s="1"/>
      <c r="AL151" s="333"/>
    </row>
    <row r="152" spans="1:38" s="334" customFormat="1" ht="12" customHeight="1">
      <c r="A152" s="339">
        <v>6</v>
      </c>
      <c r="B152" s="362">
        <v>44806</v>
      </c>
      <c r="C152" s="340"/>
      <c r="D152" s="341" t="s">
        <v>901</v>
      </c>
      <c r="E152" s="339" t="s">
        <v>557</v>
      </c>
      <c r="F152" s="339">
        <v>97.5</v>
      </c>
      <c r="G152" s="339">
        <v>65</v>
      </c>
      <c r="H152" s="342">
        <v>65</v>
      </c>
      <c r="I152" s="363" t="s">
        <v>906</v>
      </c>
      <c r="J152" s="322" t="s">
        <v>919</v>
      </c>
      <c r="K152" s="323">
        <f t="shared" ref="K152:K153" si="188">H152-F152</f>
        <v>-32.5</v>
      </c>
      <c r="L152" s="324">
        <v>100</v>
      </c>
      <c r="M152" s="325">
        <f t="shared" ref="M152:M154" si="189">(K152*N152)-L152</f>
        <v>-1725</v>
      </c>
      <c r="N152" s="323">
        <v>50</v>
      </c>
      <c r="O152" s="322" t="s">
        <v>567</v>
      </c>
      <c r="P152" s="326">
        <v>44809</v>
      </c>
      <c r="Q152" s="1"/>
      <c r="R152" s="6" t="s">
        <v>556</v>
      </c>
      <c r="S152" s="1"/>
      <c r="T152" s="1"/>
      <c r="U152" s="1"/>
      <c r="V152" s="1"/>
      <c r="W152" s="1"/>
      <c r="X152" s="6"/>
      <c r="Y152" s="1"/>
      <c r="Z152" s="1"/>
      <c r="AA152" s="1"/>
      <c r="AB152" s="1"/>
      <c r="AC152" s="1"/>
      <c r="AD152" s="6"/>
      <c r="AE152" s="1"/>
      <c r="AF152" s="1"/>
      <c r="AG152" s="1"/>
      <c r="AH152" s="1"/>
      <c r="AI152" s="1"/>
      <c r="AJ152" s="6"/>
      <c r="AK152" s="1"/>
      <c r="AL152" s="333"/>
    </row>
    <row r="153" spans="1:38" s="334" customFormat="1" ht="12" customHeight="1">
      <c r="A153" s="339">
        <v>7</v>
      </c>
      <c r="B153" s="362">
        <v>44806</v>
      </c>
      <c r="C153" s="340"/>
      <c r="D153" s="341" t="s">
        <v>909</v>
      </c>
      <c r="E153" s="339" t="s">
        <v>557</v>
      </c>
      <c r="F153" s="339">
        <v>375</v>
      </c>
      <c r="G153" s="339">
        <v>270</v>
      </c>
      <c r="H153" s="342">
        <v>270</v>
      </c>
      <c r="I153" s="363" t="s">
        <v>907</v>
      </c>
      <c r="J153" s="322" t="s">
        <v>920</v>
      </c>
      <c r="K153" s="323">
        <f t="shared" si="188"/>
        <v>-105</v>
      </c>
      <c r="L153" s="324">
        <v>100</v>
      </c>
      <c r="M153" s="325">
        <f t="shared" si="189"/>
        <v>-2725</v>
      </c>
      <c r="N153" s="323">
        <v>25</v>
      </c>
      <c r="O153" s="322" t="s">
        <v>567</v>
      </c>
      <c r="P153" s="326">
        <v>44809</v>
      </c>
      <c r="Q153" s="1"/>
      <c r="R153" s="6" t="s">
        <v>826</v>
      </c>
      <c r="S153" s="1"/>
      <c r="T153" s="1"/>
      <c r="U153" s="1"/>
      <c r="V153" s="1"/>
      <c r="W153" s="1"/>
      <c r="X153" s="6"/>
      <c r="Y153" s="1"/>
      <c r="Z153" s="1"/>
      <c r="AA153" s="1"/>
      <c r="AB153" s="1"/>
      <c r="AC153" s="1"/>
      <c r="AD153" s="6"/>
      <c r="AE153" s="1"/>
      <c r="AF153" s="1"/>
      <c r="AG153" s="1"/>
      <c r="AH153" s="1"/>
      <c r="AI153" s="1"/>
      <c r="AJ153" s="6"/>
      <c r="AK153" s="1"/>
      <c r="AL153" s="333"/>
    </row>
    <row r="154" spans="1:38" s="334" customFormat="1" ht="12" customHeight="1">
      <c r="A154" s="339">
        <v>8</v>
      </c>
      <c r="B154" s="362">
        <v>44806</v>
      </c>
      <c r="C154" s="340"/>
      <c r="D154" s="341" t="s">
        <v>908</v>
      </c>
      <c r="E154" s="339" t="s">
        <v>905</v>
      </c>
      <c r="F154" s="339">
        <v>26</v>
      </c>
      <c r="G154" s="339">
        <v>35</v>
      </c>
      <c r="H154" s="342">
        <v>35</v>
      </c>
      <c r="I154" s="394" t="s">
        <v>910</v>
      </c>
      <c r="J154" s="322" t="s">
        <v>921</v>
      </c>
      <c r="K154" s="323">
        <f>F154-H154</f>
        <v>-9</v>
      </c>
      <c r="L154" s="324">
        <v>100</v>
      </c>
      <c r="M154" s="325">
        <f t="shared" si="189"/>
        <v>-4600</v>
      </c>
      <c r="N154" s="323">
        <v>500</v>
      </c>
      <c r="O154" s="322" t="s">
        <v>567</v>
      </c>
      <c r="P154" s="326">
        <v>44809</v>
      </c>
      <c r="Q154" s="1"/>
      <c r="R154" s="6" t="s">
        <v>556</v>
      </c>
      <c r="S154" s="1"/>
      <c r="T154" s="1"/>
      <c r="U154" s="1"/>
      <c r="V154" s="1"/>
      <c r="W154" s="1"/>
      <c r="X154" s="6"/>
      <c r="Y154" s="1"/>
      <c r="Z154" s="1"/>
      <c r="AA154" s="1"/>
      <c r="AB154" s="1"/>
      <c r="AC154" s="1"/>
      <c r="AD154" s="6"/>
      <c r="AE154" s="1"/>
      <c r="AF154" s="1"/>
      <c r="AG154" s="1"/>
      <c r="AH154" s="1"/>
      <c r="AI154" s="1"/>
      <c r="AJ154" s="6"/>
      <c r="AK154" s="1"/>
      <c r="AL154" s="333"/>
    </row>
    <row r="155" spans="1:38" s="334" customFormat="1" ht="12" customHeight="1">
      <c r="A155" s="339">
        <v>9</v>
      </c>
      <c r="B155" s="362">
        <v>44809</v>
      </c>
      <c r="C155" s="340"/>
      <c r="D155" s="341" t="s">
        <v>922</v>
      </c>
      <c r="E155" s="339" t="s">
        <v>557</v>
      </c>
      <c r="F155" s="339">
        <v>77.5</v>
      </c>
      <c r="G155" s="339">
        <v>45</v>
      </c>
      <c r="H155" s="342">
        <v>45</v>
      </c>
      <c r="I155" s="363" t="s">
        <v>902</v>
      </c>
      <c r="J155" s="322" t="s">
        <v>919</v>
      </c>
      <c r="K155" s="323">
        <f t="shared" ref="K155:K157" si="190">H155-F155</f>
        <v>-32.5</v>
      </c>
      <c r="L155" s="324">
        <v>100</v>
      </c>
      <c r="M155" s="325">
        <f t="shared" ref="M155:M157" si="191">(K155*N155)-L155</f>
        <v>-1725</v>
      </c>
      <c r="N155" s="323">
        <v>50</v>
      </c>
      <c r="O155" s="322" t="s">
        <v>567</v>
      </c>
      <c r="P155" s="326">
        <v>44810</v>
      </c>
      <c r="Q155" s="1"/>
      <c r="R155" s="6" t="s">
        <v>556</v>
      </c>
      <c r="S155" s="1"/>
      <c r="T155" s="1"/>
      <c r="U155" s="1"/>
      <c r="V155" s="1"/>
      <c r="W155" s="1"/>
      <c r="X155" s="6"/>
      <c r="Y155" s="1"/>
      <c r="Z155" s="1"/>
      <c r="AA155" s="1"/>
      <c r="AB155" s="1"/>
      <c r="AC155" s="1"/>
      <c r="AD155" s="6"/>
      <c r="AE155" s="1"/>
      <c r="AF155" s="1"/>
      <c r="AG155" s="1"/>
      <c r="AH155" s="1"/>
      <c r="AI155" s="1"/>
      <c r="AJ155" s="6"/>
      <c r="AK155" s="1"/>
      <c r="AL155" s="333"/>
    </row>
    <row r="156" spans="1:38" s="334" customFormat="1" ht="12" customHeight="1">
      <c r="A156" s="339">
        <v>10</v>
      </c>
      <c r="B156" s="362">
        <v>44812</v>
      </c>
      <c r="C156" s="340"/>
      <c r="D156" s="341" t="s">
        <v>955</v>
      </c>
      <c r="E156" s="339" t="s">
        <v>557</v>
      </c>
      <c r="F156" s="339">
        <v>140</v>
      </c>
      <c r="G156" s="339">
        <v>30</v>
      </c>
      <c r="H156" s="342">
        <v>30</v>
      </c>
      <c r="I156" s="363" t="s">
        <v>896</v>
      </c>
      <c r="J156" s="322" t="s">
        <v>894</v>
      </c>
      <c r="K156" s="323">
        <f t="shared" si="190"/>
        <v>-110</v>
      </c>
      <c r="L156" s="324">
        <v>100</v>
      </c>
      <c r="M156" s="325">
        <f t="shared" si="191"/>
        <v>-2850</v>
      </c>
      <c r="N156" s="323">
        <v>25</v>
      </c>
      <c r="O156" s="322" t="s">
        <v>567</v>
      </c>
      <c r="P156" s="326">
        <v>44812</v>
      </c>
      <c r="Q156" s="1"/>
      <c r="R156" s="6" t="s">
        <v>826</v>
      </c>
      <c r="S156" s="1"/>
      <c r="T156" s="1"/>
      <c r="U156" s="1"/>
      <c r="V156" s="1"/>
      <c r="W156" s="1"/>
      <c r="X156" s="6"/>
      <c r="Y156" s="1"/>
      <c r="Z156" s="1"/>
      <c r="AA156" s="1"/>
      <c r="AB156" s="1"/>
      <c r="AC156" s="1"/>
      <c r="AD156" s="6"/>
      <c r="AE156" s="1"/>
      <c r="AF156" s="1"/>
      <c r="AG156" s="1"/>
      <c r="AH156" s="1"/>
      <c r="AI156" s="1"/>
      <c r="AJ156" s="6"/>
      <c r="AK156" s="1"/>
      <c r="AL156" s="333"/>
    </row>
    <row r="157" spans="1:38" s="334" customFormat="1" ht="12" customHeight="1">
      <c r="A157" s="335">
        <v>11</v>
      </c>
      <c r="B157" s="371">
        <v>44812</v>
      </c>
      <c r="C157" s="336"/>
      <c r="D157" s="337" t="s">
        <v>958</v>
      </c>
      <c r="E157" s="335" t="s">
        <v>557</v>
      </c>
      <c r="F157" s="335">
        <v>50</v>
      </c>
      <c r="G157" s="335">
        <v>35</v>
      </c>
      <c r="H157" s="338">
        <v>59</v>
      </c>
      <c r="I157" s="344" t="s">
        <v>959</v>
      </c>
      <c r="J157" s="298" t="s">
        <v>762</v>
      </c>
      <c r="K157" s="297">
        <f t="shared" si="190"/>
        <v>9</v>
      </c>
      <c r="L157" s="299">
        <v>100</v>
      </c>
      <c r="M157" s="300">
        <f t="shared" si="191"/>
        <v>2600</v>
      </c>
      <c r="N157" s="297">
        <v>300</v>
      </c>
      <c r="O157" s="298" t="s">
        <v>555</v>
      </c>
      <c r="P157" s="294">
        <v>44813</v>
      </c>
      <c r="Q157" s="1"/>
      <c r="R157" s="6" t="s">
        <v>556</v>
      </c>
      <c r="S157" s="1"/>
      <c r="T157" s="1"/>
      <c r="U157" s="1"/>
      <c r="V157" s="1"/>
      <c r="W157" s="1"/>
      <c r="X157" s="6"/>
      <c r="Y157" s="1"/>
      <c r="Z157" s="1"/>
      <c r="AA157" s="1"/>
      <c r="AB157" s="1"/>
      <c r="AC157" s="1"/>
      <c r="AD157" s="6"/>
      <c r="AE157" s="1"/>
      <c r="AF157" s="1"/>
      <c r="AG157" s="1"/>
      <c r="AH157" s="1"/>
      <c r="AI157" s="1"/>
      <c r="AJ157" s="6"/>
      <c r="AK157" s="1"/>
      <c r="AL157" s="333"/>
    </row>
    <row r="158" spans="1:38" s="334" customFormat="1" ht="12" customHeight="1">
      <c r="A158" s="335">
        <v>12</v>
      </c>
      <c r="B158" s="371">
        <v>44816</v>
      </c>
      <c r="C158" s="336"/>
      <c r="D158" s="337" t="s">
        <v>977</v>
      </c>
      <c r="E158" s="335" t="s">
        <v>557</v>
      </c>
      <c r="F158" s="335">
        <v>5</v>
      </c>
      <c r="G158" s="335">
        <v>1.75</v>
      </c>
      <c r="H158" s="338">
        <v>6.25</v>
      </c>
      <c r="I158" s="412" t="s">
        <v>978</v>
      </c>
      <c r="J158" s="298" t="s">
        <v>1003</v>
      </c>
      <c r="K158" s="297">
        <f t="shared" ref="K158:K159" si="192">H158-F158</f>
        <v>1.25</v>
      </c>
      <c r="L158" s="299">
        <v>100</v>
      </c>
      <c r="M158" s="300">
        <f t="shared" ref="M158" si="193">(K158*N158)-L158</f>
        <v>1775</v>
      </c>
      <c r="N158" s="297">
        <v>1500</v>
      </c>
      <c r="O158" s="298" t="s">
        <v>555</v>
      </c>
      <c r="P158" s="294">
        <v>44813</v>
      </c>
      <c r="Q158" s="1"/>
      <c r="R158" s="6" t="s">
        <v>556</v>
      </c>
      <c r="S158" s="1"/>
      <c r="T158" s="1"/>
      <c r="U158" s="1"/>
      <c r="V158" s="1"/>
      <c r="W158" s="1"/>
      <c r="X158" s="6"/>
      <c r="Y158" s="1"/>
      <c r="Z158" s="1"/>
      <c r="AA158" s="1"/>
      <c r="AB158" s="1"/>
      <c r="AC158" s="1"/>
      <c r="AD158" s="6"/>
      <c r="AE158" s="1"/>
      <c r="AF158" s="1"/>
      <c r="AG158" s="1"/>
      <c r="AH158" s="1"/>
      <c r="AI158" s="1"/>
      <c r="AJ158" s="6"/>
      <c r="AK158" s="1"/>
      <c r="AL158" s="333"/>
    </row>
    <row r="159" spans="1:38" s="334" customFormat="1" ht="12" customHeight="1">
      <c r="A159" s="490">
        <v>13</v>
      </c>
      <c r="B159" s="488">
        <v>44816</v>
      </c>
      <c r="C159" s="340"/>
      <c r="D159" s="341" t="s">
        <v>979</v>
      </c>
      <c r="E159" s="339" t="s">
        <v>557</v>
      </c>
      <c r="F159" s="339">
        <v>12.5</v>
      </c>
      <c r="G159" s="339"/>
      <c r="H159" s="342">
        <v>0</v>
      </c>
      <c r="I159" s="363"/>
      <c r="J159" s="486" t="s">
        <v>1172</v>
      </c>
      <c r="K159" s="342">
        <f t="shared" si="192"/>
        <v>-12.5</v>
      </c>
      <c r="L159" s="470">
        <v>100</v>
      </c>
      <c r="M159" s="492">
        <f>(-4.75*1000)-200</f>
        <v>-4950</v>
      </c>
      <c r="N159" s="486">
        <v>1000</v>
      </c>
      <c r="O159" s="486" t="s">
        <v>567</v>
      </c>
      <c r="P159" s="488">
        <v>44833</v>
      </c>
      <c r="Q159" s="1"/>
      <c r="R159" s="6" t="s">
        <v>826</v>
      </c>
      <c r="S159" s="1"/>
      <c r="T159" s="1"/>
      <c r="U159" s="1"/>
      <c r="V159" s="1"/>
      <c r="W159" s="1"/>
      <c r="X159" s="6"/>
      <c r="Y159" s="1"/>
      <c r="Z159" s="1"/>
      <c r="AA159" s="1"/>
      <c r="AB159" s="1"/>
      <c r="AC159" s="1"/>
      <c r="AD159" s="6"/>
      <c r="AE159" s="1"/>
      <c r="AF159" s="1"/>
      <c r="AG159" s="1"/>
      <c r="AH159" s="1"/>
      <c r="AI159" s="1"/>
      <c r="AJ159" s="6"/>
      <c r="AK159" s="1"/>
      <c r="AL159" s="333"/>
    </row>
    <row r="160" spans="1:38" s="334" customFormat="1" ht="12" customHeight="1">
      <c r="A160" s="491"/>
      <c r="B160" s="489"/>
      <c r="C160" s="340"/>
      <c r="D160" s="341" t="s">
        <v>980</v>
      </c>
      <c r="E160" s="339" t="s">
        <v>905</v>
      </c>
      <c r="F160" s="339">
        <v>7.75</v>
      </c>
      <c r="G160" s="339"/>
      <c r="H160" s="342">
        <v>7.75</v>
      </c>
      <c r="I160" s="363"/>
      <c r="J160" s="487"/>
      <c r="K160" s="342">
        <v>7.75</v>
      </c>
      <c r="L160" s="470">
        <v>100</v>
      </c>
      <c r="M160" s="493"/>
      <c r="N160" s="487"/>
      <c r="O160" s="487"/>
      <c r="P160" s="489"/>
      <c r="Q160" s="1"/>
      <c r="R160" s="6"/>
      <c r="S160" s="1"/>
      <c r="T160" s="1"/>
      <c r="U160" s="1"/>
      <c r="V160" s="1"/>
      <c r="W160" s="1"/>
      <c r="X160" s="6"/>
      <c r="Y160" s="1"/>
      <c r="Z160" s="1"/>
      <c r="AA160" s="1"/>
      <c r="AB160" s="1"/>
      <c r="AC160" s="1"/>
      <c r="AD160" s="6"/>
      <c r="AE160" s="1"/>
      <c r="AF160" s="1"/>
      <c r="AG160" s="1"/>
      <c r="AH160" s="1"/>
      <c r="AI160" s="1"/>
      <c r="AJ160" s="6"/>
      <c r="AK160" s="1"/>
      <c r="AL160" s="333"/>
    </row>
    <row r="161" spans="1:38" s="334" customFormat="1" ht="12" customHeight="1">
      <c r="A161" s="409">
        <v>14</v>
      </c>
      <c r="B161" s="408">
        <v>44817</v>
      </c>
      <c r="C161" s="340"/>
      <c r="D161" s="341" t="s">
        <v>995</v>
      </c>
      <c r="E161" s="339" t="s">
        <v>905</v>
      </c>
      <c r="F161" s="339">
        <v>54</v>
      </c>
      <c r="G161" s="339">
        <v>90</v>
      </c>
      <c r="H161" s="342">
        <v>90</v>
      </c>
      <c r="I161" s="363">
        <v>0.1</v>
      </c>
      <c r="J161" s="322" t="s">
        <v>921</v>
      </c>
      <c r="K161" s="323">
        <f>F161-H161</f>
        <v>-36</v>
      </c>
      <c r="L161" s="324">
        <v>100</v>
      </c>
      <c r="M161" s="325">
        <f t="shared" ref="M161:M165" si="194">(K161*N161)-L161</f>
        <v>-1900</v>
      </c>
      <c r="N161" s="323">
        <v>50</v>
      </c>
      <c r="O161" s="322" t="s">
        <v>567</v>
      </c>
      <c r="P161" s="326">
        <v>44818</v>
      </c>
      <c r="Q161" s="1"/>
      <c r="R161" s="6" t="s">
        <v>556</v>
      </c>
      <c r="S161" s="1"/>
      <c r="T161" s="1"/>
      <c r="U161" s="1"/>
      <c r="V161" s="1"/>
      <c r="W161" s="1"/>
      <c r="X161" s="6"/>
      <c r="Y161" s="1"/>
      <c r="Z161" s="1"/>
      <c r="AA161" s="1"/>
      <c r="AB161" s="1"/>
      <c r="AC161" s="1"/>
      <c r="AD161" s="6"/>
      <c r="AE161" s="1"/>
      <c r="AF161" s="1"/>
      <c r="AG161" s="1"/>
      <c r="AH161" s="1"/>
      <c r="AI161" s="1"/>
      <c r="AJ161" s="6"/>
      <c r="AK161" s="1"/>
      <c r="AL161" s="333"/>
    </row>
    <row r="162" spans="1:38" s="334" customFormat="1" ht="12" customHeight="1">
      <c r="A162" s="409">
        <v>15</v>
      </c>
      <c r="B162" s="408">
        <v>44817</v>
      </c>
      <c r="C162" s="340"/>
      <c r="D162" s="341" t="s">
        <v>958</v>
      </c>
      <c r="E162" s="339" t="s">
        <v>557</v>
      </c>
      <c r="F162" s="339">
        <v>51</v>
      </c>
      <c r="G162" s="339">
        <v>37</v>
      </c>
      <c r="H162" s="342">
        <v>37</v>
      </c>
      <c r="I162" s="363" t="s">
        <v>996</v>
      </c>
      <c r="J162" s="322" t="s">
        <v>1004</v>
      </c>
      <c r="K162" s="323">
        <f t="shared" ref="K162:K165" si="195">H162-F162</f>
        <v>-14</v>
      </c>
      <c r="L162" s="324">
        <v>100</v>
      </c>
      <c r="M162" s="325">
        <f t="shared" si="194"/>
        <v>-4300</v>
      </c>
      <c r="N162" s="323">
        <v>300</v>
      </c>
      <c r="O162" s="322" t="s">
        <v>567</v>
      </c>
      <c r="P162" s="326">
        <v>44818</v>
      </c>
      <c r="Q162" s="1"/>
      <c r="R162" s="6" t="s">
        <v>556</v>
      </c>
      <c r="S162" s="1"/>
      <c r="T162" s="1"/>
      <c r="U162" s="1"/>
      <c r="V162" s="1"/>
      <c r="W162" s="1"/>
      <c r="X162" s="6"/>
      <c r="Y162" s="1"/>
      <c r="Z162" s="1"/>
      <c r="AA162" s="1"/>
      <c r="AB162" s="1"/>
      <c r="AC162" s="1"/>
      <c r="AD162" s="6"/>
      <c r="AE162" s="1"/>
      <c r="AF162" s="1"/>
      <c r="AG162" s="1"/>
      <c r="AH162" s="1"/>
      <c r="AI162" s="1"/>
      <c r="AJ162" s="6"/>
      <c r="AK162" s="1"/>
      <c r="AL162" s="333"/>
    </row>
    <row r="163" spans="1:38" s="334" customFormat="1" ht="12" customHeight="1">
      <c r="A163" s="410">
        <v>16</v>
      </c>
      <c r="B163" s="411">
        <v>44817</v>
      </c>
      <c r="C163" s="336"/>
      <c r="D163" s="337" t="s">
        <v>997</v>
      </c>
      <c r="E163" s="335" t="s">
        <v>557</v>
      </c>
      <c r="F163" s="335">
        <v>11.5</v>
      </c>
      <c r="G163" s="335">
        <v>7</v>
      </c>
      <c r="H163" s="338">
        <v>14.75</v>
      </c>
      <c r="I163" s="344" t="s">
        <v>998</v>
      </c>
      <c r="J163" s="298" t="s">
        <v>1006</v>
      </c>
      <c r="K163" s="297">
        <f t="shared" si="195"/>
        <v>3.25</v>
      </c>
      <c r="L163" s="299">
        <v>100</v>
      </c>
      <c r="M163" s="300">
        <f t="shared" si="194"/>
        <v>3800</v>
      </c>
      <c r="N163" s="297">
        <v>1200</v>
      </c>
      <c r="O163" s="298" t="s">
        <v>555</v>
      </c>
      <c r="P163" s="294">
        <v>44818</v>
      </c>
      <c r="Q163" s="1"/>
      <c r="R163" s="6" t="s">
        <v>826</v>
      </c>
      <c r="S163" s="1"/>
      <c r="T163" s="1"/>
      <c r="U163" s="1"/>
      <c r="V163" s="1"/>
      <c r="W163" s="1"/>
      <c r="X163" s="6"/>
      <c r="Y163" s="1"/>
      <c r="Z163" s="1"/>
      <c r="AA163" s="1"/>
      <c r="AB163" s="1"/>
      <c r="AC163" s="1"/>
      <c r="AD163" s="6"/>
      <c r="AE163" s="1"/>
      <c r="AF163" s="1"/>
      <c r="AG163" s="1"/>
      <c r="AH163" s="1"/>
      <c r="AI163" s="1"/>
      <c r="AJ163" s="6"/>
      <c r="AK163" s="1"/>
      <c r="AL163" s="333"/>
    </row>
    <row r="164" spans="1:38" s="334" customFormat="1" ht="12" customHeight="1">
      <c r="A164" s="410">
        <v>17</v>
      </c>
      <c r="B164" s="411">
        <v>44817</v>
      </c>
      <c r="C164" s="336"/>
      <c r="D164" s="337" t="s">
        <v>999</v>
      </c>
      <c r="E164" s="335" t="s">
        <v>557</v>
      </c>
      <c r="F164" s="335">
        <v>12.5</v>
      </c>
      <c r="G164" s="335">
        <v>7.5</v>
      </c>
      <c r="H164" s="338">
        <v>14.5</v>
      </c>
      <c r="I164" s="344" t="s">
        <v>1000</v>
      </c>
      <c r="J164" s="298" t="s">
        <v>1005</v>
      </c>
      <c r="K164" s="297">
        <f t="shared" si="195"/>
        <v>2</v>
      </c>
      <c r="L164" s="299">
        <v>100</v>
      </c>
      <c r="M164" s="300">
        <f t="shared" si="194"/>
        <v>1700</v>
      </c>
      <c r="N164" s="297">
        <v>900</v>
      </c>
      <c r="O164" s="298" t="s">
        <v>555</v>
      </c>
      <c r="P164" s="294">
        <v>44818</v>
      </c>
      <c r="Q164" s="1"/>
      <c r="R164" s="6" t="s">
        <v>556</v>
      </c>
      <c r="S164" s="1"/>
      <c r="T164" s="1"/>
      <c r="U164" s="1"/>
      <c r="V164" s="1"/>
      <c r="W164" s="1"/>
      <c r="X164" s="6"/>
      <c r="Y164" s="1"/>
      <c r="Z164" s="1"/>
      <c r="AA164" s="1"/>
      <c r="AB164" s="1"/>
      <c r="AC164" s="1"/>
      <c r="AD164" s="6"/>
      <c r="AE164" s="1"/>
      <c r="AF164" s="1"/>
      <c r="AG164" s="1"/>
      <c r="AH164" s="1"/>
      <c r="AI164" s="1"/>
      <c r="AJ164" s="6"/>
      <c r="AK164" s="1"/>
      <c r="AL164" s="333"/>
    </row>
    <row r="165" spans="1:38" s="334" customFormat="1" ht="12" customHeight="1">
      <c r="A165" s="410">
        <v>18</v>
      </c>
      <c r="B165" s="411">
        <v>44818</v>
      </c>
      <c r="C165" s="336"/>
      <c r="D165" s="337" t="s">
        <v>999</v>
      </c>
      <c r="E165" s="335" t="s">
        <v>557</v>
      </c>
      <c r="F165" s="335">
        <v>11.5</v>
      </c>
      <c r="G165" s="335">
        <v>6.5</v>
      </c>
      <c r="H165" s="338">
        <v>14</v>
      </c>
      <c r="I165" s="344" t="s">
        <v>1000</v>
      </c>
      <c r="J165" s="298" t="s">
        <v>1035</v>
      </c>
      <c r="K165" s="297">
        <f t="shared" si="195"/>
        <v>2.5</v>
      </c>
      <c r="L165" s="299">
        <v>100</v>
      </c>
      <c r="M165" s="300">
        <f t="shared" si="194"/>
        <v>2150</v>
      </c>
      <c r="N165" s="297">
        <v>900</v>
      </c>
      <c r="O165" s="298" t="s">
        <v>555</v>
      </c>
      <c r="P165" s="294">
        <v>44819</v>
      </c>
      <c r="Q165" s="1"/>
      <c r="R165" s="6" t="s">
        <v>556</v>
      </c>
      <c r="S165" s="1"/>
      <c r="T165" s="1"/>
      <c r="U165" s="1"/>
      <c r="V165" s="1"/>
      <c r="W165" s="1"/>
      <c r="X165" s="6"/>
      <c r="Y165" s="1"/>
      <c r="Z165" s="1"/>
      <c r="AA165" s="1"/>
      <c r="AB165" s="1"/>
      <c r="AC165" s="1"/>
      <c r="AD165" s="6"/>
      <c r="AE165" s="1"/>
      <c r="AF165" s="1"/>
      <c r="AG165" s="1"/>
      <c r="AH165" s="1"/>
      <c r="AI165" s="1"/>
      <c r="AJ165" s="6"/>
      <c r="AK165" s="1"/>
      <c r="AL165" s="333"/>
    </row>
    <row r="166" spans="1:38" s="334" customFormat="1" ht="12" customHeight="1">
      <c r="A166" s="410">
        <v>19</v>
      </c>
      <c r="B166" s="411">
        <v>44818</v>
      </c>
      <c r="C166" s="336"/>
      <c r="D166" s="337" t="s">
        <v>1007</v>
      </c>
      <c r="E166" s="335" t="s">
        <v>557</v>
      </c>
      <c r="F166" s="335">
        <v>17.5</v>
      </c>
      <c r="G166" s="335">
        <v>9.5</v>
      </c>
      <c r="H166" s="338">
        <v>21</v>
      </c>
      <c r="I166" s="344" t="s">
        <v>1008</v>
      </c>
      <c r="J166" s="298" t="s">
        <v>1009</v>
      </c>
      <c r="K166" s="297">
        <f t="shared" ref="K166:K167" si="196">H166-F166</f>
        <v>3.5</v>
      </c>
      <c r="L166" s="299">
        <v>100</v>
      </c>
      <c r="M166" s="300">
        <f t="shared" ref="M166:M167" si="197">(K166*N166)-L166</f>
        <v>2350</v>
      </c>
      <c r="N166" s="297">
        <v>700</v>
      </c>
      <c r="O166" s="298" t="s">
        <v>555</v>
      </c>
      <c r="P166" s="294">
        <v>44818</v>
      </c>
      <c r="Q166" s="1"/>
      <c r="R166" s="6" t="s">
        <v>556</v>
      </c>
      <c r="S166" s="1"/>
      <c r="T166" s="1"/>
      <c r="U166" s="1"/>
      <c r="V166" s="1"/>
      <c r="W166" s="1"/>
      <c r="X166" s="6"/>
      <c r="Y166" s="1"/>
      <c r="Z166" s="1"/>
      <c r="AA166" s="1"/>
      <c r="AB166" s="1"/>
      <c r="AC166" s="1"/>
      <c r="AD166" s="6"/>
      <c r="AE166" s="1"/>
      <c r="AF166" s="1"/>
      <c r="AG166" s="1"/>
      <c r="AH166" s="1"/>
      <c r="AI166" s="1"/>
      <c r="AJ166" s="6"/>
      <c r="AK166" s="1"/>
      <c r="AL166" s="333"/>
    </row>
    <row r="167" spans="1:38" s="334" customFormat="1" ht="12" customHeight="1">
      <c r="A167" s="409">
        <v>20</v>
      </c>
      <c r="B167" s="408">
        <v>44818</v>
      </c>
      <c r="C167" s="340"/>
      <c r="D167" s="341" t="s">
        <v>1010</v>
      </c>
      <c r="E167" s="339" t="s">
        <v>557</v>
      </c>
      <c r="F167" s="339">
        <v>26</v>
      </c>
      <c r="G167" s="339">
        <v>9.5</v>
      </c>
      <c r="H167" s="342">
        <v>9.5</v>
      </c>
      <c r="I167" s="363" t="s">
        <v>1011</v>
      </c>
      <c r="J167" s="322" t="s">
        <v>1052</v>
      </c>
      <c r="K167" s="323">
        <f t="shared" si="196"/>
        <v>-16.5</v>
      </c>
      <c r="L167" s="324">
        <v>100</v>
      </c>
      <c r="M167" s="325">
        <f t="shared" si="197"/>
        <v>-5050</v>
      </c>
      <c r="N167" s="323">
        <v>300</v>
      </c>
      <c r="O167" s="322" t="s">
        <v>567</v>
      </c>
      <c r="P167" s="326">
        <v>44820</v>
      </c>
      <c r="Q167" s="1"/>
      <c r="R167" s="6" t="s">
        <v>826</v>
      </c>
      <c r="S167" s="1"/>
      <c r="T167" s="1"/>
      <c r="U167" s="1"/>
      <c r="V167" s="1"/>
      <c r="W167" s="1"/>
      <c r="X167" s="6"/>
      <c r="Y167" s="1"/>
      <c r="Z167" s="1"/>
      <c r="AA167" s="1"/>
      <c r="AB167" s="1"/>
      <c r="AC167" s="1"/>
      <c r="AD167" s="6"/>
      <c r="AE167" s="1"/>
      <c r="AF167" s="1"/>
      <c r="AG167" s="1"/>
      <c r="AH167" s="1"/>
      <c r="AI167" s="1"/>
      <c r="AJ167" s="6"/>
      <c r="AK167" s="1"/>
      <c r="AL167" s="333"/>
    </row>
    <row r="168" spans="1:38" s="334" customFormat="1" ht="12" customHeight="1">
      <c r="A168" s="413">
        <v>21</v>
      </c>
      <c r="B168" s="414">
        <v>44818</v>
      </c>
      <c r="C168" s="415"/>
      <c r="D168" s="416" t="s">
        <v>1012</v>
      </c>
      <c r="E168" s="417" t="s">
        <v>557</v>
      </c>
      <c r="F168" s="417">
        <v>72</v>
      </c>
      <c r="G168" s="417">
        <v>30</v>
      </c>
      <c r="H168" s="418">
        <v>72</v>
      </c>
      <c r="I168" s="419" t="s">
        <v>1013</v>
      </c>
      <c r="J168" s="420" t="s">
        <v>1017</v>
      </c>
      <c r="K168" s="421">
        <f t="shared" ref="K168" si="198">H168-F168</f>
        <v>0</v>
      </c>
      <c r="L168" s="422">
        <v>100</v>
      </c>
      <c r="M168" s="423">
        <f t="shared" ref="M168" si="199">(K168*N168)-L168</f>
        <v>-100</v>
      </c>
      <c r="N168" s="421">
        <v>50</v>
      </c>
      <c r="O168" s="390" t="s">
        <v>676</v>
      </c>
      <c r="P168" s="424">
        <v>44818</v>
      </c>
      <c r="Q168" s="1"/>
      <c r="R168" s="6" t="s">
        <v>826</v>
      </c>
      <c r="S168" s="1"/>
      <c r="T168" s="1"/>
      <c r="U168" s="1"/>
      <c r="V168" s="1"/>
      <c r="W168" s="1"/>
      <c r="X168" s="6"/>
      <c r="Y168" s="1"/>
      <c r="Z168" s="1"/>
      <c r="AA168" s="1"/>
      <c r="AB168" s="1"/>
      <c r="AC168" s="1"/>
      <c r="AD168" s="6"/>
      <c r="AE168" s="1"/>
      <c r="AF168" s="1"/>
      <c r="AG168" s="1"/>
      <c r="AH168" s="1"/>
      <c r="AI168" s="1"/>
      <c r="AJ168" s="6"/>
      <c r="AK168" s="1"/>
      <c r="AL168" s="333"/>
    </row>
    <row r="169" spans="1:38" s="334" customFormat="1" ht="12" customHeight="1">
      <c r="A169" s="410">
        <v>22</v>
      </c>
      <c r="B169" s="411">
        <v>44818</v>
      </c>
      <c r="C169" s="336"/>
      <c r="D169" s="337" t="s">
        <v>1014</v>
      </c>
      <c r="E169" s="335" t="s">
        <v>557</v>
      </c>
      <c r="F169" s="335">
        <v>225</v>
      </c>
      <c r="G169" s="335">
        <v>110</v>
      </c>
      <c r="H169" s="338">
        <v>285</v>
      </c>
      <c r="I169" s="344" t="s">
        <v>1015</v>
      </c>
      <c r="J169" s="298" t="s">
        <v>763</v>
      </c>
      <c r="K169" s="297">
        <f t="shared" ref="K169:K170" si="200">H169-F169</f>
        <v>60</v>
      </c>
      <c r="L169" s="299">
        <v>100</v>
      </c>
      <c r="M169" s="300">
        <f t="shared" ref="M169:M170" si="201">(K169*N169)-L169</f>
        <v>1400</v>
      </c>
      <c r="N169" s="297">
        <v>25</v>
      </c>
      <c r="O169" s="298" t="s">
        <v>555</v>
      </c>
      <c r="P169" s="294">
        <v>44818</v>
      </c>
      <c r="Q169" s="1"/>
      <c r="R169" s="6" t="s">
        <v>556</v>
      </c>
      <c r="S169" s="1"/>
      <c r="T169" s="1"/>
      <c r="U169" s="1"/>
      <c r="V169" s="1"/>
      <c r="W169" s="1"/>
      <c r="X169" s="6"/>
      <c r="Y169" s="1"/>
      <c r="Z169" s="1"/>
      <c r="AA169" s="1"/>
      <c r="AB169" s="1"/>
      <c r="AC169" s="1"/>
      <c r="AD169" s="6"/>
      <c r="AE169" s="1"/>
      <c r="AF169" s="1"/>
      <c r="AG169" s="1"/>
      <c r="AH169" s="1"/>
      <c r="AI169" s="1"/>
      <c r="AJ169" s="6"/>
      <c r="AK169" s="1"/>
      <c r="AL169" s="333"/>
    </row>
    <row r="170" spans="1:38" s="334" customFormat="1" ht="12" customHeight="1">
      <c r="A170" s="409">
        <v>23</v>
      </c>
      <c r="B170" s="408">
        <v>44818</v>
      </c>
      <c r="C170" s="340"/>
      <c r="D170" s="341" t="s">
        <v>1014</v>
      </c>
      <c r="E170" s="339" t="s">
        <v>557</v>
      </c>
      <c r="F170" s="339">
        <v>225</v>
      </c>
      <c r="G170" s="339">
        <v>110</v>
      </c>
      <c r="H170" s="342">
        <v>165</v>
      </c>
      <c r="I170" s="363" t="s">
        <v>1015</v>
      </c>
      <c r="J170" s="322" t="s">
        <v>1016</v>
      </c>
      <c r="K170" s="323">
        <f t="shared" si="200"/>
        <v>-60</v>
      </c>
      <c r="L170" s="324">
        <v>100</v>
      </c>
      <c r="M170" s="325">
        <f t="shared" si="201"/>
        <v>-1600</v>
      </c>
      <c r="N170" s="323">
        <v>25</v>
      </c>
      <c r="O170" s="322" t="s">
        <v>567</v>
      </c>
      <c r="P170" s="326">
        <v>44818</v>
      </c>
      <c r="Q170" s="1"/>
      <c r="R170" s="6" t="s">
        <v>556</v>
      </c>
      <c r="S170" s="1"/>
      <c r="T170" s="1"/>
      <c r="U170" s="1"/>
      <c r="V170" s="1"/>
      <c r="W170" s="1"/>
      <c r="X170" s="6"/>
      <c r="Y170" s="1"/>
      <c r="Z170" s="1"/>
      <c r="AA170" s="1"/>
      <c r="AB170" s="1"/>
      <c r="AC170" s="1"/>
      <c r="AD170" s="6"/>
      <c r="AE170" s="1"/>
      <c r="AF170" s="1"/>
      <c r="AG170" s="1"/>
      <c r="AH170" s="1"/>
      <c r="AI170" s="1"/>
      <c r="AJ170" s="6"/>
      <c r="AK170" s="1"/>
      <c r="AL170" s="333"/>
    </row>
    <row r="171" spans="1:38" s="334" customFormat="1" ht="11.25" customHeight="1">
      <c r="A171" s="410">
        <v>24</v>
      </c>
      <c r="B171" s="411">
        <v>44819</v>
      </c>
      <c r="C171" s="336"/>
      <c r="D171" s="337" t="s">
        <v>1028</v>
      </c>
      <c r="E171" s="335" t="s">
        <v>557</v>
      </c>
      <c r="F171" s="335">
        <v>45</v>
      </c>
      <c r="G171" s="335">
        <v>10</v>
      </c>
      <c r="H171" s="338">
        <v>76</v>
      </c>
      <c r="I171" s="344" t="s">
        <v>1029</v>
      </c>
      <c r="J171" s="298" t="s">
        <v>976</v>
      </c>
      <c r="K171" s="297">
        <f t="shared" ref="K171:K172" si="202">H171-F171</f>
        <v>31</v>
      </c>
      <c r="L171" s="299">
        <v>100</v>
      </c>
      <c r="M171" s="300">
        <f t="shared" ref="M171:M172" si="203">(K171*N171)-L171</f>
        <v>1450</v>
      </c>
      <c r="N171" s="297">
        <v>50</v>
      </c>
      <c r="O171" s="298" t="s">
        <v>555</v>
      </c>
      <c r="P171" s="294">
        <v>44819</v>
      </c>
      <c r="Q171" s="1"/>
      <c r="R171" s="6" t="s">
        <v>556</v>
      </c>
      <c r="S171" s="1"/>
      <c r="T171" s="1"/>
      <c r="U171" s="1"/>
      <c r="V171" s="1"/>
      <c r="W171" s="1"/>
      <c r="X171" s="6"/>
      <c r="Y171" s="1"/>
      <c r="Z171" s="1"/>
      <c r="AA171" s="1"/>
      <c r="AB171" s="1"/>
      <c r="AC171" s="1"/>
      <c r="AD171" s="6"/>
      <c r="AE171" s="1"/>
      <c r="AF171" s="1"/>
      <c r="AG171" s="1"/>
      <c r="AH171" s="1"/>
      <c r="AI171" s="1"/>
      <c r="AJ171" s="6"/>
      <c r="AK171" s="1"/>
      <c r="AL171" s="333"/>
    </row>
    <row r="172" spans="1:38" s="334" customFormat="1" ht="11.25" customHeight="1">
      <c r="A172" s="410">
        <v>25</v>
      </c>
      <c r="B172" s="411">
        <v>44819</v>
      </c>
      <c r="C172" s="336"/>
      <c r="D172" s="337" t="s">
        <v>1028</v>
      </c>
      <c r="E172" s="335" t="s">
        <v>557</v>
      </c>
      <c r="F172" s="335">
        <v>57</v>
      </c>
      <c r="G172" s="335">
        <v>14</v>
      </c>
      <c r="H172" s="338">
        <v>96</v>
      </c>
      <c r="I172" s="344" t="s">
        <v>1029</v>
      </c>
      <c r="J172" s="298" t="s">
        <v>1036</v>
      </c>
      <c r="K172" s="297">
        <f t="shared" si="202"/>
        <v>39</v>
      </c>
      <c r="L172" s="299">
        <v>100</v>
      </c>
      <c r="M172" s="300">
        <f t="shared" si="203"/>
        <v>1850</v>
      </c>
      <c r="N172" s="297">
        <v>50</v>
      </c>
      <c r="O172" s="298" t="s">
        <v>555</v>
      </c>
      <c r="P172" s="294">
        <v>44819</v>
      </c>
      <c r="Q172" s="1"/>
      <c r="R172" s="6" t="s">
        <v>556</v>
      </c>
      <c r="S172" s="1"/>
      <c r="T172" s="1"/>
      <c r="U172" s="1"/>
      <c r="V172" s="1"/>
      <c r="W172" s="1"/>
      <c r="X172" s="6"/>
      <c r="Y172" s="1"/>
      <c r="Z172" s="1"/>
      <c r="AA172" s="1"/>
      <c r="AB172" s="1"/>
      <c r="AC172" s="1"/>
      <c r="AD172" s="6"/>
      <c r="AE172" s="1"/>
      <c r="AF172" s="1"/>
      <c r="AG172" s="1"/>
      <c r="AH172" s="1"/>
      <c r="AI172" s="1"/>
      <c r="AJ172" s="6"/>
      <c r="AK172" s="1"/>
      <c r="AL172" s="333"/>
    </row>
    <row r="173" spans="1:38" s="334" customFormat="1" ht="11.25" customHeight="1">
      <c r="A173" s="410">
        <v>26</v>
      </c>
      <c r="B173" s="411">
        <v>44819</v>
      </c>
      <c r="C173" s="336"/>
      <c r="D173" s="337" t="s">
        <v>1030</v>
      </c>
      <c r="E173" s="335" t="s">
        <v>557</v>
      </c>
      <c r="F173" s="335">
        <v>135</v>
      </c>
      <c r="G173" s="335">
        <v>30</v>
      </c>
      <c r="H173" s="338">
        <v>185</v>
      </c>
      <c r="I173" s="344" t="s">
        <v>1031</v>
      </c>
      <c r="J173" s="298" t="s">
        <v>1032</v>
      </c>
      <c r="K173" s="297">
        <f t="shared" ref="K173" si="204">H173-F173</f>
        <v>50</v>
      </c>
      <c r="L173" s="299">
        <v>100</v>
      </c>
      <c r="M173" s="300">
        <f t="shared" ref="M173" si="205">(K173*N173)-L173</f>
        <v>1150</v>
      </c>
      <c r="N173" s="297">
        <v>25</v>
      </c>
      <c r="O173" s="298" t="s">
        <v>555</v>
      </c>
      <c r="P173" s="294">
        <v>44819</v>
      </c>
      <c r="Q173" s="1"/>
      <c r="R173" s="6" t="s">
        <v>826</v>
      </c>
      <c r="S173" s="1"/>
      <c r="T173" s="1"/>
      <c r="U173" s="1"/>
      <c r="V173" s="1"/>
      <c r="W173" s="1"/>
      <c r="X173" s="6"/>
      <c r="Y173" s="1"/>
      <c r="Z173" s="1"/>
      <c r="AA173" s="1"/>
      <c r="AB173" s="1"/>
      <c r="AC173" s="1"/>
      <c r="AD173" s="6"/>
      <c r="AE173" s="1"/>
      <c r="AF173" s="1"/>
      <c r="AG173" s="1"/>
      <c r="AH173" s="1"/>
      <c r="AI173" s="1"/>
      <c r="AJ173" s="6"/>
      <c r="AK173" s="1"/>
      <c r="AL173" s="333"/>
    </row>
    <row r="174" spans="1:38" s="334" customFormat="1" ht="11.25" customHeight="1">
      <c r="A174" s="410">
        <v>27</v>
      </c>
      <c r="B174" s="411">
        <v>44819</v>
      </c>
      <c r="C174" s="336"/>
      <c r="D174" s="337" t="s">
        <v>958</v>
      </c>
      <c r="E174" s="335" t="s">
        <v>557</v>
      </c>
      <c r="F174" s="335">
        <v>53.5</v>
      </c>
      <c r="G174" s="335">
        <v>37</v>
      </c>
      <c r="H174" s="338">
        <v>65</v>
      </c>
      <c r="I174" s="344" t="s">
        <v>1033</v>
      </c>
      <c r="J174" s="298" t="s">
        <v>1034</v>
      </c>
      <c r="K174" s="297">
        <f t="shared" ref="K174" si="206">H174-F174</f>
        <v>11.5</v>
      </c>
      <c r="L174" s="299">
        <v>100</v>
      </c>
      <c r="M174" s="300">
        <f t="shared" ref="M174" si="207">(K174*N174)-L174</f>
        <v>3350</v>
      </c>
      <c r="N174" s="297">
        <v>300</v>
      </c>
      <c r="O174" s="298" t="s">
        <v>555</v>
      </c>
      <c r="P174" s="294">
        <v>44819</v>
      </c>
      <c r="Q174" s="1"/>
      <c r="R174" s="6" t="s">
        <v>556</v>
      </c>
      <c r="S174" s="1"/>
      <c r="T174" s="1"/>
      <c r="U174" s="1"/>
      <c r="V174" s="1"/>
      <c r="W174" s="1"/>
      <c r="X174" s="6"/>
      <c r="Y174" s="1"/>
      <c r="Z174" s="1"/>
      <c r="AA174" s="1"/>
      <c r="AB174" s="1"/>
      <c r="AC174" s="1"/>
      <c r="AD174" s="6"/>
      <c r="AE174" s="1"/>
      <c r="AF174" s="1"/>
      <c r="AG174" s="1"/>
      <c r="AH174" s="1"/>
      <c r="AI174" s="1"/>
      <c r="AJ174" s="6"/>
      <c r="AK174" s="1"/>
      <c r="AL174" s="333"/>
    </row>
    <row r="175" spans="1:38" s="334" customFormat="1" ht="11.25" customHeight="1">
      <c r="A175" s="413">
        <v>28</v>
      </c>
      <c r="B175" s="414">
        <v>44824</v>
      </c>
      <c r="C175" s="415"/>
      <c r="D175" s="416" t="s">
        <v>1066</v>
      </c>
      <c r="E175" s="417" t="s">
        <v>557</v>
      </c>
      <c r="F175" s="417">
        <v>75</v>
      </c>
      <c r="G175" s="417">
        <v>34</v>
      </c>
      <c r="H175" s="418">
        <v>82</v>
      </c>
      <c r="I175" s="419" t="s">
        <v>1067</v>
      </c>
      <c r="J175" s="420" t="s">
        <v>1071</v>
      </c>
      <c r="K175" s="421">
        <f t="shared" ref="K175:K176" si="208">H175-F175</f>
        <v>7</v>
      </c>
      <c r="L175" s="422">
        <v>100</v>
      </c>
      <c r="M175" s="423">
        <f t="shared" ref="M175:M176" si="209">(K175*N175)-L175</f>
        <v>250</v>
      </c>
      <c r="N175" s="421">
        <v>50</v>
      </c>
      <c r="O175" s="390" t="s">
        <v>676</v>
      </c>
      <c r="P175" s="424">
        <v>44825</v>
      </c>
      <c r="Q175" s="1"/>
      <c r="R175" s="6" t="s">
        <v>556</v>
      </c>
      <c r="S175" s="1"/>
      <c r="T175" s="1"/>
      <c r="U175" s="1"/>
      <c r="V175" s="1"/>
      <c r="W175" s="1"/>
      <c r="X175" s="6"/>
      <c r="Y175" s="1"/>
      <c r="Z175" s="1"/>
      <c r="AA175" s="1"/>
      <c r="AB175" s="1"/>
      <c r="AC175" s="1"/>
      <c r="AD175" s="6"/>
      <c r="AE175" s="1"/>
      <c r="AF175" s="1"/>
      <c r="AG175" s="1"/>
      <c r="AH175" s="1"/>
      <c r="AI175" s="1"/>
      <c r="AJ175" s="6"/>
      <c r="AK175" s="1"/>
      <c r="AL175" s="333"/>
    </row>
    <row r="176" spans="1:38" s="334" customFormat="1" ht="11.25" customHeight="1">
      <c r="A176" s="409">
        <v>29</v>
      </c>
      <c r="B176" s="408">
        <v>44824</v>
      </c>
      <c r="C176" s="340"/>
      <c r="D176" s="341" t="s">
        <v>1078</v>
      </c>
      <c r="E176" s="339" t="s">
        <v>557</v>
      </c>
      <c r="F176" s="339">
        <v>27</v>
      </c>
      <c r="G176" s="339">
        <v>10</v>
      </c>
      <c r="H176" s="342">
        <v>10</v>
      </c>
      <c r="I176" s="363" t="s">
        <v>1011</v>
      </c>
      <c r="J176" s="322" t="s">
        <v>1091</v>
      </c>
      <c r="K176" s="323">
        <f t="shared" si="208"/>
        <v>-17</v>
      </c>
      <c r="L176" s="324">
        <v>100</v>
      </c>
      <c r="M176" s="325">
        <f t="shared" si="209"/>
        <v>-5200</v>
      </c>
      <c r="N176" s="323">
        <v>300</v>
      </c>
      <c r="O176" s="322" t="s">
        <v>567</v>
      </c>
      <c r="P176" s="326">
        <v>44826</v>
      </c>
      <c r="Q176" s="1"/>
      <c r="R176" s="6" t="s">
        <v>556</v>
      </c>
      <c r="S176" s="1"/>
      <c r="T176" s="1"/>
      <c r="U176" s="1"/>
      <c r="V176" s="1"/>
      <c r="W176" s="1"/>
      <c r="X176" s="6"/>
      <c r="Y176" s="1"/>
      <c r="Z176" s="1"/>
      <c r="AA176" s="1"/>
      <c r="AB176" s="1"/>
      <c r="AC176" s="1"/>
      <c r="AD176" s="6"/>
      <c r="AE176" s="1"/>
      <c r="AF176" s="1"/>
      <c r="AG176" s="1"/>
      <c r="AH176" s="1"/>
      <c r="AI176" s="1"/>
      <c r="AJ176" s="6"/>
      <c r="AK176" s="1"/>
      <c r="AL176" s="333"/>
    </row>
    <row r="177" spans="1:38" s="334" customFormat="1" ht="11.25" customHeight="1">
      <c r="A177" s="409">
        <v>30</v>
      </c>
      <c r="B177" s="408">
        <v>44826</v>
      </c>
      <c r="C177" s="340"/>
      <c r="D177" s="341" t="s">
        <v>1098</v>
      </c>
      <c r="E177" s="339" t="s">
        <v>557</v>
      </c>
      <c r="F177" s="339">
        <v>155</v>
      </c>
      <c r="G177" s="339">
        <v>50</v>
      </c>
      <c r="H177" s="342">
        <v>50</v>
      </c>
      <c r="I177" s="363" t="s">
        <v>896</v>
      </c>
      <c r="J177" s="322" t="s">
        <v>920</v>
      </c>
      <c r="K177" s="323">
        <f t="shared" ref="K177:K178" si="210">H177-F177</f>
        <v>-105</v>
      </c>
      <c r="L177" s="324">
        <v>100</v>
      </c>
      <c r="M177" s="325">
        <f t="shared" ref="M177:M178" si="211">(K177*N177)-L177</f>
        <v>-2725</v>
      </c>
      <c r="N177" s="323">
        <v>25</v>
      </c>
      <c r="O177" s="322" t="s">
        <v>567</v>
      </c>
      <c r="P177" s="326">
        <v>44826</v>
      </c>
      <c r="Q177" s="1"/>
      <c r="R177" s="6" t="s">
        <v>556</v>
      </c>
      <c r="S177" s="1"/>
      <c r="T177" s="1"/>
      <c r="U177" s="1"/>
      <c r="V177" s="1"/>
      <c r="W177" s="1"/>
      <c r="X177" s="6"/>
      <c r="Y177" s="1"/>
      <c r="Z177" s="1"/>
      <c r="AA177" s="1"/>
      <c r="AB177" s="1"/>
      <c r="AC177" s="1"/>
      <c r="AD177" s="6"/>
      <c r="AE177" s="1"/>
      <c r="AF177" s="1"/>
      <c r="AG177" s="1"/>
      <c r="AH177" s="1"/>
      <c r="AI177" s="1"/>
      <c r="AJ177" s="6"/>
      <c r="AK177" s="1"/>
      <c r="AL177" s="333"/>
    </row>
    <row r="178" spans="1:38" s="334" customFormat="1" ht="11.25" customHeight="1">
      <c r="A178" s="409">
        <v>31</v>
      </c>
      <c r="B178" s="408">
        <v>44826</v>
      </c>
      <c r="C178" s="340"/>
      <c r="D178" s="341" t="s">
        <v>1092</v>
      </c>
      <c r="E178" s="339" t="s">
        <v>557</v>
      </c>
      <c r="F178" s="339">
        <v>10.5</v>
      </c>
      <c r="G178" s="339">
        <v>5</v>
      </c>
      <c r="H178" s="342">
        <v>5</v>
      </c>
      <c r="I178" s="363" t="s">
        <v>1000</v>
      </c>
      <c r="J178" s="322" t="s">
        <v>1105</v>
      </c>
      <c r="K178" s="323">
        <f t="shared" si="210"/>
        <v>-5.5</v>
      </c>
      <c r="L178" s="324">
        <v>100</v>
      </c>
      <c r="M178" s="325">
        <f t="shared" si="211"/>
        <v>-5050</v>
      </c>
      <c r="N178" s="323">
        <v>900</v>
      </c>
      <c r="O178" s="322" t="s">
        <v>567</v>
      </c>
      <c r="P178" s="326">
        <v>44827</v>
      </c>
      <c r="Q178" s="1"/>
      <c r="R178" s="6" t="s">
        <v>556</v>
      </c>
      <c r="S178" s="1"/>
      <c r="T178" s="1"/>
      <c r="U178" s="1"/>
      <c r="V178" s="1"/>
      <c r="W178" s="1"/>
      <c r="X178" s="6"/>
      <c r="Y178" s="1"/>
      <c r="Z178" s="1"/>
      <c r="AA178" s="1"/>
      <c r="AB178" s="1"/>
      <c r="AC178" s="1"/>
      <c r="AD178" s="6"/>
      <c r="AE178" s="1"/>
      <c r="AF178" s="1"/>
      <c r="AG178" s="1"/>
      <c r="AH178" s="1"/>
      <c r="AI178" s="1"/>
      <c r="AJ178" s="6"/>
      <c r="AK178" s="1"/>
      <c r="AL178" s="333"/>
    </row>
    <row r="179" spans="1:38" s="334" customFormat="1" ht="11.25" customHeight="1">
      <c r="A179" s="410">
        <v>32</v>
      </c>
      <c r="B179" s="411">
        <v>44827</v>
      </c>
      <c r="C179" s="336"/>
      <c r="D179" s="337" t="s">
        <v>1101</v>
      </c>
      <c r="E179" s="335" t="s">
        <v>557</v>
      </c>
      <c r="F179" s="335">
        <v>1.9</v>
      </c>
      <c r="G179" s="335"/>
      <c r="H179" s="338">
        <v>2.95</v>
      </c>
      <c r="I179" s="412" t="s">
        <v>1102</v>
      </c>
      <c r="J179" s="298" t="s">
        <v>1104</v>
      </c>
      <c r="K179" s="297">
        <f t="shared" ref="K179" si="212">H179-F179</f>
        <v>1.0500000000000003</v>
      </c>
      <c r="L179" s="299">
        <v>100</v>
      </c>
      <c r="M179" s="300">
        <f t="shared" ref="M179" si="213">(K179*N179)-L179</f>
        <v>2210.0000000000005</v>
      </c>
      <c r="N179" s="297">
        <v>2200</v>
      </c>
      <c r="O179" s="298" t="s">
        <v>555</v>
      </c>
      <c r="P179" s="294">
        <v>44827</v>
      </c>
      <c r="Q179" s="1"/>
      <c r="R179" s="6" t="s">
        <v>556</v>
      </c>
      <c r="S179" s="1"/>
      <c r="T179" s="1"/>
      <c r="U179" s="1"/>
      <c r="V179" s="1"/>
      <c r="W179" s="1"/>
      <c r="X179" s="6"/>
      <c r="Y179" s="1"/>
      <c r="Z179" s="1"/>
      <c r="AA179" s="1"/>
      <c r="AB179" s="1"/>
      <c r="AC179" s="1"/>
      <c r="AD179" s="6"/>
      <c r="AE179" s="1"/>
      <c r="AF179" s="1"/>
      <c r="AG179" s="1"/>
      <c r="AH179" s="1"/>
      <c r="AI179" s="1"/>
      <c r="AJ179" s="6"/>
      <c r="AK179" s="1"/>
      <c r="AL179" s="333"/>
    </row>
    <row r="180" spans="1:38" s="334" customFormat="1" ht="11.25" customHeight="1">
      <c r="A180" s="409">
        <v>33</v>
      </c>
      <c r="B180" s="408">
        <v>44827</v>
      </c>
      <c r="C180" s="340"/>
      <c r="D180" s="341" t="s">
        <v>1101</v>
      </c>
      <c r="E180" s="339" t="s">
        <v>557</v>
      </c>
      <c r="F180" s="339">
        <v>2.4</v>
      </c>
      <c r="G180" s="339">
        <v>0</v>
      </c>
      <c r="H180" s="342">
        <v>0</v>
      </c>
      <c r="I180" s="363" t="s">
        <v>1103</v>
      </c>
      <c r="J180" s="322" t="s">
        <v>1171</v>
      </c>
      <c r="K180" s="323">
        <f t="shared" ref="K180" si="214">H180-F180</f>
        <v>-2.4</v>
      </c>
      <c r="L180" s="324">
        <v>100</v>
      </c>
      <c r="M180" s="325">
        <f t="shared" ref="M180" si="215">(K180*N180)-L180</f>
        <v>-5380</v>
      </c>
      <c r="N180" s="323">
        <v>2200</v>
      </c>
      <c r="O180" s="322" t="s">
        <v>567</v>
      </c>
      <c r="P180" s="326">
        <v>44833</v>
      </c>
      <c r="Q180" s="1"/>
      <c r="R180" s="6" t="s">
        <v>556</v>
      </c>
      <c r="S180" s="1"/>
      <c r="T180" s="1"/>
      <c r="U180" s="1"/>
      <c r="V180" s="1"/>
      <c r="W180" s="1"/>
      <c r="X180" s="6"/>
      <c r="Y180" s="1"/>
      <c r="Z180" s="1"/>
      <c r="AA180" s="1"/>
      <c r="AB180" s="1"/>
      <c r="AC180" s="1"/>
      <c r="AD180" s="6"/>
      <c r="AE180" s="1"/>
      <c r="AF180" s="1"/>
      <c r="AG180" s="1"/>
      <c r="AH180" s="1"/>
      <c r="AI180" s="1"/>
      <c r="AJ180" s="6"/>
      <c r="AK180" s="1"/>
      <c r="AL180" s="333"/>
    </row>
    <row r="181" spans="1:38" s="334" customFormat="1" ht="11.25" customHeight="1">
      <c r="A181" s="410">
        <v>34</v>
      </c>
      <c r="B181" s="411">
        <v>44832</v>
      </c>
      <c r="C181" s="336"/>
      <c r="D181" s="337" t="s">
        <v>1151</v>
      </c>
      <c r="E181" s="335" t="s">
        <v>557</v>
      </c>
      <c r="F181" s="335">
        <v>63</v>
      </c>
      <c r="G181" s="335">
        <v>19</v>
      </c>
      <c r="H181" s="338">
        <v>83</v>
      </c>
      <c r="I181" s="344" t="s">
        <v>1013</v>
      </c>
      <c r="J181" s="298" t="s">
        <v>1153</v>
      </c>
      <c r="K181" s="297">
        <f t="shared" ref="K181:K183" si="216">H181-F181</f>
        <v>20</v>
      </c>
      <c r="L181" s="299">
        <v>100</v>
      </c>
      <c r="M181" s="300">
        <f t="shared" ref="M181:M183" si="217">(K181*N181)-L181</f>
        <v>900</v>
      </c>
      <c r="N181" s="297">
        <v>50</v>
      </c>
      <c r="O181" s="298" t="s">
        <v>555</v>
      </c>
      <c r="P181" s="294">
        <v>44832</v>
      </c>
      <c r="Q181" s="1"/>
      <c r="R181" s="6" t="s">
        <v>826</v>
      </c>
      <c r="S181" s="1"/>
      <c r="T181" s="1"/>
      <c r="U181" s="1"/>
      <c r="V181" s="1"/>
      <c r="W181" s="1"/>
      <c r="X181" s="6"/>
      <c r="Y181" s="1"/>
      <c r="Z181" s="1"/>
      <c r="AA181" s="1"/>
      <c r="AB181" s="1"/>
      <c r="AC181" s="1"/>
      <c r="AD181" s="6"/>
      <c r="AE181" s="1"/>
      <c r="AF181" s="1"/>
      <c r="AG181" s="1"/>
      <c r="AH181" s="1"/>
      <c r="AI181" s="1"/>
      <c r="AJ181" s="6"/>
      <c r="AK181" s="1"/>
      <c r="AL181" s="333"/>
    </row>
    <row r="182" spans="1:38" s="334" customFormat="1" ht="11.25" customHeight="1">
      <c r="A182" s="413">
        <v>35</v>
      </c>
      <c r="B182" s="414">
        <v>44832</v>
      </c>
      <c r="C182" s="415"/>
      <c r="D182" s="416" t="s">
        <v>1154</v>
      </c>
      <c r="E182" s="417" t="s">
        <v>557</v>
      </c>
      <c r="F182" s="417">
        <v>64</v>
      </c>
      <c r="G182" s="417">
        <v>19</v>
      </c>
      <c r="H182" s="418">
        <v>64.5</v>
      </c>
      <c r="I182" s="419" t="s">
        <v>1152</v>
      </c>
      <c r="J182" s="420" t="s">
        <v>1168</v>
      </c>
      <c r="K182" s="421">
        <f t="shared" si="216"/>
        <v>0.5</v>
      </c>
      <c r="L182" s="422">
        <v>100</v>
      </c>
      <c r="M182" s="423">
        <f t="shared" si="217"/>
        <v>-75</v>
      </c>
      <c r="N182" s="421">
        <v>50</v>
      </c>
      <c r="O182" s="390" t="s">
        <v>676</v>
      </c>
      <c r="P182" s="424">
        <v>44833</v>
      </c>
      <c r="Q182" s="1"/>
      <c r="R182" s="6" t="s">
        <v>556</v>
      </c>
      <c r="S182" s="1"/>
      <c r="T182" s="1"/>
      <c r="U182" s="1"/>
      <c r="V182" s="1"/>
      <c r="W182" s="1"/>
      <c r="X182" s="6"/>
      <c r="Y182" s="1"/>
      <c r="Z182" s="1"/>
      <c r="AA182" s="1"/>
      <c r="AB182" s="1"/>
      <c r="AC182" s="1"/>
      <c r="AD182" s="6"/>
      <c r="AE182" s="1"/>
      <c r="AF182" s="1"/>
      <c r="AG182" s="1"/>
      <c r="AH182" s="1"/>
      <c r="AI182" s="1"/>
      <c r="AJ182" s="6"/>
      <c r="AK182" s="1"/>
      <c r="AL182" s="333"/>
    </row>
    <row r="183" spans="1:38" s="334" customFormat="1" ht="11.25" customHeight="1">
      <c r="A183" s="409">
        <v>36</v>
      </c>
      <c r="B183" s="408">
        <v>44833</v>
      </c>
      <c r="C183" s="340"/>
      <c r="D183" s="341" t="s">
        <v>1154</v>
      </c>
      <c r="E183" s="339" t="s">
        <v>557</v>
      </c>
      <c r="F183" s="339">
        <v>29.5</v>
      </c>
      <c r="G183" s="339">
        <v>0</v>
      </c>
      <c r="H183" s="342">
        <v>0</v>
      </c>
      <c r="I183" s="363" t="s">
        <v>1033</v>
      </c>
      <c r="J183" s="322" t="s">
        <v>1170</v>
      </c>
      <c r="K183" s="323">
        <f t="shared" si="216"/>
        <v>-29.5</v>
      </c>
      <c r="L183" s="324">
        <v>100</v>
      </c>
      <c r="M183" s="325">
        <f t="shared" si="217"/>
        <v>-1575</v>
      </c>
      <c r="N183" s="323">
        <v>50</v>
      </c>
      <c r="O183" s="322" t="s">
        <v>567</v>
      </c>
      <c r="P183" s="326">
        <v>44833</v>
      </c>
      <c r="Q183" s="1"/>
      <c r="R183" s="6" t="s">
        <v>556</v>
      </c>
      <c r="S183" s="1"/>
      <c r="T183" s="1"/>
      <c r="U183" s="1"/>
      <c r="V183" s="1"/>
      <c r="W183" s="1"/>
      <c r="X183" s="6"/>
      <c r="Y183" s="1"/>
      <c r="Z183" s="1"/>
      <c r="AA183" s="1"/>
      <c r="AB183" s="1"/>
      <c r="AC183" s="1"/>
      <c r="AD183" s="6"/>
      <c r="AE183" s="1"/>
      <c r="AF183" s="1"/>
      <c r="AG183" s="1"/>
      <c r="AH183" s="1"/>
      <c r="AI183" s="1"/>
      <c r="AJ183" s="6"/>
      <c r="AK183" s="1"/>
      <c r="AL183" s="333"/>
    </row>
    <row r="184" spans="1:38" s="334" customFormat="1" ht="11.25" customHeight="1">
      <c r="A184" s="410">
        <v>37</v>
      </c>
      <c r="B184" s="411">
        <v>44833</v>
      </c>
      <c r="C184" s="336"/>
      <c r="D184" s="337" t="s">
        <v>1200</v>
      </c>
      <c r="E184" s="335" t="s">
        <v>557</v>
      </c>
      <c r="F184" s="335">
        <v>45</v>
      </c>
      <c r="G184" s="335"/>
      <c r="H184" s="338">
        <v>85</v>
      </c>
      <c r="I184" s="344" t="s">
        <v>1169</v>
      </c>
      <c r="J184" s="298" t="s">
        <v>598</v>
      </c>
      <c r="K184" s="297">
        <f t="shared" ref="K184" si="218">H184-F184</f>
        <v>40</v>
      </c>
      <c r="L184" s="299">
        <v>100</v>
      </c>
      <c r="M184" s="300">
        <f t="shared" ref="M184" si="219">(K184*N184)-L184</f>
        <v>900</v>
      </c>
      <c r="N184" s="297">
        <v>25</v>
      </c>
      <c r="O184" s="298" t="s">
        <v>555</v>
      </c>
      <c r="P184" s="294">
        <v>44833</v>
      </c>
      <c r="Q184" s="1"/>
      <c r="R184" s="6" t="s">
        <v>556</v>
      </c>
      <c r="S184" s="1"/>
      <c r="T184" s="1"/>
      <c r="U184" s="1"/>
      <c r="V184" s="1"/>
      <c r="W184" s="1"/>
      <c r="X184" s="6"/>
      <c r="Y184" s="1"/>
      <c r="Z184" s="1"/>
      <c r="AA184" s="1"/>
      <c r="AB184" s="1"/>
      <c r="AC184" s="1"/>
      <c r="AD184" s="6"/>
      <c r="AE184" s="1"/>
      <c r="AF184" s="1"/>
      <c r="AG184" s="1"/>
      <c r="AH184" s="1"/>
      <c r="AI184" s="1"/>
      <c r="AJ184" s="6"/>
      <c r="AK184" s="1"/>
      <c r="AL184" s="333"/>
    </row>
    <row r="185" spans="1:38" s="334" customFormat="1" ht="11.25" customHeight="1">
      <c r="A185" s="458"/>
      <c r="B185" s="457"/>
      <c r="C185" s="356"/>
      <c r="D185" s="357"/>
      <c r="E185" s="354"/>
      <c r="F185" s="354"/>
      <c r="G185" s="354"/>
      <c r="H185" s="358"/>
      <c r="I185" s="359"/>
      <c r="J185" s="456"/>
      <c r="K185" s="358"/>
      <c r="L185" s="360"/>
      <c r="M185" s="361"/>
      <c r="N185" s="358"/>
      <c r="O185" s="358"/>
      <c r="P185" s="355"/>
      <c r="Q185" s="1"/>
      <c r="R185" s="6"/>
      <c r="S185" s="1"/>
      <c r="T185" s="1"/>
      <c r="U185" s="1"/>
      <c r="V185" s="1"/>
      <c r="W185" s="1"/>
      <c r="X185" s="6"/>
      <c r="Y185" s="1"/>
      <c r="Z185" s="1"/>
      <c r="AA185" s="1"/>
      <c r="AB185" s="1"/>
      <c r="AC185" s="1"/>
      <c r="AD185" s="6"/>
      <c r="AE185" s="1"/>
      <c r="AF185" s="1"/>
      <c r="AG185" s="1"/>
      <c r="AH185" s="1"/>
      <c r="AI185" s="1"/>
      <c r="AJ185" s="6"/>
      <c r="AK185" s="1"/>
      <c r="AL185" s="333"/>
    </row>
    <row r="186" spans="1:38" ht="15" customHeight="1">
      <c r="A186" s="286"/>
      <c r="B186" s="327"/>
      <c r="C186" s="287"/>
      <c r="D186" s="288"/>
      <c r="E186" s="286"/>
      <c r="F186" s="286"/>
      <c r="G186" s="286"/>
      <c r="H186" s="289"/>
      <c r="I186" s="290"/>
      <c r="J186" s="252"/>
      <c r="K186" s="222"/>
      <c r="L186" s="241"/>
      <c r="M186" s="242"/>
      <c r="N186" s="222"/>
      <c r="O186" s="252"/>
      <c r="P186" s="219"/>
      <c r="Q186" s="1"/>
      <c r="R186" s="6"/>
      <c r="S186" s="1"/>
      <c r="T186" s="1"/>
      <c r="U186" s="1"/>
      <c r="V186" s="1"/>
      <c r="W186" s="1"/>
      <c r="X186" s="6"/>
      <c r="Y186" s="1"/>
      <c r="Z186" s="1"/>
      <c r="AA186" s="1"/>
      <c r="AB186" s="1"/>
      <c r="AC186" s="1"/>
      <c r="AD186" s="6"/>
      <c r="AE186" s="1"/>
      <c r="AF186" s="1"/>
      <c r="AG186" s="1"/>
      <c r="AH186" s="1"/>
      <c r="AI186" s="1"/>
      <c r="AJ186" s="6"/>
      <c r="AK186" s="1"/>
      <c r="AL186" s="1"/>
    </row>
    <row r="187" spans="1:38" ht="12.75" customHeight="1">
      <c r="A187" s="140"/>
      <c r="B187" s="145"/>
      <c r="C187" s="145"/>
      <c r="D187" s="146"/>
      <c r="E187" s="140"/>
      <c r="F187" s="147"/>
      <c r="G187" s="140"/>
      <c r="H187" s="140"/>
      <c r="I187" s="140"/>
      <c r="J187" s="145"/>
      <c r="K187" s="148"/>
      <c r="L187" s="140"/>
      <c r="M187" s="140"/>
      <c r="N187" s="140"/>
      <c r="O187" s="149"/>
      <c r="P187" s="1"/>
      <c r="Q187" s="1"/>
      <c r="R187" s="6"/>
      <c r="S187" s="1"/>
      <c r="T187" s="1"/>
      <c r="U187" s="1"/>
      <c r="V187" s="1"/>
      <c r="W187" s="1"/>
      <c r="X187" s="6"/>
      <c r="Y187" s="1"/>
      <c r="Z187" s="1"/>
      <c r="AA187" s="1"/>
      <c r="AB187" s="1"/>
      <c r="AC187" s="1"/>
      <c r="AD187" s="6"/>
      <c r="AE187" s="1"/>
      <c r="AF187" s="1"/>
      <c r="AG187" s="1"/>
      <c r="AH187" s="1"/>
      <c r="AI187" s="1"/>
      <c r="AJ187" s="6"/>
      <c r="AK187" s="1"/>
    </row>
    <row r="188" spans="1:38" ht="38.25" customHeight="1">
      <c r="A188" s="92" t="s">
        <v>579</v>
      </c>
      <c r="B188" s="150"/>
      <c r="C188" s="150"/>
      <c r="D188" s="151"/>
      <c r="E188" s="125"/>
      <c r="F188" s="6"/>
      <c r="G188" s="6"/>
      <c r="H188" s="126"/>
      <c r="I188" s="152"/>
      <c r="J188" s="1"/>
      <c r="K188" s="6"/>
      <c r="L188" s="6"/>
      <c r="M188" s="6"/>
      <c r="N188" s="1"/>
      <c r="O188" s="1"/>
      <c r="Q188" s="1"/>
      <c r="R188" s="6"/>
      <c r="S188" s="1"/>
      <c r="T188" s="1"/>
      <c r="U188" s="1"/>
      <c r="V188" s="1"/>
      <c r="W188" s="1"/>
      <c r="X188" s="6"/>
      <c r="Y188" s="1"/>
      <c r="Z188" s="1"/>
      <c r="AA188" s="1"/>
      <c r="AB188" s="1"/>
      <c r="AC188" s="1"/>
      <c r="AD188" s="6"/>
      <c r="AE188" s="1"/>
      <c r="AF188" s="1"/>
      <c r="AG188" s="1"/>
      <c r="AH188" s="1"/>
      <c r="AI188" s="1"/>
      <c r="AJ188" s="6"/>
      <c r="AK188" s="1"/>
    </row>
    <row r="189" spans="1:38" s="218" customFormat="1" ht="14.25" customHeight="1">
      <c r="A189" s="93" t="s">
        <v>16</v>
      </c>
      <c r="B189" s="94" t="s">
        <v>532</v>
      </c>
      <c r="C189" s="94"/>
      <c r="D189" s="95" t="s">
        <v>543</v>
      </c>
      <c r="E189" s="94" t="s">
        <v>544</v>
      </c>
      <c r="F189" s="94" t="s">
        <v>545</v>
      </c>
      <c r="G189" s="94" t="s">
        <v>546</v>
      </c>
      <c r="H189" s="94" t="s">
        <v>547</v>
      </c>
      <c r="I189" s="94" t="s">
        <v>548</v>
      </c>
      <c r="J189" s="93" t="s">
        <v>549</v>
      </c>
      <c r="K189" s="129" t="s">
        <v>566</v>
      </c>
      <c r="L189" s="130" t="s">
        <v>551</v>
      </c>
      <c r="M189" s="96" t="s">
        <v>552</v>
      </c>
      <c r="N189" s="94" t="s">
        <v>553</v>
      </c>
      <c r="O189" s="95" t="s">
        <v>554</v>
      </c>
      <c r="P189" s="94" t="s">
        <v>784</v>
      </c>
      <c r="Q189" s="217"/>
      <c r="R189" s="6"/>
      <c r="S189" s="217"/>
      <c r="T189" s="217"/>
      <c r="U189" s="217"/>
      <c r="V189" s="217"/>
      <c r="W189" s="217"/>
      <c r="X189" s="217"/>
      <c r="Y189" s="217"/>
      <c r="Z189" s="217"/>
      <c r="AA189" s="217"/>
      <c r="AB189" s="217"/>
      <c r="AC189" s="217"/>
      <c r="AD189" s="217"/>
      <c r="AE189" s="217"/>
      <c r="AF189" s="217"/>
      <c r="AG189" s="217"/>
      <c r="AH189" s="217"/>
      <c r="AI189" s="217"/>
      <c r="AJ189" s="217"/>
      <c r="AK189" s="217"/>
      <c r="AL189" s="217"/>
    </row>
    <row r="190" spans="1:38" s="218" customFormat="1" ht="12.75" customHeight="1">
      <c r="A190" s="327"/>
      <c r="B190" s="327"/>
      <c r="C190" s="327"/>
      <c r="D190" s="327"/>
      <c r="E190" s="330"/>
      <c r="F190" s="330"/>
      <c r="G190" s="330"/>
      <c r="H190" s="330"/>
      <c r="I190" s="330"/>
      <c r="J190" s="252"/>
      <c r="K190" s="222"/>
      <c r="L190" s="241"/>
      <c r="M190" s="242"/>
      <c r="N190" s="222"/>
      <c r="O190" s="252"/>
      <c r="P190" s="219"/>
      <c r="Q190" s="217"/>
      <c r="R190" s="1"/>
      <c r="S190" s="217"/>
      <c r="T190" s="217"/>
      <c r="U190" s="217"/>
      <c r="V190" s="217"/>
      <c r="W190" s="217"/>
      <c r="X190" s="217"/>
      <c r="Y190" s="217"/>
      <c r="Z190" s="217"/>
      <c r="AA190" s="217"/>
      <c r="AB190" s="217"/>
      <c r="AC190" s="217"/>
      <c r="AD190" s="217"/>
      <c r="AE190" s="217"/>
      <c r="AF190" s="217"/>
      <c r="AG190" s="217"/>
      <c r="AH190" s="217"/>
      <c r="AI190" s="217"/>
      <c r="AJ190" s="217"/>
      <c r="AK190" s="217"/>
      <c r="AL190" s="217"/>
    </row>
    <row r="191" spans="1:38" ht="14.25" customHeight="1">
      <c r="A191" s="330"/>
      <c r="B191" s="328"/>
      <c r="C191" s="329"/>
      <c r="D191" s="329"/>
      <c r="E191" s="330"/>
      <c r="F191" s="330"/>
      <c r="G191" s="330"/>
      <c r="H191" s="330"/>
      <c r="I191" s="330"/>
      <c r="J191" s="252"/>
      <c r="K191" s="222"/>
      <c r="L191" s="241"/>
      <c r="M191" s="242"/>
      <c r="N191" s="222"/>
      <c r="O191" s="252"/>
      <c r="P191" s="219"/>
      <c r="R191" s="217"/>
      <c r="S191" s="41"/>
      <c r="T191" s="1"/>
      <c r="U191" s="1"/>
      <c r="V191" s="1"/>
      <c r="W191" s="1"/>
      <c r="X191" s="1"/>
      <c r="Y191" s="1"/>
      <c r="Z191" s="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</row>
    <row r="192" spans="1:38" ht="12.75" customHeight="1">
      <c r="A192" s="330"/>
      <c r="B192" s="328"/>
      <c r="C192" s="329"/>
      <c r="D192" s="329"/>
      <c r="E192" s="330"/>
      <c r="F192" s="330"/>
      <c r="G192" s="330"/>
      <c r="H192" s="330"/>
      <c r="I192" s="330"/>
      <c r="J192" s="252"/>
      <c r="K192" s="222"/>
      <c r="L192" s="241"/>
      <c r="M192" s="242"/>
      <c r="N192" s="222"/>
      <c r="O192" s="252"/>
      <c r="P192" s="219"/>
      <c r="R192" s="6"/>
      <c r="S192" s="1"/>
      <c r="T192" s="1"/>
      <c r="U192" s="1"/>
      <c r="V192" s="1"/>
      <c r="W192" s="1"/>
      <c r="X192" s="1"/>
      <c r="Y192" s="1"/>
    </row>
    <row r="193" spans="1:26" ht="12.75" customHeight="1">
      <c r="A193" s="109" t="s">
        <v>559</v>
      </c>
      <c r="B193" s="109"/>
      <c r="C193" s="109"/>
      <c r="D193" s="109"/>
      <c r="E193" s="41"/>
      <c r="F193" s="117" t="s">
        <v>561</v>
      </c>
      <c r="G193" s="54"/>
      <c r="H193" s="54"/>
      <c r="I193" s="54"/>
      <c r="J193" s="6"/>
      <c r="K193" s="134"/>
      <c r="L193" s="135"/>
      <c r="M193" s="6"/>
      <c r="N193" s="99"/>
      <c r="O193" s="153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16" t="s">
        <v>560</v>
      </c>
      <c r="B194" s="109"/>
      <c r="C194" s="109"/>
      <c r="D194" s="109"/>
      <c r="E194" s="6"/>
      <c r="F194" s="117" t="s">
        <v>563</v>
      </c>
      <c r="G194" s="6"/>
      <c r="H194" s="6" t="s">
        <v>780</v>
      </c>
      <c r="I194" s="6"/>
      <c r="J194" s="1"/>
      <c r="K194" s="6"/>
      <c r="L194" s="6"/>
      <c r="M194" s="6"/>
      <c r="N194" s="1"/>
      <c r="O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16"/>
      <c r="B195" s="109"/>
      <c r="C195" s="109"/>
      <c r="D195" s="109"/>
      <c r="E195" s="6"/>
      <c r="F195" s="117"/>
      <c r="G195" s="6"/>
      <c r="H195" s="6"/>
      <c r="I195" s="6"/>
      <c r="J195" s="1"/>
      <c r="K195" s="6"/>
      <c r="L195" s="6"/>
      <c r="M195" s="6"/>
      <c r="N195" s="1"/>
      <c r="O195" s="1"/>
      <c r="Q195" s="1"/>
      <c r="R195" s="54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16"/>
      <c r="B196" s="109"/>
      <c r="C196" s="109"/>
      <c r="D196" s="109"/>
      <c r="E196" s="6"/>
      <c r="F196" s="117"/>
      <c r="G196" s="54"/>
      <c r="H196" s="41"/>
      <c r="I196" s="54"/>
      <c r="J196" s="6"/>
      <c r="K196" s="134"/>
      <c r="L196" s="135"/>
      <c r="M196" s="6"/>
      <c r="N196" s="99"/>
      <c r="O196" s="136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54"/>
      <c r="B197" s="98"/>
      <c r="C197" s="98"/>
      <c r="D197" s="41"/>
      <c r="E197" s="54"/>
      <c r="F197" s="54"/>
      <c r="G197" s="54"/>
      <c r="H197" s="41"/>
      <c r="I197" s="54"/>
      <c r="J197" s="6"/>
      <c r="K197" s="134"/>
      <c r="L197" s="135"/>
      <c r="M197" s="6"/>
      <c r="N197" s="99"/>
      <c r="O197" s="136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38.25" customHeight="1">
      <c r="A198" s="41"/>
      <c r="B198" s="154" t="s">
        <v>580</v>
      </c>
      <c r="C198" s="154"/>
      <c r="D198" s="154"/>
      <c r="E198" s="154"/>
      <c r="F198" s="6"/>
      <c r="G198" s="6"/>
      <c r="H198" s="127"/>
      <c r="I198" s="6"/>
      <c r="J198" s="127"/>
      <c r="K198" s="128"/>
      <c r="L198" s="6"/>
      <c r="M198" s="6"/>
      <c r="N198" s="1"/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93" t="s">
        <v>16</v>
      </c>
      <c r="B199" s="94" t="s">
        <v>532</v>
      </c>
      <c r="C199" s="94"/>
      <c r="D199" s="95" t="s">
        <v>543</v>
      </c>
      <c r="E199" s="94" t="s">
        <v>544</v>
      </c>
      <c r="F199" s="94" t="s">
        <v>545</v>
      </c>
      <c r="G199" s="94" t="s">
        <v>581</v>
      </c>
      <c r="H199" s="94" t="s">
        <v>582</v>
      </c>
      <c r="I199" s="94" t="s">
        <v>548</v>
      </c>
      <c r="J199" s="155" t="s">
        <v>549</v>
      </c>
      <c r="K199" s="94" t="s">
        <v>550</v>
      </c>
      <c r="L199" s="94" t="s">
        <v>583</v>
      </c>
      <c r="M199" s="94" t="s">
        <v>553</v>
      </c>
      <c r="N199" s="95" t="s">
        <v>554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1</v>
      </c>
      <c r="B200" s="157">
        <v>41579</v>
      </c>
      <c r="C200" s="157"/>
      <c r="D200" s="158" t="s">
        <v>584</v>
      </c>
      <c r="E200" s="159" t="s">
        <v>585</v>
      </c>
      <c r="F200" s="160">
        <v>82</v>
      </c>
      <c r="G200" s="159" t="s">
        <v>586</v>
      </c>
      <c r="H200" s="159">
        <v>100</v>
      </c>
      <c r="I200" s="161">
        <v>100</v>
      </c>
      <c r="J200" s="162" t="s">
        <v>587</v>
      </c>
      <c r="K200" s="163">
        <f t="shared" ref="K200:K252" si="220">H200-F200</f>
        <v>18</v>
      </c>
      <c r="L200" s="164">
        <f t="shared" ref="L200:L252" si="221">K200/F200</f>
        <v>0.21951219512195122</v>
      </c>
      <c r="M200" s="159" t="s">
        <v>555</v>
      </c>
      <c r="N200" s="165">
        <v>42657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2</v>
      </c>
      <c r="B201" s="157">
        <v>41794</v>
      </c>
      <c r="C201" s="157"/>
      <c r="D201" s="158" t="s">
        <v>588</v>
      </c>
      <c r="E201" s="159" t="s">
        <v>557</v>
      </c>
      <c r="F201" s="160">
        <v>257</v>
      </c>
      <c r="G201" s="159" t="s">
        <v>586</v>
      </c>
      <c r="H201" s="159">
        <v>300</v>
      </c>
      <c r="I201" s="161">
        <v>300</v>
      </c>
      <c r="J201" s="162" t="s">
        <v>587</v>
      </c>
      <c r="K201" s="163">
        <f t="shared" si="220"/>
        <v>43</v>
      </c>
      <c r="L201" s="164">
        <f t="shared" si="221"/>
        <v>0.16731517509727625</v>
      </c>
      <c r="M201" s="159" t="s">
        <v>555</v>
      </c>
      <c r="N201" s="165">
        <v>41822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3</v>
      </c>
      <c r="B202" s="157">
        <v>41828</v>
      </c>
      <c r="C202" s="157"/>
      <c r="D202" s="158" t="s">
        <v>589</v>
      </c>
      <c r="E202" s="159" t="s">
        <v>557</v>
      </c>
      <c r="F202" s="160">
        <v>393</v>
      </c>
      <c r="G202" s="159" t="s">
        <v>586</v>
      </c>
      <c r="H202" s="159">
        <v>468</v>
      </c>
      <c r="I202" s="161">
        <v>468</v>
      </c>
      <c r="J202" s="162" t="s">
        <v>587</v>
      </c>
      <c r="K202" s="163">
        <f t="shared" si="220"/>
        <v>75</v>
      </c>
      <c r="L202" s="164">
        <f t="shared" si="221"/>
        <v>0.19083969465648856</v>
      </c>
      <c r="M202" s="159" t="s">
        <v>555</v>
      </c>
      <c r="N202" s="165">
        <v>41863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4</v>
      </c>
      <c r="B203" s="157">
        <v>41857</v>
      </c>
      <c r="C203" s="157"/>
      <c r="D203" s="158" t="s">
        <v>590</v>
      </c>
      <c r="E203" s="159" t="s">
        <v>557</v>
      </c>
      <c r="F203" s="160">
        <v>205</v>
      </c>
      <c r="G203" s="159" t="s">
        <v>586</v>
      </c>
      <c r="H203" s="159">
        <v>275</v>
      </c>
      <c r="I203" s="161">
        <v>250</v>
      </c>
      <c r="J203" s="162" t="s">
        <v>587</v>
      </c>
      <c r="K203" s="163">
        <f t="shared" si="220"/>
        <v>70</v>
      </c>
      <c r="L203" s="164">
        <f t="shared" si="221"/>
        <v>0.34146341463414637</v>
      </c>
      <c r="M203" s="159" t="s">
        <v>555</v>
      </c>
      <c r="N203" s="165">
        <v>41962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5</v>
      </c>
      <c r="B204" s="157">
        <v>41886</v>
      </c>
      <c r="C204" s="157"/>
      <c r="D204" s="158" t="s">
        <v>591</v>
      </c>
      <c r="E204" s="159" t="s">
        <v>557</v>
      </c>
      <c r="F204" s="160">
        <v>162</v>
      </c>
      <c r="G204" s="159" t="s">
        <v>586</v>
      </c>
      <c r="H204" s="159">
        <v>190</v>
      </c>
      <c r="I204" s="161">
        <v>190</v>
      </c>
      <c r="J204" s="162" t="s">
        <v>587</v>
      </c>
      <c r="K204" s="163">
        <f t="shared" si="220"/>
        <v>28</v>
      </c>
      <c r="L204" s="164">
        <f t="shared" si="221"/>
        <v>0.1728395061728395</v>
      </c>
      <c r="M204" s="159" t="s">
        <v>555</v>
      </c>
      <c r="N204" s="165">
        <v>42006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6</v>
      </c>
      <c r="B205" s="157">
        <v>41886</v>
      </c>
      <c r="C205" s="157"/>
      <c r="D205" s="158" t="s">
        <v>592</v>
      </c>
      <c r="E205" s="159" t="s">
        <v>557</v>
      </c>
      <c r="F205" s="160">
        <v>75</v>
      </c>
      <c r="G205" s="159" t="s">
        <v>586</v>
      </c>
      <c r="H205" s="159">
        <v>91.5</v>
      </c>
      <c r="I205" s="161" t="s">
        <v>593</v>
      </c>
      <c r="J205" s="162" t="s">
        <v>594</v>
      </c>
      <c r="K205" s="163">
        <f t="shared" si="220"/>
        <v>16.5</v>
      </c>
      <c r="L205" s="164">
        <f t="shared" si="221"/>
        <v>0.22</v>
      </c>
      <c r="M205" s="159" t="s">
        <v>555</v>
      </c>
      <c r="N205" s="165">
        <v>41954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7</v>
      </c>
      <c r="B206" s="157">
        <v>41913</v>
      </c>
      <c r="C206" s="157"/>
      <c r="D206" s="158" t="s">
        <v>595</v>
      </c>
      <c r="E206" s="159" t="s">
        <v>557</v>
      </c>
      <c r="F206" s="160">
        <v>850</v>
      </c>
      <c r="G206" s="159" t="s">
        <v>586</v>
      </c>
      <c r="H206" s="159">
        <v>982.5</v>
      </c>
      <c r="I206" s="161">
        <v>1050</v>
      </c>
      <c r="J206" s="162" t="s">
        <v>596</v>
      </c>
      <c r="K206" s="163">
        <f t="shared" si="220"/>
        <v>132.5</v>
      </c>
      <c r="L206" s="164">
        <f t="shared" si="221"/>
        <v>0.15588235294117647</v>
      </c>
      <c r="M206" s="159" t="s">
        <v>555</v>
      </c>
      <c r="N206" s="165">
        <v>42039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8</v>
      </c>
      <c r="B207" s="157">
        <v>41913</v>
      </c>
      <c r="C207" s="157"/>
      <c r="D207" s="158" t="s">
        <v>597</v>
      </c>
      <c r="E207" s="159" t="s">
        <v>557</v>
      </c>
      <c r="F207" s="160">
        <v>475</v>
      </c>
      <c r="G207" s="159" t="s">
        <v>586</v>
      </c>
      <c r="H207" s="159">
        <v>515</v>
      </c>
      <c r="I207" s="161">
        <v>600</v>
      </c>
      <c r="J207" s="162" t="s">
        <v>598</v>
      </c>
      <c r="K207" s="163">
        <f t="shared" si="220"/>
        <v>40</v>
      </c>
      <c r="L207" s="164">
        <f t="shared" si="221"/>
        <v>8.4210526315789472E-2</v>
      </c>
      <c r="M207" s="159" t="s">
        <v>555</v>
      </c>
      <c r="N207" s="165">
        <v>41939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9</v>
      </c>
      <c r="B208" s="157">
        <v>41913</v>
      </c>
      <c r="C208" s="157"/>
      <c r="D208" s="158" t="s">
        <v>599</v>
      </c>
      <c r="E208" s="159" t="s">
        <v>557</v>
      </c>
      <c r="F208" s="160">
        <v>86</v>
      </c>
      <c r="G208" s="159" t="s">
        <v>586</v>
      </c>
      <c r="H208" s="159">
        <v>99</v>
      </c>
      <c r="I208" s="161">
        <v>140</v>
      </c>
      <c r="J208" s="162" t="s">
        <v>600</v>
      </c>
      <c r="K208" s="163">
        <f t="shared" si="220"/>
        <v>13</v>
      </c>
      <c r="L208" s="164">
        <f t="shared" si="221"/>
        <v>0.15116279069767441</v>
      </c>
      <c r="M208" s="159" t="s">
        <v>555</v>
      </c>
      <c r="N208" s="165">
        <v>41939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10</v>
      </c>
      <c r="B209" s="157">
        <v>41926</v>
      </c>
      <c r="C209" s="157"/>
      <c r="D209" s="158" t="s">
        <v>601</v>
      </c>
      <c r="E209" s="159" t="s">
        <v>557</v>
      </c>
      <c r="F209" s="160">
        <v>496.6</v>
      </c>
      <c r="G209" s="159" t="s">
        <v>586</v>
      </c>
      <c r="H209" s="159">
        <v>621</v>
      </c>
      <c r="I209" s="161">
        <v>580</v>
      </c>
      <c r="J209" s="162" t="s">
        <v>587</v>
      </c>
      <c r="K209" s="163">
        <f t="shared" si="220"/>
        <v>124.39999999999998</v>
      </c>
      <c r="L209" s="164">
        <f t="shared" si="221"/>
        <v>0.25050342327829234</v>
      </c>
      <c r="M209" s="159" t="s">
        <v>555</v>
      </c>
      <c r="N209" s="165">
        <v>42605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11</v>
      </c>
      <c r="B210" s="157">
        <v>41926</v>
      </c>
      <c r="C210" s="157"/>
      <c r="D210" s="158" t="s">
        <v>602</v>
      </c>
      <c r="E210" s="159" t="s">
        <v>557</v>
      </c>
      <c r="F210" s="160">
        <v>2481.9</v>
      </c>
      <c r="G210" s="159" t="s">
        <v>586</v>
      </c>
      <c r="H210" s="159">
        <v>2840</v>
      </c>
      <c r="I210" s="161">
        <v>2870</v>
      </c>
      <c r="J210" s="162" t="s">
        <v>603</v>
      </c>
      <c r="K210" s="163">
        <f t="shared" si="220"/>
        <v>358.09999999999991</v>
      </c>
      <c r="L210" s="164">
        <f t="shared" si="221"/>
        <v>0.14428462065353154</v>
      </c>
      <c r="M210" s="159" t="s">
        <v>555</v>
      </c>
      <c r="N210" s="165">
        <v>42017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12</v>
      </c>
      <c r="B211" s="157">
        <v>41928</v>
      </c>
      <c r="C211" s="157"/>
      <c r="D211" s="158" t="s">
        <v>604</v>
      </c>
      <c r="E211" s="159" t="s">
        <v>557</v>
      </c>
      <c r="F211" s="160">
        <v>84.5</v>
      </c>
      <c r="G211" s="159" t="s">
        <v>586</v>
      </c>
      <c r="H211" s="159">
        <v>93</v>
      </c>
      <c r="I211" s="161">
        <v>110</v>
      </c>
      <c r="J211" s="162" t="s">
        <v>605</v>
      </c>
      <c r="K211" s="163">
        <f t="shared" si="220"/>
        <v>8.5</v>
      </c>
      <c r="L211" s="164">
        <f t="shared" si="221"/>
        <v>0.10059171597633136</v>
      </c>
      <c r="M211" s="159" t="s">
        <v>555</v>
      </c>
      <c r="N211" s="165">
        <v>41939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13</v>
      </c>
      <c r="B212" s="157">
        <v>41928</v>
      </c>
      <c r="C212" s="157"/>
      <c r="D212" s="158" t="s">
        <v>606</v>
      </c>
      <c r="E212" s="159" t="s">
        <v>557</v>
      </c>
      <c r="F212" s="160">
        <v>401</v>
      </c>
      <c r="G212" s="159" t="s">
        <v>586</v>
      </c>
      <c r="H212" s="159">
        <v>428</v>
      </c>
      <c r="I212" s="161">
        <v>450</v>
      </c>
      <c r="J212" s="162" t="s">
        <v>607</v>
      </c>
      <c r="K212" s="163">
        <f t="shared" si="220"/>
        <v>27</v>
      </c>
      <c r="L212" s="164">
        <f t="shared" si="221"/>
        <v>6.7331670822942641E-2</v>
      </c>
      <c r="M212" s="159" t="s">
        <v>555</v>
      </c>
      <c r="N212" s="165">
        <v>42020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14</v>
      </c>
      <c r="B213" s="157">
        <v>41928</v>
      </c>
      <c r="C213" s="157"/>
      <c r="D213" s="158" t="s">
        <v>608</v>
      </c>
      <c r="E213" s="159" t="s">
        <v>557</v>
      </c>
      <c r="F213" s="160">
        <v>101</v>
      </c>
      <c r="G213" s="159" t="s">
        <v>586</v>
      </c>
      <c r="H213" s="159">
        <v>112</v>
      </c>
      <c r="I213" s="161">
        <v>120</v>
      </c>
      <c r="J213" s="162" t="s">
        <v>609</v>
      </c>
      <c r="K213" s="163">
        <f t="shared" si="220"/>
        <v>11</v>
      </c>
      <c r="L213" s="164">
        <f t="shared" si="221"/>
        <v>0.10891089108910891</v>
      </c>
      <c r="M213" s="159" t="s">
        <v>555</v>
      </c>
      <c r="N213" s="165">
        <v>41939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15</v>
      </c>
      <c r="B214" s="157">
        <v>41954</v>
      </c>
      <c r="C214" s="157"/>
      <c r="D214" s="158" t="s">
        <v>610</v>
      </c>
      <c r="E214" s="159" t="s">
        <v>557</v>
      </c>
      <c r="F214" s="160">
        <v>59</v>
      </c>
      <c r="G214" s="159" t="s">
        <v>586</v>
      </c>
      <c r="H214" s="159">
        <v>76</v>
      </c>
      <c r="I214" s="161">
        <v>76</v>
      </c>
      <c r="J214" s="162" t="s">
        <v>587</v>
      </c>
      <c r="K214" s="163">
        <f t="shared" si="220"/>
        <v>17</v>
      </c>
      <c r="L214" s="164">
        <f t="shared" si="221"/>
        <v>0.28813559322033899</v>
      </c>
      <c r="M214" s="159" t="s">
        <v>555</v>
      </c>
      <c r="N214" s="165">
        <v>43032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16</v>
      </c>
      <c r="B215" s="157">
        <v>41954</v>
      </c>
      <c r="C215" s="157"/>
      <c r="D215" s="158" t="s">
        <v>599</v>
      </c>
      <c r="E215" s="159" t="s">
        <v>557</v>
      </c>
      <c r="F215" s="160">
        <v>99</v>
      </c>
      <c r="G215" s="159" t="s">
        <v>586</v>
      </c>
      <c r="H215" s="159">
        <v>120</v>
      </c>
      <c r="I215" s="161">
        <v>120</v>
      </c>
      <c r="J215" s="162" t="s">
        <v>568</v>
      </c>
      <c r="K215" s="163">
        <f t="shared" si="220"/>
        <v>21</v>
      </c>
      <c r="L215" s="164">
        <f t="shared" si="221"/>
        <v>0.21212121212121213</v>
      </c>
      <c r="M215" s="159" t="s">
        <v>555</v>
      </c>
      <c r="N215" s="165">
        <v>41960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17</v>
      </c>
      <c r="B216" s="157">
        <v>41956</v>
      </c>
      <c r="C216" s="157"/>
      <c r="D216" s="158" t="s">
        <v>611</v>
      </c>
      <c r="E216" s="159" t="s">
        <v>557</v>
      </c>
      <c r="F216" s="160">
        <v>22</v>
      </c>
      <c r="G216" s="159" t="s">
        <v>586</v>
      </c>
      <c r="H216" s="159">
        <v>33.549999999999997</v>
      </c>
      <c r="I216" s="161">
        <v>32</v>
      </c>
      <c r="J216" s="162" t="s">
        <v>612</v>
      </c>
      <c r="K216" s="163">
        <f t="shared" si="220"/>
        <v>11.549999999999997</v>
      </c>
      <c r="L216" s="164">
        <f t="shared" si="221"/>
        <v>0.52499999999999991</v>
      </c>
      <c r="M216" s="159" t="s">
        <v>555</v>
      </c>
      <c r="N216" s="165">
        <v>42188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18</v>
      </c>
      <c r="B217" s="157">
        <v>41976</v>
      </c>
      <c r="C217" s="157"/>
      <c r="D217" s="158" t="s">
        <v>613</v>
      </c>
      <c r="E217" s="159" t="s">
        <v>557</v>
      </c>
      <c r="F217" s="160">
        <v>440</v>
      </c>
      <c r="G217" s="159" t="s">
        <v>586</v>
      </c>
      <c r="H217" s="159">
        <v>520</v>
      </c>
      <c r="I217" s="161">
        <v>520</v>
      </c>
      <c r="J217" s="162" t="s">
        <v>614</v>
      </c>
      <c r="K217" s="163">
        <f t="shared" si="220"/>
        <v>80</v>
      </c>
      <c r="L217" s="164">
        <f t="shared" si="221"/>
        <v>0.18181818181818182</v>
      </c>
      <c r="M217" s="159" t="s">
        <v>555</v>
      </c>
      <c r="N217" s="165">
        <v>42208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19</v>
      </c>
      <c r="B218" s="157">
        <v>41976</v>
      </c>
      <c r="C218" s="157"/>
      <c r="D218" s="158" t="s">
        <v>615</v>
      </c>
      <c r="E218" s="159" t="s">
        <v>557</v>
      </c>
      <c r="F218" s="160">
        <v>360</v>
      </c>
      <c r="G218" s="159" t="s">
        <v>586</v>
      </c>
      <c r="H218" s="159">
        <v>427</v>
      </c>
      <c r="I218" s="161">
        <v>425</v>
      </c>
      <c r="J218" s="162" t="s">
        <v>616</v>
      </c>
      <c r="K218" s="163">
        <f t="shared" si="220"/>
        <v>67</v>
      </c>
      <c r="L218" s="164">
        <f t="shared" si="221"/>
        <v>0.18611111111111112</v>
      </c>
      <c r="M218" s="159" t="s">
        <v>555</v>
      </c>
      <c r="N218" s="165">
        <v>42058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20</v>
      </c>
      <c r="B219" s="157">
        <v>42012</v>
      </c>
      <c r="C219" s="157"/>
      <c r="D219" s="158" t="s">
        <v>617</v>
      </c>
      <c r="E219" s="159" t="s">
        <v>557</v>
      </c>
      <c r="F219" s="160">
        <v>360</v>
      </c>
      <c r="G219" s="159" t="s">
        <v>586</v>
      </c>
      <c r="H219" s="159">
        <v>455</v>
      </c>
      <c r="I219" s="161">
        <v>420</v>
      </c>
      <c r="J219" s="162" t="s">
        <v>618</v>
      </c>
      <c r="K219" s="163">
        <f t="shared" si="220"/>
        <v>95</v>
      </c>
      <c r="L219" s="164">
        <f t="shared" si="221"/>
        <v>0.2638888888888889</v>
      </c>
      <c r="M219" s="159" t="s">
        <v>555</v>
      </c>
      <c r="N219" s="165">
        <v>42024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6">
        <v>21</v>
      </c>
      <c r="B220" s="157">
        <v>42012</v>
      </c>
      <c r="C220" s="157"/>
      <c r="D220" s="158" t="s">
        <v>619</v>
      </c>
      <c r="E220" s="159" t="s">
        <v>557</v>
      </c>
      <c r="F220" s="160">
        <v>130</v>
      </c>
      <c r="G220" s="159"/>
      <c r="H220" s="159">
        <v>175.5</v>
      </c>
      <c r="I220" s="161">
        <v>165</v>
      </c>
      <c r="J220" s="162" t="s">
        <v>620</v>
      </c>
      <c r="K220" s="163">
        <f t="shared" si="220"/>
        <v>45.5</v>
      </c>
      <c r="L220" s="164">
        <f t="shared" si="221"/>
        <v>0.35</v>
      </c>
      <c r="M220" s="159" t="s">
        <v>555</v>
      </c>
      <c r="N220" s="165">
        <v>43088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6">
        <v>22</v>
      </c>
      <c r="B221" s="157">
        <v>42040</v>
      </c>
      <c r="C221" s="157"/>
      <c r="D221" s="158" t="s">
        <v>371</v>
      </c>
      <c r="E221" s="159" t="s">
        <v>585</v>
      </c>
      <c r="F221" s="160">
        <v>98</v>
      </c>
      <c r="G221" s="159"/>
      <c r="H221" s="159">
        <v>120</v>
      </c>
      <c r="I221" s="161">
        <v>120</v>
      </c>
      <c r="J221" s="162" t="s">
        <v>587</v>
      </c>
      <c r="K221" s="163">
        <f t="shared" si="220"/>
        <v>22</v>
      </c>
      <c r="L221" s="164">
        <f t="shared" si="221"/>
        <v>0.22448979591836735</v>
      </c>
      <c r="M221" s="159" t="s">
        <v>555</v>
      </c>
      <c r="N221" s="165">
        <v>42753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6">
        <v>23</v>
      </c>
      <c r="B222" s="157">
        <v>42040</v>
      </c>
      <c r="C222" s="157"/>
      <c r="D222" s="158" t="s">
        <v>621</v>
      </c>
      <c r="E222" s="159" t="s">
        <v>585</v>
      </c>
      <c r="F222" s="160">
        <v>196</v>
      </c>
      <c r="G222" s="159"/>
      <c r="H222" s="159">
        <v>262</v>
      </c>
      <c r="I222" s="161">
        <v>255</v>
      </c>
      <c r="J222" s="162" t="s">
        <v>587</v>
      </c>
      <c r="K222" s="163">
        <f t="shared" si="220"/>
        <v>66</v>
      </c>
      <c r="L222" s="164">
        <f t="shared" si="221"/>
        <v>0.33673469387755101</v>
      </c>
      <c r="M222" s="159" t="s">
        <v>555</v>
      </c>
      <c r="N222" s="165">
        <v>42599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66">
        <v>24</v>
      </c>
      <c r="B223" s="167">
        <v>42067</v>
      </c>
      <c r="C223" s="167"/>
      <c r="D223" s="168" t="s">
        <v>370</v>
      </c>
      <c r="E223" s="169" t="s">
        <v>585</v>
      </c>
      <c r="F223" s="170">
        <v>235</v>
      </c>
      <c r="G223" s="170"/>
      <c r="H223" s="171">
        <v>77</v>
      </c>
      <c r="I223" s="171" t="s">
        <v>622</v>
      </c>
      <c r="J223" s="172" t="s">
        <v>623</v>
      </c>
      <c r="K223" s="173">
        <f t="shared" si="220"/>
        <v>-158</v>
      </c>
      <c r="L223" s="174">
        <f t="shared" si="221"/>
        <v>-0.67234042553191486</v>
      </c>
      <c r="M223" s="170" t="s">
        <v>567</v>
      </c>
      <c r="N223" s="167">
        <v>43522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6">
        <v>25</v>
      </c>
      <c r="B224" s="157">
        <v>42067</v>
      </c>
      <c r="C224" s="157"/>
      <c r="D224" s="158" t="s">
        <v>624</v>
      </c>
      <c r="E224" s="159" t="s">
        <v>585</v>
      </c>
      <c r="F224" s="160">
        <v>185</v>
      </c>
      <c r="G224" s="159"/>
      <c r="H224" s="159">
        <v>224</v>
      </c>
      <c r="I224" s="161" t="s">
        <v>625</v>
      </c>
      <c r="J224" s="162" t="s">
        <v>587</v>
      </c>
      <c r="K224" s="163">
        <f t="shared" si="220"/>
        <v>39</v>
      </c>
      <c r="L224" s="164">
        <f t="shared" si="221"/>
        <v>0.21081081081081082</v>
      </c>
      <c r="M224" s="159" t="s">
        <v>555</v>
      </c>
      <c r="N224" s="165">
        <v>42647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6">
        <v>26</v>
      </c>
      <c r="B225" s="167">
        <v>42090</v>
      </c>
      <c r="C225" s="167"/>
      <c r="D225" s="175" t="s">
        <v>626</v>
      </c>
      <c r="E225" s="170" t="s">
        <v>585</v>
      </c>
      <c r="F225" s="170">
        <v>49.5</v>
      </c>
      <c r="G225" s="171"/>
      <c r="H225" s="171">
        <v>15.85</v>
      </c>
      <c r="I225" s="171">
        <v>67</v>
      </c>
      <c r="J225" s="172" t="s">
        <v>627</v>
      </c>
      <c r="K225" s="171">
        <f t="shared" si="220"/>
        <v>-33.65</v>
      </c>
      <c r="L225" s="176">
        <f t="shared" si="221"/>
        <v>-0.67979797979797973</v>
      </c>
      <c r="M225" s="170" t="s">
        <v>567</v>
      </c>
      <c r="N225" s="177">
        <v>43627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6">
        <v>27</v>
      </c>
      <c r="B226" s="157">
        <v>42093</v>
      </c>
      <c r="C226" s="157"/>
      <c r="D226" s="158" t="s">
        <v>628</v>
      </c>
      <c r="E226" s="159" t="s">
        <v>585</v>
      </c>
      <c r="F226" s="160">
        <v>183.5</v>
      </c>
      <c r="G226" s="159"/>
      <c r="H226" s="159">
        <v>219</v>
      </c>
      <c r="I226" s="161">
        <v>218</v>
      </c>
      <c r="J226" s="162" t="s">
        <v>629</v>
      </c>
      <c r="K226" s="163">
        <f t="shared" si="220"/>
        <v>35.5</v>
      </c>
      <c r="L226" s="164">
        <f t="shared" si="221"/>
        <v>0.19346049046321526</v>
      </c>
      <c r="M226" s="159" t="s">
        <v>555</v>
      </c>
      <c r="N226" s="165">
        <v>42103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6">
        <v>28</v>
      </c>
      <c r="B227" s="157">
        <v>42114</v>
      </c>
      <c r="C227" s="157"/>
      <c r="D227" s="158" t="s">
        <v>630</v>
      </c>
      <c r="E227" s="159" t="s">
        <v>585</v>
      </c>
      <c r="F227" s="160">
        <f>(227+237)/2</f>
        <v>232</v>
      </c>
      <c r="G227" s="159"/>
      <c r="H227" s="159">
        <v>298</v>
      </c>
      <c r="I227" s="161">
        <v>298</v>
      </c>
      <c r="J227" s="162" t="s">
        <v>587</v>
      </c>
      <c r="K227" s="163">
        <f t="shared" si="220"/>
        <v>66</v>
      </c>
      <c r="L227" s="164">
        <f t="shared" si="221"/>
        <v>0.28448275862068967</v>
      </c>
      <c r="M227" s="159" t="s">
        <v>555</v>
      </c>
      <c r="N227" s="165">
        <v>42823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6">
        <v>29</v>
      </c>
      <c r="B228" s="157">
        <v>42128</v>
      </c>
      <c r="C228" s="157"/>
      <c r="D228" s="158" t="s">
        <v>631</v>
      </c>
      <c r="E228" s="159" t="s">
        <v>557</v>
      </c>
      <c r="F228" s="160">
        <v>385</v>
      </c>
      <c r="G228" s="159"/>
      <c r="H228" s="159">
        <f>212.5+331</f>
        <v>543.5</v>
      </c>
      <c r="I228" s="161">
        <v>510</v>
      </c>
      <c r="J228" s="162" t="s">
        <v>632</v>
      </c>
      <c r="K228" s="163">
        <f t="shared" si="220"/>
        <v>158.5</v>
      </c>
      <c r="L228" s="164">
        <f t="shared" si="221"/>
        <v>0.41168831168831171</v>
      </c>
      <c r="M228" s="159" t="s">
        <v>555</v>
      </c>
      <c r="N228" s="165">
        <v>42235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6">
        <v>30</v>
      </c>
      <c r="B229" s="157">
        <v>42128</v>
      </c>
      <c r="C229" s="157"/>
      <c r="D229" s="158" t="s">
        <v>633</v>
      </c>
      <c r="E229" s="159" t="s">
        <v>557</v>
      </c>
      <c r="F229" s="160">
        <v>115.5</v>
      </c>
      <c r="G229" s="159"/>
      <c r="H229" s="159">
        <v>146</v>
      </c>
      <c r="I229" s="161">
        <v>142</v>
      </c>
      <c r="J229" s="162" t="s">
        <v>634</v>
      </c>
      <c r="K229" s="163">
        <f t="shared" si="220"/>
        <v>30.5</v>
      </c>
      <c r="L229" s="164">
        <f t="shared" si="221"/>
        <v>0.26406926406926406</v>
      </c>
      <c r="M229" s="159" t="s">
        <v>555</v>
      </c>
      <c r="N229" s="165">
        <v>42202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6">
        <v>31</v>
      </c>
      <c r="B230" s="157">
        <v>42151</v>
      </c>
      <c r="C230" s="157"/>
      <c r="D230" s="158" t="s">
        <v>635</v>
      </c>
      <c r="E230" s="159" t="s">
        <v>557</v>
      </c>
      <c r="F230" s="160">
        <v>237.5</v>
      </c>
      <c r="G230" s="159"/>
      <c r="H230" s="159">
        <v>279.5</v>
      </c>
      <c r="I230" s="161">
        <v>278</v>
      </c>
      <c r="J230" s="162" t="s">
        <v>587</v>
      </c>
      <c r="K230" s="163">
        <f t="shared" si="220"/>
        <v>42</v>
      </c>
      <c r="L230" s="164">
        <f t="shared" si="221"/>
        <v>0.17684210526315788</v>
      </c>
      <c r="M230" s="159" t="s">
        <v>555</v>
      </c>
      <c r="N230" s="165">
        <v>42222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6">
        <v>32</v>
      </c>
      <c r="B231" s="157">
        <v>42174</v>
      </c>
      <c r="C231" s="157"/>
      <c r="D231" s="158" t="s">
        <v>606</v>
      </c>
      <c r="E231" s="159" t="s">
        <v>585</v>
      </c>
      <c r="F231" s="160">
        <v>340</v>
      </c>
      <c r="G231" s="159"/>
      <c r="H231" s="159">
        <v>448</v>
      </c>
      <c r="I231" s="161">
        <v>448</v>
      </c>
      <c r="J231" s="162" t="s">
        <v>587</v>
      </c>
      <c r="K231" s="163">
        <f t="shared" si="220"/>
        <v>108</v>
      </c>
      <c r="L231" s="164">
        <f t="shared" si="221"/>
        <v>0.31764705882352939</v>
      </c>
      <c r="M231" s="159" t="s">
        <v>555</v>
      </c>
      <c r="N231" s="165">
        <v>43018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6">
        <v>33</v>
      </c>
      <c r="B232" s="157">
        <v>42191</v>
      </c>
      <c r="C232" s="157"/>
      <c r="D232" s="158" t="s">
        <v>636</v>
      </c>
      <c r="E232" s="159" t="s">
        <v>585</v>
      </c>
      <c r="F232" s="160">
        <v>390</v>
      </c>
      <c r="G232" s="159"/>
      <c r="H232" s="159">
        <v>460</v>
      </c>
      <c r="I232" s="161">
        <v>460</v>
      </c>
      <c r="J232" s="162" t="s">
        <v>587</v>
      </c>
      <c r="K232" s="163">
        <f t="shared" si="220"/>
        <v>70</v>
      </c>
      <c r="L232" s="164">
        <f t="shared" si="221"/>
        <v>0.17948717948717949</v>
      </c>
      <c r="M232" s="159" t="s">
        <v>555</v>
      </c>
      <c r="N232" s="165">
        <v>42478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66">
        <v>34</v>
      </c>
      <c r="B233" s="167">
        <v>42195</v>
      </c>
      <c r="C233" s="167"/>
      <c r="D233" s="168" t="s">
        <v>637</v>
      </c>
      <c r="E233" s="169" t="s">
        <v>585</v>
      </c>
      <c r="F233" s="170">
        <v>122.5</v>
      </c>
      <c r="G233" s="170"/>
      <c r="H233" s="171">
        <v>61</v>
      </c>
      <c r="I233" s="171">
        <v>172</v>
      </c>
      <c r="J233" s="172" t="s">
        <v>638</v>
      </c>
      <c r="K233" s="173">
        <f t="shared" si="220"/>
        <v>-61.5</v>
      </c>
      <c r="L233" s="174">
        <f t="shared" si="221"/>
        <v>-0.50204081632653064</v>
      </c>
      <c r="M233" s="170" t="s">
        <v>567</v>
      </c>
      <c r="N233" s="167">
        <v>43333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6">
        <v>35</v>
      </c>
      <c r="B234" s="157">
        <v>42219</v>
      </c>
      <c r="C234" s="157"/>
      <c r="D234" s="158" t="s">
        <v>639</v>
      </c>
      <c r="E234" s="159" t="s">
        <v>585</v>
      </c>
      <c r="F234" s="160">
        <v>297.5</v>
      </c>
      <c r="G234" s="159"/>
      <c r="H234" s="159">
        <v>350</v>
      </c>
      <c r="I234" s="161">
        <v>360</v>
      </c>
      <c r="J234" s="162" t="s">
        <v>640</v>
      </c>
      <c r="K234" s="163">
        <f t="shared" si="220"/>
        <v>52.5</v>
      </c>
      <c r="L234" s="164">
        <f t="shared" si="221"/>
        <v>0.17647058823529413</v>
      </c>
      <c r="M234" s="159" t="s">
        <v>555</v>
      </c>
      <c r="N234" s="165">
        <v>42232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6">
        <v>36</v>
      </c>
      <c r="B235" s="157">
        <v>42219</v>
      </c>
      <c r="C235" s="157"/>
      <c r="D235" s="158" t="s">
        <v>641</v>
      </c>
      <c r="E235" s="159" t="s">
        <v>585</v>
      </c>
      <c r="F235" s="160">
        <v>115.5</v>
      </c>
      <c r="G235" s="159"/>
      <c r="H235" s="159">
        <v>149</v>
      </c>
      <c r="I235" s="161">
        <v>140</v>
      </c>
      <c r="J235" s="162" t="s">
        <v>642</v>
      </c>
      <c r="K235" s="163">
        <f t="shared" si="220"/>
        <v>33.5</v>
      </c>
      <c r="L235" s="164">
        <f t="shared" si="221"/>
        <v>0.29004329004329005</v>
      </c>
      <c r="M235" s="159" t="s">
        <v>555</v>
      </c>
      <c r="N235" s="165">
        <v>42740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6">
        <v>37</v>
      </c>
      <c r="B236" s="157">
        <v>42251</v>
      </c>
      <c r="C236" s="157"/>
      <c r="D236" s="158" t="s">
        <v>635</v>
      </c>
      <c r="E236" s="159" t="s">
        <v>585</v>
      </c>
      <c r="F236" s="160">
        <v>226</v>
      </c>
      <c r="G236" s="159"/>
      <c r="H236" s="159">
        <v>292</v>
      </c>
      <c r="I236" s="161">
        <v>292</v>
      </c>
      <c r="J236" s="162" t="s">
        <v>643</v>
      </c>
      <c r="K236" s="163">
        <f t="shared" si="220"/>
        <v>66</v>
      </c>
      <c r="L236" s="164">
        <f t="shared" si="221"/>
        <v>0.29203539823008851</v>
      </c>
      <c r="M236" s="159" t="s">
        <v>555</v>
      </c>
      <c r="N236" s="165">
        <v>42286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6">
        <v>38</v>
      </c>
      <c r="B237" s="157">
        <v>42254</v>
      </c>
      <c r="C237" s="157"/>
      <c r="D237" s="158" t="s">
        <v>630</v>
      </c>
      <c r="E237" s="159" t="s">
        <v>585</v>
      </c>
      <c r="F237" s="160">
        <v>232.5</v>
      </c>
      <c r="G237" s="159"/>
      <c r="H237" s="159">
        <v>312.5</v>
      </c>
      <c r="I237" s="161">
        <v>310</v>
      </c>
      <c r="J237" s="162" t="s">
        <v>587</v>
      </c>
      <c r="K237" s="163">
        <f t="shared" si="220"/>
        <v>80</v>
      </c>
      <c r="L237" s="164">
        <f t="shared" si="221"/>
        <v>0.34408602150537637</v>
      </c>
      <c r="M237" s="159" t="s">
        <v>555</v>
      </c>
      <c r="N237" s="165">
        <v>42823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6">
        <v>39</v>
      </c>
      <c r="B238" s="157">
        <v>42268</v>
      </c>
      <c r="C238" s="157"/>
      <c r="D238" s="158" t="s">
        <v>644</v>
      </c>
      <c r="E238" s="159" t="s">
        <v>585</v>
      </c>
      <c r="F238" s="160">
        <v>196.5</v>
      </c>
      <c r="G238" s="159"/>
      <c r="H238" s="159">
        <v>238</v>
      </c>
      <c r="I238" s="161">
        <v>238</v>
      </c>
      <c r="J238" s="162" t="s">
        <v>643</v>
      </c>
      <c r="K238" s="163">
        <f t="shared" si="220"/>
        <v>41.5</v>
      </c>
      <c r="L238" s="164">
        <f t="shared" si="221"/>
        <v>0.21119592875318066</v>
      </c>
      <c r="M238" s="159" t="s">
        <v>555</v>
      </c>
      <c r="N238" s="165">
        <v>42291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6">
        <v>40</v>
      </c>
      <c r="B239" s="157">
        <v>42271</v>
      </c>
      <c r="C239" s="157"/>
      <c r="D239" s="158" t="s">
        <v>584</v>
      </c>
      <c r="E239" s="159" t="s">
        <v>585</v>
      </c>
      <c r="F239" s="160">
        <v>65</v>
      </c>
      <c r="G239" s="159"/>
      <c r="H239" s="159">
        <v>82</v>
      </c>
      <c r="I239" s="161">
        <v>82</v>
      </c>
      <c r="J239" s="162" t="s">
        <v>643</v>
      </c>
      <c r="K239" s="163">
        <f t="shared" si="220"/>
        <v>17</v>
      </c>
      <c r="L239" s="164">
        <f t="shared" si="221"/>
        <v>0.26153846153846155</v>
      </c>
      <c r="M239" s="159" t="s">
        <v>555</v>
      </c>
      <c r="N239" s="165">
        <v>42578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6">
        <v>41</v>
      </c>
      <c r="B240" s="157">
        <v>42291</v>
      </c>
      <c r="C240" s="157"/>
      <c r="D240" s="158" t="s">
        <v>645</v>
      </c>
      <c r="E240" s="159" t="s">
        <v>585</v>
      </c>
      <c r="F240" s="160">
        <v>144</v>
      </c>
      <c r="G240" s="159"/>
      <c r="H240" s="159">
        <v>182.5</v>
      </c>
      <c r="I240" s="161">
        <v>181</v>
      </c>
      <c r="J240" s="162" t="s">
        <v>643</v>
      </c>
      <c r="K240" s="163">
        <f t="shared" si="220"/>
        <v>38.5</v>
      </c>
      <c r="L240" s="164">
        <f t="shared" si="221"/>
        <v>0.2673611111111111</v>
      </c>
      <c r="M240" s="159" t="s">
        <v>555</v>
      </c>
      <c r="N240" s="165">
        <v>42817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6">
        <v>42</v>
      </c>
      <c r="B241" s="157">
        <v>42291</v>
      </c>
      <c r="C241" s="157"/>
      <c r="D241" s="158" t="s">
        <v>646</v>
      </c>
      <c r="E241" s="159" t="s">
        <v>585</v>
      </c>
      <c r="F241" s="160">
        <v>264</v>
      </c>
      <c r="G241" s="159"/>
      <c r="H241" s="159">
        <v>311</v>
      </c>
      <c r="I241" s="161">
        <v>311</v>
      </c>
      <c r="J241" s="162" t="s">
        <v>643</v>
      </c>
      <c r="K241" s="163">
        <f t="shared" si="220"/>
        <v>47</v>
      </c>
      <c r="L241" s="164">
        <f t="shared" si="221"/>
        <v>0.17803030303030304</v>
      </c>
      <c r="M241" s="159" t="s">
        <v>555</v>
      </c>
      <c r="N241" s="165">
        <v>42604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6">
        <v>43</v>
      </c>
      <c r="B242" s="157">
        <v>42318</v>
      </c>
      <c r="C242" s="157"/>
      <c r="D242" s="158" t="s">
        <v>647</v>
      </c>
      <c r="E242" s="159" t="s">
        <v>557</v>
      </c>
      <c r="F242" s="160">
        <v>549.5</v>
      </c>
      <c r="G242" s="159"/>
      <c r="H242" s="159">
        <v>630</v>
      </c>
      <c r="I242" s="161">
        <v>630</v>
      </c>
      <c r="J242" s="162" t="s">
        <v>643</v>
      </c>
      <c r="K242" s="163">
        <f t="shared" si="220"/>
        <v>80.5</v>
      </c>
      <c r="L242" s="164">
        <f t="shared" si="221"/>
        <v>0.1464968152866242</v>
      </c>
      <c r="M242" s="159" t="s">
        <v>555</v>
      </c>
      <c r="N242" s="165">
        <v>42419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6">
        <v>44</v>
      </c>
      <c r="B243" s="157">
        <v>42342</v>
      </c>
      <c r="C243" s="157"/>
      <c r="D243" s="158" t="s">
        <v>648</v>
      </c>
      <c r="E243" s="159" t="s">
        <v>585</v>
      </c>
      <c r="F243" s="160">
        <v>1027.5</v>
      </c>
      <c r="G243" s="159"/>
      <c r="H243" s="159">
        <v>1315</v>
      </c>
      <c r="I243" s="161">
        <v>1250</v>
      </c>
      <c r="J243" s="162" t="s">
        <v>643</v>
      </c>
      <c r="K243" s="163">
        <f t="shared" si="220"/>
        <v>287.5</v>
      </c>
      <c r="L243" s="164">
        <f t="shared" si="221"/>
        <v>0.27980535279805352</v>
      </c>
      <c r="M243" s="159" t="s">
        <v>555</v>
      </c>
      <c r="N243" s="165">
        <v>43244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6">
        <v>45</v>
      </c>
      <c r="B244" s="157">
        <v>42367</v>
      </c>
      <c r="C244" s="157"/>
      <c r="D244" s="158" t="s">
        <v>649</v>
      </c>
      <c r="E244" s="159" t="s">
        <v>585</v>
      </c>
      <c r="F244" s="160">
        <v>465</v>
      </c>
      <c r="G244" s="159"/>
      <c r="H244" s="159">
        <v>540</v>
      </c>
      <c r="I244" s="161">
        <v>540</v>
      </c>
      <c r="J244" s="162" t="s">
        <v>643</v>
      </c>
      <c r="K244" s="163">
        <f t="shared" si="220"/>
        <v>75</v>
      </c>
      <c r="L244" s="164">
        <f t="shared" si="221"/>
        <v>0.16129032258064516</v>
      </c>
      <c r="M244" s="159" t="s">
        <v>555</v>
      </c>
      <c r="N244" s="165">
        <v>42530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6">
        <v>46</v>
      </c>
      <c r="B245" s="157">
        <v>42380</v>
      </c>
      <c r="C245" s="157"/>
      <c r="D245" s="158" t="s">
        <v>371</v>
      </c>
      <c r="E245" s="159" t="s">
        <v>557</v>
      </c>
      <c r="F245" s="160">
        <v>81</v>
      </c>
      <c r="G245" s="159"/>
      <c r="H245" s="159">
        <v>110</v>
      </c>
      <c r="I245" s="161">
        <v>110</v>
      </c>
      <c r="J245" s="162" t="s">
        <v>643</v>
      </c>
      <c r="K245" s="163">
        <f t="shared" si="220"/>
        <v>29</v>
      </c>
      <c r="L245" s="164">
        <f t="shared" si="221"/>
        <v>0.35802469135802467</v>
      </c>
      <c r="M245" s="159" t="s">
        <v>555</v>
      </c>
      <c r="N245" s="165">
        <v>42745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6">
        <v>47</v>
      </c>
      <c r="B246" s="157">
        <v>42382</v>
      </c>
      <c r="C246" s="157"/>
      <c r="D246" s="158" t="s">
        <v>650</v>
      </c>
      <c r="E246" s="159" t="s">
        <v>557</v>
      </c>
      <c r="F246" s="160">
        <v>417.5</v>
      </c>
      <c r="G246" s="159"/>
      <c r="H246" s="159">
        <v>547</v>
      </c>
      <c r="I246" s="161">
        <v>535</v>
      </c>
      <c r="J246" s="162" t="s">
        <v>643</v>
      </c>
      <c r="K246" s="163">
        <f t="shared" si="220"/>
        <v>129.5</v>
      </c>
      <c r="L246" s="164">
        <f t="shared" si="221"/>
        <v>0.31017964071856285</v>
      </c>
      <c r="M246" s="159" t="s">
        <v>555</v>
      </c>
      <c r="N246" s="165">
        <v>42578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56">
        <v>48</v>
      </c>
      <c r="B247" s="157">
        <v>42408</v>
      </c>
      <c r="C247" s="157"/>
      <c r="D247" s="158" t="s">
        <v>651</v>
      </c>
      <c r="E247" s="159" t="s">
        <v>585</v>
      </c>
      <c r="F247" s="160">
        <v>650</v>
      </c>
      <c r="G247" s="159"/>
      <c r="H247" s="159">
        <v>800</v>
      </c>
      <c r="I247" s="161">
        <v>800</v>
      </c>
      <c r="J247" s="162" t="s">
        <v>643</v>
      </c>
      <c r="K247" s="163">
        <f t="shared" si="220"/>
        <v>150</v>
      </c>
      <c r="L247" s="164">
        <f t="shared" si="221"/>
        <v>0.23076923076923078</v>
      </c>
      <c r="M247" s="159" t="s">
        <v>555</v>
      </c>
      <c r="N247" s="165">
        <v>43154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6">
        <v>49</v>
      </c>
      <c r="B248" s="157">
        <v>42433</v>
      </c>
      <c r="C248" s="157"/>
      <c r="D248" s="158" t="s">
        <v>209</v>
      </c>
      <c r="E248" s="159" t="s">
        <v>585</v>
      </c>
      <c r="F248" s="160">
        <v>437.5</v>
      </c>
      <c r="G248" s="159"/>
      <c r="H248" s="159">
        <v>504.5</v>
      </c>
      <c r="I248" s="161">
        <v>522</v>
      </c>
      <c r="J248" s="162" t="s">
        <v>652</v>
      </c>
      <c r="K248" s="163">
        <f t="shared" si="220"/>
        <v>67</v>
      </c>
      <c r="L248" s="164">
        <f t="shared" si="221"/>
        <v>0.15314285714285714</v>
      </c>
      <c r="M248" s="159" t="s">
        <v>555</v>
      </c>
      <c r="N248" s="165">
        <v>42480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6">
        <v>50</v>
      </c>
      <c r="B249" s="157">
        <v>42438</v>
      </c>
      <c r="C249" s="157"/>
      <c r="D249" s="158" t="s">
        <v>653</v>
      </c>
      <c r="E249" s="159" t="s">
        <v>585</v>
      </c>
      <c r="F249" s="160">
        <v>189.5</v>
      </c>
      <c r="G249" s="159"/>
      <c r="H249" s="159">
        <v>218</v>
      </c>
      <c r="I249" s="161">
        <v>218</v>
      </c>
      <c r="J249" s="162" t="s">
        <v>643</v>
      </c>
      <c r="K249" s="163">
        <f t="shared" si="220"/>
        <v>28.5</v>
      </c>
      <c r="L249" s="164">
        <f t="shared" si="221"/>
        <v>0.15039577836411611</v>
      </c>
      <c r="M249" s="159" t="s">
        <v>555</v>
      </c>
      <c r="N249" s="165">
        <v>43034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66">
        <v>51</v>
      </c>
      <c r="B250" s="167">
        <v>42471</v>
      </c>
      <c r="C250" s="167"/>
      <c r="D250" s="175" t="s">
        <v>654</v>
      </c>
      <c r="E250" s="170" t="s">
        <v>585</v>
      </c>
      <c r="F250" s="170">
        <v>36.5</v>
      </c>
      <c r="G250" s="171"/>
      <c r="H250" s="171">
        <v>15.85</v>
      </c>
      <c r="I250" s="171">
        <v>60</v>
      </c>
      <c r="J250" s="172" t="s">
        <v>655</v>
      </c>
      <c r="K250" s="173">
        <f t="shared" si="220"/>
        <v>-20.65</v>
      </c>
      <c r="L250" s="174">
        <f t="shared" si="221"/>
        <v>-0.5657534246575342</v>
      </c>
      <c r="M250" s="170" t="s">
        <v>567</v>
      </c>
      <c r="N250" s="178">
        <v>43627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6">
        <v>52</v>
      </c>
      <c r="B251" s="157">
        <v>42472</v>
      </c>
      <c r="C251" s="157"/>
      <c r="D251" s="158" t="s">
        <v>656</v>
      </c>
      <c r="E251" s="159" t="s">
        <v>585</v>
      </c>
      <c r="F251" s="160">
        <v>93</v>
      </c>
      <c r="G251" s="159"/>
      <c r="H251" s="159">
        <v>149</v>
      </c>
      <c r="I251" s="161">
        <v>140</v>
      </c>
      <c r="J251" s="162" t="s">
        <v>657</v>
      </c>
      <c r="K251" s="163">
        <f t="shared" si="220"/>
        <v>56</v>
      </c>
      <c r="L251" s="164">
        <f t="shared" si="221"/>
        <v>0.60215053763440862</v>
      </c>
      <c r="M251" s="159" t="s">
        <v>555</v>
      </c>
      <c r="N251" s="165">
        <v>42740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56">
        <v>53</v>
      </c>
      <c r="B252" s="157">
        <v>42472</v>
      </c>
      <c r="C252" s="157"/>
      <c r="D252" s="158" t="s">
        <v>658</v>
      </c>
      <c r="E252" s="159" t="s">
        <v>585</v>
      </c>
      <c r="F252" s="160">
        <v>130</v>
      </c>
      <c r="G252" s="159"/>
      <c r="H252" s="159">
        <v>150</v>
      </c>
      <c r="I252" s="161" t="s">
        <v>659</v>
      </c>
      <c r="J252" s="162" t="s">
        <v>643</v>
      </c>
      <c r="K252" s="163">
        <f t="shared" si="220"/>
        <v>20</v>
      </c>
      <c r="L252" s="164">
        <f t="shared" si="221"/>
        <v>0.15384615384615385</v>
      </c>
      <c r="M252" s="159" t="s">
        <v>555</v>
      </c>
      <c r="N252" s="165">
        <v>42564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56">
        <v>54</v>
      </c>
      <c r="B253" s="157">
        <v>42473</v>
      </c>
      <c r="C253" s="157"/>
      <c r="D253" s="158" t="s">
        <v>660</v>
      </c>
      <c r="E253" s="159" t="s">
        <v>585</v>
      </c>
      <c r="F253" s="160">
        <v>196</v>
      </c>
      <c r="G253" s="159"/>
      <c r="H253" s="159">
        <v>299</v>
      </c>
      <c r="I253" s="161">
        <v>299</v>
      </c>
      <c r="J253" s="162" t="s">
        <v>643</v>
      </c>
      <c r="K253" s="163">
        <v>103</v>
      </c>
      <c r="L253" s="164">
        <v>0.52551020408163296</v>
      </c>
      <c r="M253" s="159" t="s">
        <v>555</v>
      </c>
      <c r="N253" s="165">
        <v>42620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56">
        <v>55</v>
      </c>
      <c r="B254" s="157">
        <v>42473</v>
      </c>
      <c r="C254" s="157"/>
      <c r="D254" s="158" t="s">
        <v>661</v>
      </c>
      <c r="E254" s="159" t="s">
        <v>585</v>
      </c>
      <c r="F254" s="160">
        <v>88</v>
      </c>
      <c r="G254" s="159"/>
      <c r="H254" s="159">
        <v>103</v>
      </c>
      <c r="I254" s="161">
        <v>103</v>
      </c>
      <c r="J254" s="162" t="s">
        <v>643</v>
      </c>
      <c r="K254" s="163">
        <v>15</v>
      </c>
      <c r="L254" s="164">
        <v>0.170454545454545</v>
      </c>
      <c r="M254" s="159" t="s">
        <v>555</v>
      </c>
      <c r="N254" s="165">
        <v>42530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56">
        <v>56</v>
      </c>
      <c r="B255" s="157">
        <v>42492</v>
      </c>
      <c r="C255" s="157"/>
      <c r="D255" s="158" t="s">
        <v>662</v>
      </c>
      <c r="E255" s="159" t="s">
        <v>585</v>
      </c>
      <c r="F255" s="160">
        <v>127.5</v>
      </c>
      <c r="G255" s="159"/>
      <c r="H255" s="159">
        <v>148</v>
      </c>
      <c r="I255" s="161" t="s">
        <v>663</v>
      </c>
      <c r="J255" s="162" t="s">
        <v>643</v>
      </c>
      <c r="K255" s="163">
        <f>H255-F255</f>
        <v>20.5</v>
      </c>
      <c r="L255" s="164">
        <f>K255/F255</f>
        <v>0.16078431372549021</v>
      </c>
      <c r="M255" s="159" t="s">
        <v>555</v>
      </c>
      <c r="N255" s="165">
        <v>42564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56">
        <v>57</v>
      </c>
      <c r="B256" s="157">
        <v>42493</v>
      </c>
      <c r="C256" s="157"/>
      <c r="D256" s="158" t="s">
        <v>664</v>
      </c>
      <c r="E256" s="159" t="s">
        <v>585</v>
      </c>
      <c r="F256" s="160">
        <v>675</v>
      </c>
      <c r="G256" s="159"/>
      <c r="H256" s="159">
        <v>815</v>
      </c>
      <c r="I256" s="161" t="s">
        <v>665</v>
      </c>
      <c r="J256" s="162" t="s">
        <v>643</v>
      </c>
      <c r="K256" s="163">
        <f>H256-F256</f>
        <v>140</v>
      </c>
      <c r="L256" s="164">
        <f>K256/F256</f>
        <v>0.2074074074074074</v>
      </c>
      <c r="M256" s="159" t="s">
        <v>555</v>
      </c>
      <c r="N256" s="165">
        <v>43154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66">
        <v>58</v>
      </c>
      <c r="B257" s="167">
        <v>42522</v>
      </c>
      <c r="C257" s="167"/>
      <c r="D257" s="168" t="s">
        <v>666</v>
      </c>
      <c r="E257" s="169" t="s">
        <v>585</v>
      </c>
      <c r="F257" s="170">
        <v>500</v>
      </c>
      <c r="G257" s="170"/>
      <c r="H257" s="171">
        <v>232.5</v>
      </c>
      <c r="I257" s="171" t="s">
        <v>667</v>
      </c>
      <c r="J257" s="172" t="s">
        <v>668</v>
      </c>
      <c r="K257" s="173">
        <f>H257-F257</f>
        <v>-267.5</v>
      </c>
      <c r="L257" s="174">
        <f>K257/F257</f>
        <v>-0.53500000000000003</v>
      </c>
      <c r="M257" s="170" t="s">
        <v>567</v>
      </c>
      <c r="N257" s="167">
        <v>43735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56">
        <v>59</v>
      </c>
      <c r="B258" s="157">
        <v>42527</v>
      </c>
      <c r="C258" s="157"/>
      <c r="D258" s="158" t="s">
        <v>510</v>
      </c>
      <c r="E258" s="159" t="s">
        <v>585</v>
      </c>
      <c r="F258" s="160">
        <v>110</v>
      </c>
      <c r="G258" s="159"/>
      <c r="H258" s="159">
        <v>126.5</v>
      </c>
      <c r="I258" s="161">
        <v>125</v>
      </c>
      <c r="J258" s="162" t="s">
        <v>594</v>
      </c>
      <c r="K258" s="163">
        <f>H258-F258</f>
        <v>16.5</v>
      </c>
      <c r="L258" s="164">
        <f>K258/F258</f>
        <v>0.15</v>
      </c>
      <c r="M258" s="159" t="s">
        <v>555</v>
      </c>
      <c r="N258" s="165">
        <v>42552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56">
        <v>60</v>
      </c>
      <c r="B259" s="157">
        <v>42538</v>
      </c>
      <c r="C259" s="157"/>
      <c r="D259" s="158" t="s">
        <v>669</v>
      </c>
      <c r="E259" s="159" t="s">
        <v>585</v>
      </c>
      <c r="F259" s="160">
        <v>44</v>
      </c>
      <c r="G259" s="159"/>
      <c r="H259" s="159">
        <v>69.5</v>
      </c>
      <c r="I259" s="161">
        <v>69.5</v>
      </c>
      <c r="J259" s="162" t="s">
        <v>670</v>
      </c>
      <c r="K259" s="163">
        <f>H259-F259</f>
        <v>25.5</v>
      </c>
      <c r="L259" s="164">
        <f>K259/F259</f>
        <v>0.57954545454545459</v>
      </c>
      <c r="M259" s="159" t="s">
        <v>555</v>
      </c>
      <c r="N259" s="165">
        <v>42977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56">
        <v>61</v>
      </c>
      <c r="B260" s="157">
        <v>42549</v>
      </c>
      <c r="C260" s="157"/>
      <c r="D260" s="158" t="s">
        <v>671</v>
      </c>
      <c r="E260" s="159" t="s">
        <v>585</v>
      </c>
      <c r="F260" s="160">
        <v>262.5</v>
      </c>
      <c r="G260" s="159"/>
      <c r="H260" s="159">
        <v>340</v>
      </c>
      <c r="I260" s="161">
        <v>333</v>
      </c>
      <c r="J260" s="162" t="s">
        <v>672</v>
      </c>
      <c r="K260" s="163">
        <v>77.5</v>
      </c>
      <c r="L260" s="164">
        <v>0.29523809523809502</v>
      </c>
      <c r="M260" s="159" t="s">
        <v>555</v>
      </c>
      <c r="N260" s="165">
        <v>43017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56">
        <v>62</v>
      </c>
      <c r="B261" s="157">
        <v>42549</v>
      </c>
      <c r="C261" s="157"/>
      <c r="D261" s="158" t="s">
        <v>673</v>
      </c>
      <c r="E261" s="159" t="s">
        <v>585</v>
      </c>
      <c r="F261" s="160">
        <v>840</v>
      </c>
      <c r="G261" s="159"/>
      <c r="H261" s="159">
        <v>1230</v>
      </c>
      <c r="I261" s="161">
        <v>1230</v>
      </c>
      <c r="J261" s="162" t="s">
        <v>643</v>
      </c>
      <c r="K261" s="163">
        <v>390</v>
      </c>
      <c r="L261" s="164">
        <v>0.46428571428571402</v>
      </c>
      <c r="M261" s="159" t="s">
        <v>555</v>
      </c>
      <c r="N261" s="165">
        <v>42649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9">
        <v>63</v>
      </c>
      <c r="B262" s="180">
        <v>42556</v>
      </c>
      <c r="C262" s="180"/>
      <c r="D262" s="181" t="s">
        <v>674</v>
      </c>
      <c r="E262" s="182" t="s">
        <v>585</v>
      </c>
      <c r="F262" s="182">
        <v>395</v>
      </c>
      <c r="G262" s="183"/>
      <c r="H262" s="183">
        <f>(468.5+342.5)/2</f>
        <v>405.5</v>
      </c>
      <c r="I262" s="183">
        <v>510</v>
      </c>
      <c r="J262" s="184" t="s">
        <v>675</v>
      </c>
      <c r="K262" s="185">
        <f t="shared" ref="K262:K268" si="222">H262-F262</f>
        <v>10.5</v>
      </c>
      <c r="L262" s="186">
        <f t="shared" ref="L262:L268" si="223">K262/F262</f>
        <v>2.6582278481012658E-2</v>
      </c>
      <c r="M262" s="182" t="s">
        <v>676</v>
      </c>
      <c r="N262" s="180">
        <v>43606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66">
        <v>64</v>
      </c>
      <c r="B263" s="167">
        <v>42584</v>
      </c>
      <c r="C263" s="167"/>
      <c r="D263" s="168" t="s">
        <v>677</v>
      </c>
      <c r="E263" s="169" t="s">
        <v>557</v>
      </c>
      <c r="F263" s="170">
        <f>169.5-12.8</f>
        <v>156.69999999999999</v>
      </c>
      <c r="G263" s="170"/>
      <c r="H263" s="171">
        <v>77</v>
      </c>
      <c r="I263" s="171" t="s">
        <v>678</v>
      </c>
      <c r="J263" s="172" t="s">
        <v>679</v>
      </c>
      <c r="K263" s="173">
        <f t="shared" si="222"/>
        <v>-79.699999999999989</v>
      </c>
      <c r="L263" s="174">
        <f t="shared" si="223"/>
        <v>-0.50861518825781749</v>
      </c>
      <c r="M263" s="170" t="s">
        <v>567</v>
      </c>
      <c r="N263" s="167">
        <v>43522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66">
        <v>65</v>
      </c>
      <c r="B264" s="167">
        <v>42586</v>
      </c>
      <c r="C264" s="167"/>
      <c r="D264" s="168" t="s">
        <v>680</v>
      </c>
      <c r="E264" s="169" t="s">
        <v>585</v>
      </c>
      <c r="F264" s="170">
        <v>400</v>
      </c>
      <c r="G264" s="170"/>
      <c r="H264" s="171">
        <v>305</v>
      </c>
      <c r="I264" s="171">
        <v>475</v>
      </c>
      <c r="J264" s="172" t="s">
        <v>681</v>
      </c>
      <c r="K264" s="173">
        <f t="shared" si="222"/>
        <v>-95</v>
      </c>
      <c r="L264" s="174">
        <f t="shared" si="223"/>
        <v>-0.23749999999999999</v>
      </c>
      <c r="M264" s="170" t="s">
        <v>567</v>
      </c>
      <c r="N264" s="167">
        <v>43606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56">
        <v>66</v>
      </c>
      <c r="B265" s="157">
        <v>42593</v>
      </c>
      <c r="C265" s="157"/>
      <c r="D265" s="158" t="s">
        <v>682</v>
      </c>
      <c r="E265" s="159" t="s">
        <v>585</v>
      </c>
      <c r="F265" s="160">
        <v>86.5</v>
      </c>
      <c r="G265" s="159"/>
      <c r="H265" s="159">
        <v>130</v>
      </c>
      <c r="I265" s="161">
        <v>130</v>
      </c>
      <c r="J265" s="162" t="s">
        <v>683</v>
      </c>
      <c r="K265" s="163">
        <f t="shared" si="222"/>
        <v>43.5</v>
      </c>
      <c r="L265" s="164">
        <f t="shared" si="223"/>
        <v>0.50289017341040465</v>
      </c>
      <c r="M265" s="159" t="s">
        <v>555</v>
      </c>
      <c r="N265" s="165">
        <v>43091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66">
        <v>67</v>
      </c>
      <c r="B266" s="167">
        <v>42600</v>
      </c>
      <c r="C266" s="167"/>
      <c r="D266" s="168" t="s">
        <v>109</v>
      </c>
      <c r="E266" s="169" t="s">
        <v>585</v>
      </c>
      <c r="F266" s="170">
        <v>133.5</v>
      </c>
      <c r="G266" s="170"/>
      <c r="H266" s="171">
        <v>126.5</v>
      </c>
      <c r="I266" s="171">
        <v>178</v>
      </c>
      <c r="J266" s="172" t="s">
        <v>684</v>
      </c>
      <c r="K266" s="173">
        <f t="shared" si="222"/>
        <v>-7</v>
      </c>
      <c r="L266" s="174">
        <f t="shared" si="223"/>
        <v>-5.2434456928838954E-2</v>
      </c>
      <c r="M266" s="170" t="s">
        <v>567</v>
      </c>
      <c r="N266" s="167">
        <v>42615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56">
        <v>68</v>
      </c>
      <c r="B267" s="157">
        <v>42613</v>
      </c>
      <c r="C267" s="157"/>
      <c r="D267" s="158" t="s">
        <v>685</v>
      </c>
      <c r="E267" s="159" t="s">
        <v>585</v>
      </c>
      <c r="F267" s="160">
        <v>560</v>
      </c>
      <c r="G267" s="159"/>
      <c r="H267" s="159">
        <v>725</v>
      </c>
      <c r="I267" s="161">
        <v>725</v>
      </c>
      <c r="J267" s="162" t="s">
        <v>587</v>
      </c>
      <c r="K267" s="163">
        <f t="shared" si="222"/>
        <v>165</v>
      </c>
      <c r="L267" s="164">
        <f t="shared" si="223"/>
        <v>0.29464285714285715</v>
      </c>
      <c r="M267" s="159" t="s">
        <v>555</v>
      </c>
      <c r="N267" s="165">
        <v>42456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56">
        <v>69</v>
      </c>
      <c r="B268" s="157">
        <v>42614</v>
      </c>
      <c r="C268" s="157"/>
      <c r="D268" s="158" t="s">
        <v>686</v>
      </c>
      <c r="E268" s="159" t="s">
        <v>585</v>
      </c>
      <c r="F268" s="160">
        <v>160.5</v>
      </c>
      <c r="G268" s="159"/>
      <c r="H268" s="159">
        <v>210</v>
      </c>
      <c r="I268" s="161">
        <v>210</v>
      </c>
      <c r="J268" s="162" t="s">
        <v>587</v>
      </c>
      <c r="K268" s="163">
        <f t="shared" si="222"/>
        <v>49.5</v>
      </c>
      <c r="L268" s="164">
        <f t="shared" si="223"/>
        <v>0.30841121495327101</v>
      </c>
      <c r="M268" s="159" t="s">
        <v>555</v>
      </c>
      <c r="N268" s="165">
        <v>42871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56">
        <v>70</v>
      </c>
      <c r="B269" s="157">
        <v>42646</v>
      </c>
      <c r="C269" s="157"/>
      <c r="D269" s="158" t="s">
        <v>385</v>
      </c>
      <c r="E269" s="159" t="s">
        <v>585</v>
      </c>
      <c r="F269" s="160">
        <v>430</v>
      </c>
      <c r="G269" s="159"/>
      <c r="H269" s="159">
        <v>596</v>
      </c>
      <c r="I269" s="161">
        <v>575</v>
      </c>
      <c r="J269" s="162" t="s">
        <v>687</v>
      </c>
      <c r="K269" s="163">
        <v>166</v>
      </c>
      <c r="L269" s="164">
        <v>0.38604651162790699</v>
      </c>
      <c r="M269" s="159" t="s">
        <v>555</v>
      </c>
      <c r="N269" s="165">
        <v>42769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56">
        <v>71</v>
      </c>
      <c r="B270" s="157">
        <v>42657</v>
      </c>
      <c r="C270" s="157"/>
      <c r="D270" s="158" t="s">
        <v>688</v>
      </c>
      <c r="E270" s="159" t="s">
        <v>585</v>
      </c>
      <c r="F270" s="160">
        <v>280</v>
      </c>
      <c r="G270" s="159"/>
      <c r="H270" s="159">
        <v>345</v>
      </c>
      <c r="I270" s="161">
        <v>345</v>
      </c>
      <c r="J270" s="162" t="s">
        <v>587</v>
      </c>
      <c r="K270" s="163">
        <f t="shared" ref="K270:K275" si="224">H270-F270</f>
        <v>65</v>
      </c>
      <c r="L270" s="164">
        <f>K270/F270</f>
        <v>0.23214285714285715</v>
      </c>
      <c r="M270" s="159" t="s">
        <v>555</v>
      </c>
      <c r="N270" s="165">
        <v>42814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56">
        <v>72</v>
      </c>
      <c r="B271" s="157">
        <v>42657</v>
      </c>
      <c r="C271" s="157"/>
      <c r="D271" s="158" t="s">
        <v>689</v>
      </c>
      <c r="E271" s="159" t="s">
        <v>585</v>
      </c>
      <c r="F271" s="160">
        <v>245</v>
      </c>
      <c r="G271" s="159"/>
      <c r="H271" s="159">
        <v>325.5</v>
      </c>
      <c r="I271" s="161">
        <v>330</v>
      </c>
      <c r="J271" s="162" t="s">
        <v>690</v>
      </c>
      <c r="K271" s="163">
        <f t="shared" si="224"/>
        <v>80.5</v>
      </c>
      <c r="L271" s="164">
        <f>K271/F271</f>
        <v>0.32857142857142857</v>
      </c>
      <c r="M271" s="159" t="s">
        <v>555</v>
      </c>
      <c r="N271" s="165">
        <v>42769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56">
        <v>73</v>
      </c>
      <c r="B272" s="157">
        <v>42660</v>
      </c>
      <c r="C272" s="157"/>
      <c r="D272" s="158" t="s">
        <v>338</v>
      </c>
      <c r="E272" s="159" t="s">
        <v>585</v>
      </c>
      <c r="F272" s="160">
        <v>125</v>
      </c>
      <c r="G272" s="159"/>
      <c r="H272" s="159">
        <v>160</v>
      </c>
      <c r="I272" s="161">
        <v>160</v>
      </c>
      <c r="J272" s="162" t="s">
        <v>643</v>
      </c>
      <c r="K272" s="163">
        <f t="shared" si="224"/>
        <v>35</v>
      </c>
      <c r="L272" s="164">
        <v>0.28000000000000003</v>
      </c>
      <c r="M272" s="159" t="s">
        <v>555</v>
      </c>
      <c r="N272" s="165">
        <v>42803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56">
        <v>74</v>
      </c>
      <c r="B273" s="157">
        <v>42660</v>
      </c>
      <c r="C273" s="157"/>
      <c r="D273" s="158" t="s">
        <v>444</v>
      </c>
      <c r="E273" s="159" t="s">
        <v>585</v>
      </c>
      <c r="F273" s="160">
        <v>114</v>
      </c>
      <c r="G273" s="159"/>
      <c r="H273" s="159">
        <v>145</v>
      </c>
      <c r="I273" s="161">
        <v>145</v>
      </c>
      <c r="J273" s="162" t="s">
        <v>643</v>
      </c>
      <c r="K273" s="163">
        <f t="shared" si="224"/>
        <v>31</v>
      </c>
      <c r="L273" s="164">
        <f>K273/F273</f>
        <v>0.27192982456140352</v>
      </c>
      <c r="M273" s="159" t="s">
        <v>555</v>
      </c>
      <c r="N273" s="165">
        <v>42859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56">
        <v>75</v>
      </c>
      <c r="B274" s="157">
        <v>42660</v>
      </c>
      <c r="C274" s="157"/>
      <c r="D274" s="158" t="s">
        <v>691</v>
      </c>
      <c r="E274" s="159" t="s">
        <v>585</v>
      </c>
      <c r="F274" s="160">
        <v>212</v>
      </c>
      <c r="G274" s="159"/>
      <c r="H274" s="159">
        <v>280</v>
      </c>
      <c r="I274" s="161">
        <v>276</v>
      </c>
      <c r="J274" s="162" t="s">
        <v>692</v>
      </c>
      <c r="K274" s="163">
        <f t="shared" si="224"/>
        <v>68</v>
      </c>
      <c r="L274" s="164">
        <f>K274/F274</f>
        <v>0.32075471698113206</v>
      </c>
      <c r="M274" s="159" t="s">
        <v>555</v>
      </c>
      <c r="N274" s="165">
        <v>42858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56">
        <v>76</v>
      </c>
      <c r="B275" s="157">
        <v>42678</v>
      </c>
      <c r="C275" s="157"/>
      <c r="D275" s="158" t="s">
        <v>434</v>
      </c>
      <c r="E275" s="159" t="s">
        <v>585</v>
      </c>
      <c r="F275" s="160">
        <v>155</v>
      </c>
      <c r="G275" s="159"/>
      <c r="H275" s="159">
        <v>210</v>
      </c>
      <c r="I275" s="161">
        <v>210</v>
      </c>
      <c r="J275" s="162" t="s">
        <v>693</v>
      </c>
      <c r="K275" s="163">
        <f t="shared" si="224"/>
        <v>55</v>
      </c>
      <c r="L275" s="164">
        <f>K275/F275</f>
        <v>0.35483870967741937</v>
      </c>
      <c r="M275" s="159" t="s">
        <v>555</v>
      </c>
      <c r="N275" s="165">
        <v>42944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66">
        <v>77</v>
      </c>
      <c r="B276" s="167">
        <v>42710</v>
      </c>
      <c r="C276" s="167"/>
      <c r="D276" s="168" t="s">
        <v>694</v>
      </c>
      <c r="E276" s="169" t="s">
        <v>585</v>
      </c>
      <c r="F276" s="170">
        <v>150.5</v>
      </c>
      <c r="G276" s="170"/>
      <c r="H276" s="171">
        <v>72.5</v>
      </c>
      <c r="I276" s="171">
        <v>174</v>
      </c>
      <c r="J276" s="172" t="s">
        <v>695</v>
      </c>
      <c r="K276" s="173">
        <v>-78</v>
      </c>
      <c r="L276" s="174">
        <v>-0.51827242524916906</v>
      </c>
      <c r="M276" s="170" t="s">
        <v>567</v>
      </c>
      <c r="N276" s="167">
        <v>43333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56">
        <v>78</v>
      </c>
      <c r="B277" s="157">
        <v>42712</v>
      </c>
      <c r="C277" s="157"/>
      <c r="D277" s="158" t="s">
        <v>696</v>
      </c>
      <c r="E277" s="159" t="s">
        <v>585</v>
      </c>
      <c r="F277" s="160">
        <v>380</v>
      </c>
      <c r="G277" s="159"/>
      <c r="H277" s="159">
        <v>478</v>
      </c>
      <c r="I277" s="161">
        <v>468</v>
      </c>
      <c r="J277" s="162" t="s">
        <v>643</v>
      </c>
      <c r="K277" s="163">
        <f>H277-F277</f>
        <v>98</v>
      </c>
      <c r="L277" s="164">
        <f>K277/F277</f>
        <v>0.25789473684210529</v>
      </c>
      <c r="M277" s="159" t="s">
        <v>555</v>
      </c>
      <c r="N277" s="165">
        <v>43025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56">
        <v>79</v>
      </c>
      <c r="B278" s="157">
        <v>42734</v>
      </c>
      <c r="C278" s="157"/>
      <c r="D278" s="158" t="s">
        <v>108</v>
      </c>
      <c r="E278" s="159" t="s">
        <v>585</v>
      </c>
      <c r="F278" s="160">
        <v>305</v>
      </c>
      <c r="G278" s="159"/>
      <c r="H278" s="159">
        <v>375</v>
      </c>
      <c r="I278" s="161">
        <v>375</v>
      </c>
      <c r="J278" s="162" t="s">
        <v>643</v>
      </c>
      <c r="K278" s="163">
        <f>H278-F278</f>
        <v>70</v>
      </c>
      <c r="L278" s="164">
        <f>K278/F278</f>
        <v>0.22950819672131148</v>
      </c>
      <c r="M278" s="159" t="s">
        <v>555</v>
      </c>
      <c r="N278" s="165">
        <v>42768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56">
        <v>80</v>
      </c>
      <c r="B279" s="157">
        <v>42739</v>
      </c>
      <c r="C279" s="157"/>
      <c r="D279" s="158" t="s">
        <v>94</v>
      </c>
      <c r="E279" s="159" t="s">
        <v>585</v>
      </c>
      <c r="F279" s="160">
        <v>99.5</v>
      </c>
      <c r="G279" s="159"/>
      <c r="H279" s="159">
        <v>158</v>
      </c>
      <c r="I279" s="161">
        <v>158</v>
      </c>
      <c r="J279" s="162" t="s">
        <v>643</v>
      </c>
      <c r="K279" s="163">
        <f>H279-F279</f>
        <v>58.5</v>
      </c>
      <c r="L279" s="164">
        <f>K279/F279</f>
        <v>0.5879396984924623</v>
      </c>
      <c r="M279" s="159" t="s">
        <v>555</v>
      </c>
      <c r="N279" s="165">
        <v>42898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56">
        <v>81</v>
      </c>
      <c r="B280" s="157">
        <v>42739</v>
      </c>
      <c r="C280" s="157"/>
      <c r="D280" s="158" t="s">
        <v>94</v>
      </c>
      <c r="E280" s="159" t="s">
        <v>585</v>
      </c>
      <c r="F280" s="160">
        <v>99.5</v>
      </c>
      <c r="G280" s="159"/>
      <c r="H280" s="159">
        <v>158</v>
      </c>
      <c r="I280" s="161">
        <v>158</v>
      </c>
      <c r="J280" s="162" t="s">
        <v>643</v>
      </c>
      <c r="K280" s="163">
        <v>58.5</v>
      </c>
      <c r="L280" s="164">
        <v>0.58793969849246197</v>
      </c>
      <c r="M280" s="159" t="s">
        <v>555</v>
      </c>
      <c r="N280" s="165">
        <v>42898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56">
        <v>82</v>
      </c>
      <c r="B281" s="157">
        <v>42786</v>
      </c>
      <c r="C281" s="157"/>
      <c r="D281" s="158" t="s">
        <v>184</v>
      </c>
      <c r="E281" s="159" t="s">
        <v>585</v>
      </c>
      <c r="F281" s="160">
        <v>140.5</v>
      </c>
      <c r="G281" s="159"/>
      <c r="H281" s="159">
        <v>220</v>
      </c>
      <c r="I281" s="161">
        <v>220</v>
      </c>
      <c r="J281" s="162" t="s">
        <v>643</v>
      </c>
      <c r="K281" s="163">
        <f>H281-F281</f>
        <v>79.5</v>
      </c>
      <c r="L281" s="164">
        <f>K281/F281</f>
        <v>0.5658362989323843</v>
      </c>
      <c r="M281" s="159" t="s">
        <v>555</v>
      </c>
      <c r="N281" s="165">
        <v>42864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56">
        <v>83</v>
      </c>
      <c r="B282" s="157">
        <v>42786</v>
      </c>
      <c r="C282" s="157"/>
      <c r="D282" s="158" t="s">
        <v>697</v>
      </c>
      <c r="E282" s="159" t="s">
        <v>585</v>
      </c>
      <c r="F282" s="160">
        <v>202.5</v>
      </c>
      <c r="G282" s="159"/>
      <c r="H282" s="159">
        <v>234</v>
      </c>
      <c r="I282" s="161">
        <v>234</v>
      </c>
      <c r="J282" s="162" t="s">
        <v>643</v>
      </c>
      <c r="K282" s="163">
        <v>31.5</v>
      </c>
      <c r="L282" s="164">
        <v>0.155555555555556</v>
      </c>
      <c r="M282" s="159" t="s">
        <v>555</v>
      </c>
      <c r="N282" s="165">
        <v>42836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56">
        <v>84</v>
      </c>
      <c r="B283" s="157">
        <v>42818</v>
      </c>
      <c r="C283" s="157"/>
      <c r="D283" s="158" t="s">
        <v>698</v>
      </c>
      <c r="E283" s="159" t="s">
        <v>585</v>
      </c>
      <c r="F283" s="160">
        <v>300.5</v>
      </c>
      <c r="G283" s="159"/>
      <c r="H283" s="159">
        <v>417.5</v>
      </c>
      <c r="I283" s="161">
        <v>420</v>
      </c>
      <c r="J283" s="162" t="s">
        <v>699</v>
      </c>
      <c r="K283" s="163">
        <f>H283-F283</f>
        <v>117</v>
      </c>
      <c r="L283" s="164">
        <f>K283/F283</f>
        <v>0.38935108153078202</v>
      </c>
      <c r="M283" s="159" t="s">
        <v>555</v>
      </c>
      <c r="N283" s="165">
        <v>43070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56">
        <v>85</v>
      </c>
      <c r="B284" s="157">
        <v>42818</v>
      </c>
      <c r="C284" s="157"/>
      <c r="D284" s="158" t="s">
        <v>673</v>
      </c>
      <c r="E284" s="159" t="s">
        <v>585</v>
      </c>
      <c r="F284" s="160">
        <v>850</v>
      </c>
      <c r="G284" s="159"/>
      <c r="H284" s="159">
        <v>1042.5</v>
      </c>
      <c r="I284" s="161">
        <v>1023</v>
      </c>
      <c r="J284" s="162" t="s">
        <v>700</v>
      </c>
      <c r="K284" s="163">
        <v>192.5</v>
      </c>
      <c r="L284" s="164">
        <v>0.22647058823529401</v>
      </c>
      <c r="M284" s="159" t="s">
        <v>555</v>
      </c>
      <c r="N284" s="165">
        <v>42830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56">
        <v>86</v>
      </c>
      <c r="B285" s="157">
        <v>42830</v>
      </c>
      <c r="C285" s="157"/>
      <c r="D285" s="158" t="s">
        <v>463</v>
      </c>
      <c r="E285" s="159" t="s">
        <v>585</v>
      </c>
      <c r="F285" s="160">
        <v>785</v>
      </c>
      <c r="G285" s="159"/>
      <c r="H285" s="159">
        <v>930</v>
      </c>
      <c r="I285" s="161">
        <v>920</v>
      </c>
      <c r="J285" s="162" t="s">
        <v>701</v>
      </c>
      <c r="K285" s="163">
        <f>H285-F285</f>
        <v>145</v>
      </c>
      <c r="L285" s="164">
        <f>K285/F285</f>
        <v>0.18471337579617833</v>
      </c>
      <c r="M285" s="159" t="s">
        <v>555</v>
      </c>
      <c r="N285" s="165">
        <v>42976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66">
        <v>87</v>
      </c>
      <c r="B286" s="167">
        <v>42831</v>
      </c>
      <c r="C286" s="167"/>
      <c r="D286" s="168" t="s">
        <v>702</v>
      </c>
      <c r="E286" s="169" t="s">
        <v>585</v>
      </c>
      <c r="F286" s="170">
        <v>40</v>
      </c>
      <c r="G286" s="170"/>
      <c r="H286" s="171">
        <v>13.1</v>
      </c>
      <c r="I286" s="171">
        <v>60</v>
      </c>
      <c r="J286" s="172" t="s">
        <v>703</v>
      </c>
      <c r="K286" s="173">
        <v>-26.9</v>
      </c>
      <c r="L286" s="174">
        <v>-0.67249999999999999</v>
      </c>
      <c r="M286" s="170" t="s">
        <v>567</v>
      </c>
      <c r="N286" s="167">
        <v>43138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56">
        <v>88</v>
      </c>
      <c r="B287" s="157">
        <v>42837</v>
      </c>
      <c r="C287" s="157"/>
      <c r="D287" s="158" t="s">
        <v>93</v>
      </c>
      <c r="E287" s="159" t="s">
        <v>585</v>
      </c>
      <c r="F287" s="160">
        <v>289.5</v>
      </c>
      <c r="G287" s="159"/>
      <c r="H287" s="159">
        <v>354</v>
      </c>
      <c r="I287" s="161">
        <v>360</v>
      </c>
      <c r="J287" s="162" t="s">
        <v>704</v>
      </c>
      <c r="K287" s="163">
        <f t="shared" ref="K287:K295" si="225">H287-F287</f>
        <v>64.5</v>
      </c>
      <c r="L287" s="164">
        <f t="shared" ref="L287:L295" si="226">K287/F287</f>
        <v>0.22279792746113988</v>
      </c>
      <c r="M287" s="159" t="s">
        <v>555</v>
      </c>
      <c r="N287" s="165">
        <v>43040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56">
        <v>89</v>
      </c>
      <c r="B288" s="157">
        <v>42845</v>
      </c>
      <c r="C288" s="157"/>
      <c r="D288" s="158" t="s">
        <v>410</v>
      </c>
      <c r="E288" s="159" t="s">
        <v>585</v>
      </c>
      <c r="F288" s="160">
        <v>700</v>
      </c>
      <c r="G288" s="159"/>
      <c r="H288" s="159">
        <v>840</v>
      </c>
      <c r="I288" s="161">
        <v>840</v>
      </c>
      <c r="J288" s="162" t="s">
        <v>705</v>
      </c>
      <c r="K288" s="163">
        <f t="shared" si="225"/>
        <v>140</v>
      </c>
      <c r="L288" s="164">
        <f t="shared" si="226"/>
        <v>0.2</v>
      </c>
      <c r="M288" s="159" t="s">
        <v>555</v>
      </c>
      <c r="N288" s="165">
        <v>42893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56">
        <v>90</v>
      </c>
      <c r="B289" s="157">
        <v>42887</v>
      </c>
      <c r="C289" s="157"/>
      <c r="D289" s="158" t="s">
        <v>706</v>
      </c>
      <c r="E289" s="159" t="s">
        <v>585</v>
      </c>
      <c r="F289" s="160">
        <v>130</v>
      </c>
      <c r="G289" s="159"/>
      <c r="H289" s="159">
        <v>144.25</v>
      </c>
      <c r="I289" s="161">
        <v>170</v>
      </c>
      <c r="J289" s="162" t="s">
        <v>707</v>
      </c>
      <c r="K289" s="163">
        <f t="shared" si="225"/>
        <v>14.25</v>
      </c>
      <c r="L289" s="164">
        <f t="shared" si="226"/>
        <v>0.10961538461538461</v>
      </c>
      <c r="M289" s="159" t="s">
        <v>555</v>
      </c>
      <c r="N289" s="165">
        <v>43675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56">
        <v>91</v>
      </c>
      <c r="B290" s="157">
        <v>42901</v>
      </c>
      <c r="C290" s="157"/>
      <c r="D290" s="158" t="s">
        <v>708</v>
      </c>
      <c r="E290" s="159" t="s">
        <v>585</v>
      </c>
      <c r="F290" s="160">
        <v>214.5</v>
      </c>
      <c r="G290" s="159"/>
      <c r="H290" s="159">
        <v>262</v>
      </c>
      <c r="I290" s="161">
        <v>262</v>
      </c>
      <c r="J290" s="162" t="s">
        <v>709</v>
      </c>
      <c r="K290" s="163">
        <f t="shared" si="225"/>
        <v>47.5</v>
      </c>
      <c r="L290" s="164">
        <f t="shared" si="226"/>
        <v>0.22144522144522144</v>
      </c>
      <c r="M290" s="159" t="s">
        <v>555</v>
      </c>
      <c r="N290" s="165">
        <v>42977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7">
        <v>92</v>
      </c>
      <c r="B291" s="188">
        <v>42933</v>
      </c>
      <c r="C291" s="188"/>
      <c r="D291" s="189" t="s">
        <v>710</v>
      </c>
      <c r="E291" s="190" t="s">
        <v>585</v>
      </c>
      <c r="F291" s="191">
        <v>370</v>
      </c>
      <c r="G291" s="190"/>
      <c r="H291" s="190">
        <v>447.5</v>
      </c>
      <c r="I291" s="192">
        <v>450</v>
      </c>
      <c r="J291" s="193" t="s">
        <v>643</v>
      </c>
      <c r="K291" s="163">
        <f t="shared" si="225"/>
        <v>77.5</v>
      </c>
      <c r="L291" s="194">
        <f t="shared" si="226"/>
        <v>0.20945945945945946</v>
      </c>
      <c r="M291" s="190" t="s">
        <v>555</v>
      </c>
      <c r="N291" s="195">
        <v>43035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7">
        <v>93</v>
      </c>
      <c r="B292" s="188">
        <v>42943</v>
      </c>
      <c r="C292" s="188"/>
      <c r="D292" s="189" t="s">
        <v>182</v>
      </c>
      <c r="E292" s="190" t="s">
        <v>585</v>
      </c>
      <c r="F292" s="191">
        <v>657.5</v>
      </c>
      <c r="G292" s="190"/>
      <c r="H292" s="190">
        <v>825</v>
      </c>
      <c r="I292" s="192">
        <v>820</v>
      </c>
      <c r="J292" s="193" t="s">
        <v>643</v>
      </c>
      <c r="K292" s="163">
        <f t="shared" si="225"/>
        <v>167.5</v>
      </c>
      <c r="L292" s="194">
        <f t="shared" si="226"/>
        <v>0.25475285171102663</v>
      </c>
      <c r="M292" s="190" t="s">
        <v>555</v>
      </c>
      <c r="N292" s="195">
        <v>43090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56">
        <v>94</v>
      </c>
      <c r="B293" s="157">
        <v>42964</v>
      </c>
      <c r="C293" s="157"/>
      <c r="D293" s="158" t="s">
        <v>353</v>
      </c>
      <c r="E293" s="159" t="s">
        <v>585</v>
      </c>
      <c r="F293" s="160">
        <v>605</v>
      </c>
      <c r="G293" s="159"/>
      <c r="H293" s="159">
        <v>750</v>
      </c>
      <c r="I293" s="161">
        <v>750</v>
      </c>
      <c r="J293" s="162" t="s">
        <v>701</v>
      </c>
      <c r="K293" s="163">
        <f t="shared" si="225"/>
        <v>145</v>
      </c>
      <c r="L293" s="164">
        <f t="shared" si="226"/>
        <v>0.23966942148760331</v>
      </c>
      <c r="M293" s="159" t="s">
        <v>555</v>
      </c>
      <c r="N293" s="165">
        <v>43027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66">
        <v>95</v>
      </c>
      <c r="B294" s="167">
        <v>42979</v>
      </c>
      <c r="C294" s="167"/>
      <c r="D294" s="175" t="s">
        <v>711</v>
      </c>
      <c r="E294" s="170" t="s">
        <v>585</v>
      </c>
      <c r="F294" s="170">
        <v>255</v>
      </c>
      <c r="G294" s="171"/>
      <c r="H294" s="171">
        <v>217.25</v>
      </c>
      <c r="I294" s="171">
        <v>320</v>
      </c>
      <c r="J294" s="172" t="s">
        <v>712</v>
      </c>
      <c r="K294" s="173">
        <f t="shared" si="225"/>
        <v>-37.75</v>
      </c>
      <c r="L294" s="176">
        <f t="shared" si="226"/>
        <v>-0.14803921568627451</v>
      </c>
      <c r="M294" s="170" t="s">
        <v>567</v>
      </c>
      <c r="N294" s="167">
        <v>43661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56">
        <v>96</v>
      </c>
      <c r="B295" s="157">
        <v>42997</v>
      </c>
      <c r="C295" s="157"/>
      <c r="D295" s="158" t="s">
        <v>713</v>
      </c>
      <c r="E295" s="159" t="s">
        <v>585</v>
      </c>
      <c r="F295" s="160">
        <v>215</v>
      </c>
      <c r="G295" s="159"/>
      <c r="H295" s="159">
        <v>258</v>
      </c>
      <c r="I295" s="161">
        <v>258</v>
      </c>
      <c r="J295" s="162" t="s">
        <v>643</v>
      </c>
      <c r="K295" s="163">
        <f t="shared" si="225"/>
        <v>43</v>
      </c>
      <c r="L295" s="164">
        <f t="shared" si="226"/>
        <v>0.2</v>
      </c>
      <c r="M295" s="159" t="s">
        <v>555</v>
      </c>
      <c r="N295" s="165">
        <v>43040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56">
        <v>97</v>
      </c>
      <c r="B296" s="157">
        <v>42997</v>
      </c>
      <c r="C296" s="157"/>
      <c r="D296" s="158" t="s">
        <v>713</v>
      </c>
      <c r="E296" s="159" t="s">
        <v>585</v>
      </c>
      <c r="F296" s="160">
        <v>215</v>
      </c>
      <c r="G296" s="159"/>
      <c r="H296" s="159">
        <v>258</v>
      </c>
      <c r="I296" s="161">
        <v>258</v>
      </c>
      <c r="J296" s="193" t="s">
        <v>643</v>
      </c>
      <c r="K296" s="163">
        <v>43</v>
      </c>
      <c r="L296" s="164">
        <v>0.2</v>
      </c>
      <c r="M296" s="159" t="s">
        <v>555</v>
      </c>
      <c r="N296" s="165">
        <v>43040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7">
        <v>98</v>
      </c>
      <c r="B297" s="188">
        <v>42998</v>
      </c>
      <c r="C297" s="188"/>
      <c r="D297" s="189" t="s">
        <v>714</v>
      </c>
      <c r="E297" s="190" t="s">
        <v>585</v>
      </c>
      <c r="F297" s="160">
        <v>75</v>
      </c>
      <c r="G297" s="190"/>
      <c r="H297" s="190">
        <v>90</v>
      </c>
      <c r="I297" s="192">
        <v>90</v>
      </c>
      <c r="J297" s="162" t="s">
        <v>715</v>
      </c>
      <c r="K297" s="163">
        <f t="shared" ref="K297:K302" si="227">H297-F297</f>
        <v>15</v>
      </c>
      <c r="L297" s="164">
        <f t="shared" ref="L297:L302" si="228">K297/F297</f>
        <v>0.2</v>
      </c>
      <c r="M297" s="159" t="s">
        <v>555</v>
      </c>
      <c r="N297" s="165">
        <v>43019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7">
        <v>99</v>
      </c>
      <c r="B298" s="188">
        <v>43011</v>
      </c>
      <c r="C298" s="188"/>
      <c r="D298" s="189" t="s">
        <v>569</v>
      </c>
      <c r="E298" s="190" t="s">
        <v>585</v>
      </c>
      <c r="F298" s="191">
        <v>315</v>
      </c>
      <c r="G298" s="190"/>
      <c r="H298" s="190">
        <v>392</v>
      </c>
      <c r="I298" s="192">
        <v>384</v>
      </c>
      <c r="J298" s="193" t="s">
        <v>716</v>
      </c>
      <c r="K298" s="163">
        <f t="shared" si="227"/>
        <v>77</v>
      </c>
      <c r="L298" s="194">
        <f t="shared" si="228"/>
        <v>0.24444444444444444</v>
      </c>
      <c r="M298" s="190" t="s">
        <v>555</v>
      </c>
      <c r="N298" s="195">
        <v>43017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7">
        <v>100</v>
      </c>
      <c r="B299" s="188">
        <v>43013</v>
      </c>
      <c r="C299" s="188"/>
      <c r="D299" s="189" t="s">
        <v>439</v>
      </c>
      <c r="E299" s="190" t="s">
        <v>585</v>
      </c>
      <c r="F299" s="191">
        <v>145</v>
      </c>
      <c r="G299" s="190"/>
      <c r="H299" s="190">
        <v>179</v>
      </c>
      <c r="I299" s="192">
        <v>180</v>
      </c>
      <c r="J299" s="193" t="s">
        <v>717</v>
      </c>
      <c r="K299" s="163">
        <f t="shared" si="227"/>
        <v>34</v>
      </c>
      <c r="L299" s="194">
        <f t="shared" si="228"/>
        <v>0.23448275862068965</v>
      </c>
      <c r="M299" s="190" t="s">
        <v>555</v>
      </c>
      <c r="N299" s="195">
        <v>43025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7">
        <v>101</v>
      </c>
      <c r="B300" s="188">
        <v>43014</v>
      </c>
      <c r="C300" s="188"/>
      <c r="D300" s="189" t="s">
        <v>328</v>
      </c>
      <c r="E300" s="190" t="s">
        <v>585</v>
      </c>
      <c r="F300" s="191">
        <v>256</v>
      </c>
      <c r="G300" s="190"/>
      <c r="H300" s="190">
        <v>323</v>
      </c>
      <c r="I300" s="192">
        <v>320</v>
      </c>
      <c r="J300" s="193" t="s">
        <v>643</v>
      </c>
      <c r="K300" s="163">
        <f t="shared" si="227"/>
        <v>67</v>
      </c>
      <c r="L300" s="194">
        <f t="shared" si="228"/>
        <v>0.26171875</v>
      </c>
      <c r="M300" s="190" t="s">
        <v>555</v>
      </c>
      <c r="N300" s="195">
        <v>43067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7">
        <v>102</v>
      </c>
      <c r="B301" s="188">
        <v>43017</v>
      </c>
      <c r="C301" s="188"/>
      <c r="D301" s="189" t="s">
        <v>343</v>
      </c>
      <c r="E301" s="190" t="s">
        <v>585</v>
      </c>
      <c r="F301" s="191">
        <v>137.5</v>
      </c>
      <c r="G301" s="190"/>
      <c r="H301" s="190">
        <v>184</v>
      </c>
      <c r="I301" s="192">
        <v>183</v>
      </c>
      <c r="J301" s="193" t="s">
        <v>718</v>
      </c>
      <c r="K301" s="163">
        <f t="shared" si="227"/>
        <v>46.5</v>
      </c>
      <c r="L301" s="194">
        <f t="shared" si="228"/>
        <v>0.33818181818181819</v>
      </c>
      <c r="M301" s="190" t="s">
        <v>555</v>
      </c>
      <c r="N301" s="195">
        <v>43108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7">
        <v>103</v>
      </c>
      <c r="B302" s="188">
        <v>43018</v>
      </c>
      <c r="C302" s="188"/>
      <c r="D302" s="189" t="s">
        <v>719</v>
      </c>
      <c r="E302" s="190" t="s">
        <v>585</v>
      </c>
      <c r="F302" s="191">
        <v>125.5</v>
      </c>
      <c r="G302" s="190"/>
      <c r="H302" s="190">
        <v>158</v>
      </c>
      <c r="I302" s="192">
        <v>155</v>
      </c>
      <c r="J302" s="193" t="s">
        <v>720</v>
      </c>
      <c r="K302" s="163">
        <f t="shared" si="227"/>
        <v>32.5</v>
      </c>
      <c r="L302" s="194">
        <f t="shared" si="228"/>
        <v>0.25896414342629481</v>
      </c>
      <c r="M302" s="190" t="s">
        <v>555</v>
      </c>
      <c r="N302" s="195">
        <v>43067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7">
        <v>104</v>
      </c>
      <c r="B303" s="188">
        <v>43018</v>
      </c>
      <c r="C303" s="188"/>
      <c r="D303" s="189" t="s">
        <v>721</v>
      </c>
      <c r="E303" s="190" t="s">
        <v>585</v>
      </c>
      <c r="F303" s="191">
        <v>895</v>
      </c>
      <c r="G303" s="190"/>
      <c r="H303" s="190">
        <v>1122.5</v>
      </c>
      <c r="I303" s="192">
        <v>1078</v>
      </c>
      <c r="J303" s="193" t="s">
        <v>722</v>
      </c>
      <c r="K303" s="163">
        <v>227.5</v>
      </c>
      <c r="L303" s="194">
        <v>0.25418994413407803</v>
      </c>
      <c r="M303" s="190" t="s">
        <v>555</v>
      </c>
      <c r="N303" s="195">
        <v>43117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7">
        <v>105</v>
      </c>
      <c r="B304" s="188">
        <v>43020</v>
      </c>
      <c r="C304" s="188"/>
      <c r="D304" s="189" t="s">
        <v>337</v>
      </c>
      <c r="E304" s="190" t="s">
        <v>585</v>
      </c>
      <c r="F304" s="191">
        <v>525</v>
      </c>
      <c r="G304" s="190"/>
      <c r="H304" s="190">
        <v>629</v>
      </c>
      <c r="I304" s="192">
        <v>629</v>
      </c>
      <c r="J304" s="193" t="s">
        <v>643</v>
      </c>
      <c r="K304" s="163">
        <v>104</v>
      </c>
      <c r="L304" s="194">
        <v>0.19809523809523799</v>
      </c>
      <c r="M304" s="190" t="s">
        <v>555</v>
      </c>
      <c r="N304" s="195">
        <v>43119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87">
        <v>106</v>
      </c>
      <c r="B305" s="188">
        <v>43046</v>
      </c>
      <c r="C305" s="188"/>
      <c r="D305" s="189" t="s">
        <v>376</v>
      </c>
      <c r="E305" s="190" t="s">
        <v>585</v>
      </c>
      <c r="F305" s="191">
        <v>740</v>
      </c>
      <c r="G305" s="190"/>
      <c r="H305" s="190">
        <v>892.5</v>
      </c>
      <c r="I305" s="192">
        <v>900</v>
      </c>
      <c r="J305" s="193" t="s">
        <v>723</v>
      </c>
      <c r="K305" s="163">
        <f>H305-F305</f>
        <v>152.5</v>
      </c>
      <c r="L305" s="194">
        <f>K305/F305</f>
        <v>0.20608108108108109</v>
      </c>
      <c r="M305" s="190" t="s">
        <v>555</v>
      </c>
      <c r="N305" s="195">
        <v>43052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56">
        <v>107</v>
      </c>
      <c r="B306" s="157">
        <v>43073</v>
      </c>
      <c r="C306" s="157"/>
      <c r="D306" s="158" t="s">
        <v>724</v>
      </c>
      <c r="E306" s="159" t="s">
        <v>585</v>
      </c>
      <c r="F306" s="160">
        <v>118.5</v>
      </c>
      <c r="G306" s="159"/>
      <c r="H306" s="159">
        <v>143.5</v>
      </c>
      <c r="I306" s="161">
        <v>145</v>
      </c>
      <c r="J306" s="162" t="s">
        <v>576</v>
      </c>
      <c r="K306" s="163">
        <f>H306-F306</f>
        <v>25</v>
      </c>
      <c r="L306" s="164">
        <f>K306/F306</f>
        <v>0.2109704641350211</v>
      </c>
      <c r="M306" s="159" t="s">
        <v>555</v>
      </c>
      <c r="N306" s="165">
        <v>43097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66">
        <v>108</v>
      </c>
      <c r="B307" s="167">
        <v>43090</v>
      </c>
      <c r="C307" s="167"/>
      <c r="D307" s="168" t="s">
        <v>415</v>
      </c>
      <c r="E307" s="169" t="s">
        <v>585</v>
      </c>
      <c r="F307" s="170">
        <v>715</v>
      </c>
      <c r="G307" s="170"/>
      <c r="H307" s="171">
        <v>500</v>
      </c>
      <c r="I307" s="171">
        <v>872</v>
      </c>
      <c r="J307" s="172" t="s">
        <v>725</v>
      </c>
      <c r="K307" s="173">
        <f>H307-F307</f>
        <v>-215</v>
      </c>
      <c r="L307" s="174">
        <f>K307/F307</f>
        <v>-0.30069930069930068</v>
      </c>
      <c r="M307" s="170" t="s">
        <v>567</v>
      </c>
      <c r="N307" s="167">
        <v>43670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56">
        <v>109</v>
      </c>
      <c r="B308" s="157">
        <v>43098</v>
      </c>
      <c r="C308" s="157"/>
      <c r="D308" s="158" t="s">
        <v>569</v>
      </c>
      <c r="E308" s="159" t="s">
        <v>585</v>
      </c>
      <c r="F308" s="160">
        <v>435</v>
      </c>
      <c r="G308" s="159"/>
      <c r="H308" s="159">
        <v>542.5</v>
      </c>
      <c r="I308" s="161">
        <v>539</v>
      </c>
      <c r="J308" s="162" t="s">
        <v>643</v>
      </c>
      <c r="K308" s="163">
        <v>107.5</v>
      </c>
      <c r="L308" s="164">
        <v>0.247126436781609</v>
      </c>
      <c r="M308" s="159" t="s">
        <v>555</v>
      </c>
      <c r="N308" s="165">
        <v>43206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56">
        <v>110</v>
      </c>
      <c r="B309" s="157">
        <v>43098</v>
      </c>
      <c r="C309" s="157"/>
      <c r="D309" s="158" t="s">
        <v>527</v>
      </c>
      <c r="E309" s="159" t="s">
        <v>585</v>
      </c>
      <c r="F309" s="160">
        <v>885</v>
      </c>
      <c r="G309" s="159"/>
      <c r="H309" s="159">
        <v>1090</v>
      </c>
      <c r="I309" s="161">
        <v>1084</v>
      </c>
      <c r="J309" s="162" t="s">
        <v>643</v>
      </c>
      <c r="K309" s="163">
        <v>205</v>
      </c>
      <c r="L309" s="164">
        <v>0.23163841807909599</v>
      </c>
      <c r="M309" s="159" t="s">
        <v>555</v>
      </c>
      <c r="N309" s="165">
        <v>43213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96">
        <v>111</v>
      </c>
      <c r="B310" s="197">
        <v>43192</v>
      </c>
      <c r="C310" s="197"/>
      <c r="D310" s="175" t="s">
        <v>726</v>
      </c>
      <c r="E310" s="170" t="s">
        <v>585</v>
      </c>
      <c r="F310" s="198">
        <v>478.5</v>
      </c>
      <c r="G310" s="170"/>
      <c r="H310" s="170">
        <v>442</v>
      </c>
      <c r="I310" s="171">
        <v>613</v>
      </c>
      <c r="J310" s="172" t="s">
        <v>727</v>
      </c>
      <c r="K310" s="173">
        <f>H310-F310</f>
        <v>-36.5</v>
      </c>
      <c r="L310" s="174">
        <f>K310/F310</f>
        <v>-7.6280041797283177E-2</v>
      </c>
      <c r="M310" s="170" t="s">
        <v>567</v>
      </c>
      <c r="N310" s="167">
        <v>43762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66">
        <v>112</v>
      </c>
      <c r="B311" s="167">
        <v>43194</v>
      </c>
      <c r="C311" s="167"/>
      <c r="D311" s="168" t="s">
        <v>728</v>
      </c>
      <c r="E311" s="169" t="s">
        <v>585</v>
      </c>
      <c r="F311" s="170">
        <f>141.5-7.3</f>
        <v>134.19999999999999</v>
      </c>
      <c r="G311" s="170"/>
      <c r="H311" s="171">
        <v>77</v>
      </c>
      <c r="I311" s="171">
        <v>180</v>
      </c>
      <c r="J311" s="172" t="s">
        <v>729</v>
      </c>
      <c r="K311" s="173">
        <f>H311-F311</f>
        <v>-57.199999999999989</v>
      </c>
      <c r="L311" s="174">
        <f>K311/F311</f>
        <v>-0.42622950819672129</v>
      </c>
      <c r="M311" s="170" t="s">
        <v>567</v>
      </c>
      <c r="N311" s="167">
        <v>43522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66">
        <v>113</v>
      </c>
      <c r="B312" s="167">
        <v>43209</v>
      </c>
      <c r="C312" s="167"/>
      <c r="D312" s="168" t="s">
        <v>730</v>
      </c>
      <c r="E312" s="169" t="s">
        <v>585</v>
      </c>
      <c r="F312" s="170">
        <v>430</v>
      </c>
      <c r="G312" s="170"/>
      <c r="H312" s="171">
        <v>220</v>
      </c>
      <c r="I312" s="171">
        <v>537</v>
      </c>
      <c r="J312" s="172" t="s">
        <v>731</v>
      </c>
      <c r="K312" s="173">
        <f>H312-F312</f>
        <v>-210</v>
      </c>
      <c r="L312" s="174">
        <f>K312/F312</f>
        <v>-0.48837209302325579</v>
      </c>
      <c r="M312" s="170" t="s">
        <v>567</v>
      </c>
      <c r="N312" s="167">
        <v>43252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87">
        <v>114</v>
      </c>
      <c r="B313" s="188">
        <v>43220</v>
      </c>
      <c r="C313" s="188"/>
      <c r="D313" s="189" t="s">
        <v>377</v>
      </c>
      <c r="E313" s="190" t="s">
        <v>585</v>
      </c>
      <c r="F313" s="190">
        <v>153.5</v>
      </c>
      <c r="G313" s="190"/>
      <c r="H313" s="190">
        <v>196</v>
      </c>
      <c r="I313" s="192">
        <v>196</v>
      </c>
      <c r="J313" s="162" t="s">
        <v>732</v>
      </c>
      <c r="K313" s="163">
        <f>H313-F313</f>
        <v>42.5</v>
      </c>
      <c r="L313" s="164">
        <f>K313/F313</f>
        <v>0.27687296416938112</v>
      </c>
      <c r="M313" s="159" t="s">
        <v>555</v>
      </c>
      <c r="N313" s="165">
        <v>43605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66">
        <v>115</v>
      </c>
      <c r="B314" s="167">
        <v>43306</v>
      </c>
      <c r="C314" s="167"/>
      <c r="D314" s="168" t="s">
        <v>702</v>
      </c>
      <c r="E314" s="169" t="s">
        <v>585</v>
      </c>
      <c r="F314" s="170">
        <v>27.5</v>
      </c>
      <c r="G314" s="170"/>
      <c r="H314" s="171">
        <v>13.1</v>
      </c>
      <c r="I314" s="171">
        <v>60</v>
      </c>
      <c r="J314" s="172" t="s">
        <v>733</v>
      </c>
      <c r="K314" s="173">
        <v>-14.4</v>
      </c>
      <c r="L314" s="174">
        <v>-0.52363636363636401</v>
      </c>
      <c r="M314" s="170" t="s">
        <v>567</v>
      </c>
      <c r="N314" s="167">
        <v>43138</v>
      </c>
      <c r="O314" s="1"/>
      <c r="P314" s="1"/>
      <c r="Q314" s="1"/>
      <c r="R314" s="6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96">
        <v>116</v>
      </c>
      <c r="B315" s="197">
        <v>43318</v>
      </c>
      <c r="C315" s="197"/>
      <c r="D315" s="175" t="s">
        <v>734</v>
      </c>
      <c r="E315" s="170" t="s">
        <v>585</v>
      </c>
      <c r="F315" s="170">
        <v>148.5</v>
      </c>
      <c r="G315" s="170"/>
      <c r="H315" s="170">
        <v>102</v>
      </c>
      <c r="I315" s="171">
        <v>182</v>
      </c>
      <c r="J315" s="172" t="s">
        <v>735</v>
      </c>
      <c r="K315" s="173">
        <f>H315-F315</f>
        <v>-46.5</v>
      </c>
      <c r="L315" s="174">
        <f>K315/F315</f>
        <v>-0.31313131313131315</v>
      </c>
      <c r="M315" s="170" t="s">
        <v>567</v>
      </c>
      <c r="N315" s="167">
        <v>43661</v>
      </c>
      <c r="O315" s="1"/>
      <c r="P315" s="1"/>
      <c r="Q315" s="1"/>
      <c r="R315" s="6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56">
        <v>117</v>
      </c>
      <c r="B316" s="157">
        <v>43335</v>
      </c>
      <c r="C316" s="157"/>
      <c r="D316" s="158" t="s">
        <v>736</v>
      </c>
      <c r="E316" s="159" t="s">
        <v>585</v>
      </c>
      <c r="F316" s="190">
        <v>285</v>
      </c>
      <c r="G316" s="159"/>
      <c r="H316" s="159">
        <v>355</v>
      </c>
      <c r="I316" s="161">
        <v>364</v>
      </c>
      <c r="J316" s="162" t="s">
        <v>737</v>
      </c>
      <c r="K316" s="163">
        <v>70</v>
      </c>
      <c r="L316" s="164">
        <v>0.24561403508771901</v>
      </c>
      <c r="M316" s="159" t="s">
        <v>555</v>
      </c>
      <c r="N316" s="165">
        <v>43455</v>
      </c>
      <c r="O316" s="1"/>
      <c r="P316" s="1"/>
      <c r="Q316" s="1"/>
      <c r="R316" s="6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56">
        <v>118</v>
      </c>
      <c r="B317" s="157">
        <v>43341</v>
      </c>
      <c r="C317" s="157"/>
      <c r="D317" s="158" t="s">
        <v>365</v>
      </c>
      <c r="E317" s="159" t="s">
        <v>585</v>
      </c>
      <c r="F317" s="190">
        <v>525</v>
      </c>
      <c r="G317" s="159"/>
      <c r="H317" s="159">
        <v>585</v>
      </c>
      <c r="I317" s="161">
        <v>635</v>
      </c>
      <c r="J317" s="162" t="s">
        <v>738</v>
      </c>
      <c r="K317" s="163">
        <f t="shared" ref="K317:K334" si="229">H317-F317</f>
        <v>60</v>
      </c>
      <c r="L317" s="164">
        <f t="shared" ref="L317:L334" si="230">K317/F317</f>
        <v>0.11428571428571428</v>
      </c>
      <c r="M317" s="159" t="s">
        <v>555</v>
      </c>
      <c r="N317" s="165">
        <v>43662</v>
      </c>
      <c r="O317" s="1"/>
      <c r="P317" s="1"/>
      <c r="Q317" s="1"/>
      <c r="R317" s="6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56">
        <v>119</v>
      </c>
      <c r="B318" s="157">
        <v>43395</v>
      </c>
      <c r="C318" s="157"/>
      <c r="D318" s="158" t="s">
        <v>353</v>
      </c>
      <c r="E318" s="159" t="s">
        <v>585</v>
      </c>
      <c r="F318" s="190">
        <v>475</v>
      </c>
      <c r="G318" s="159"/>
      <c r="H318" s="159">
        <v>574</v>
      </c>
      <c r="I318" s="161">
        <v>570</v>
      </c>
      <c r="J318" s="162" t="s">
        <v>643</v>
      </c>
      <c r="K318" s="163">
        <f t="shared" si="229"/>
        <v>99</v>
      </c>
      <c r="L318" s="164">
        <f t="shared" si="230"/>
        <v>0.20842105263157895</v>
      </c>
      <c r="M318" s="159" t="s">
        <v>555</v>
      </c>
      <c r="N318" s="165">
        <v>43403</v>
      </c>
      <c r="O318" s="1"/>
      <c r="P318" s="1"/>
      <c r="Q318" s="1"/>
      <c r="R318" s="6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87">
        <v>120</v>
      </c>
      <c r="B319" s="188">
        <v>43397</v>
      </c>
      <c r="C319" s="188"/>
      <c r="D319" s="189" t="s">
        <v>372</v>
      </c>
      <c r="E319" s="190" t="s">
        <v>585</v>
      </c>
      <c r="F319" s="190">
        <v>707.5</v>
      </c>
      <c r="G319" s="190"/>
      <c r="H319" s="190">
        <v>872</v>
      </c>
      <c r="I319" s="192">
        <v>872</v>
      </c>
      <c r="J319" s="193" t="s">
        <v>643</v>
      </c>
      <c r="K319" s="163">
        <f t="shared" si="229"/>
        <v>164.5</v>
      </c>
      <c r="L319" s="194">
        <f t="shared" si="230"/>
        <v>0.23250883392226149</v>
      </c>
      <c r="M319" s="190" t="s">
        <v>555</v>
      </c>
      <c r="N319" s="195">
        <v>43482</v>
      </c>
      <c r="O319" s="1"/>
      <c r="P319" s="1"/>
      <c r="Q319" s="1"/>
      <c r="R319" s="6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87">
        <v>121</v>
      </c>
      <c r="B320" s="188">
        <v>43398</v>
      </c>
      <c r="C320" s="188"/>
      <c r="D320" s="189" t="s">
        <v>739</v>
      </c>
      <c r="E320" s="190" t="s">
        <v>585</v>
      </c>
      <c r="F320" s="190">
        <v>162</v>
      </c>
      <c r="G320" s="190"/>
      <c r="H320" s="190">
        <v>204</v>
      </c>
      <c r="I320" s="192">
        <v>209</v>
      </c>
      <c r="J320" s="193" t="s">
        <v>740</v>
      </c>
      <c r="K320" s="163">
        <f t="shared" si="229"/>
        <v>42</v>
      </c>
      <c r="L320" s="194">
        <f t="shared" si="230"/>
        <v>0.25925925925925924</v>
      </c>
      <c r="M320" s="190" t="s">
        <v>555</v>
      </c>
      <c r="N320" s="195">
        <v>43539</v>
      </c>
      <c r="O320" s="1"/>
      <c r="P320" s="1"/>
      <c r="Q320" s="1"/>
      <c r="R320" s="6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87">
        <v>122</v>
      </c>
      <c r="B321" s="188">
        <v>43399</v>
      </c>
      <c r="C321" s="188"/>
      <c r="D321" s="189" t="s">
        <v>456</v>
      </c>
      <c r="E321" s="190" t="s">
        <v>585</v>
      </c>
      <c r="F321" s="190">
        <v>240</v>
      </c>
      <c r="G321" s="190"/>
      <c r="H321" s="190">
        <v>297</v>
      </c>
      <c r="I321" s="192">
        <v>297</v>
      </c>
      <c r="J321" s="193" t="s">
        <v>643</v>
      </c>
      <c r="K321" s="199">
        <f t="shared" si="229"/>
        <v>57</v>
      </c>
      <c r="L321" s="194">
        <f t="shared" si="230"/>
        <v>0.23749999999999999</v>
      </c>
      <c r="M321" s="190" t="s">
        <v>555</v>
      </c>
      <c r="N321" s="195">
        <v>43417</v>
      </c>
      <c r="O321" s="1"/>
      <c r="P321" s="1"/>
      <c r="Q321" s="1"/>
      <c r="R321" s="6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56">
        <v>123</v>
      </c>
      <c r="B322" s="157">
        <v>43439</v>
      </c>
      <c r="C322" s="157"/>
      <c r="D322" s="158" t="s">
        <v>741</v>
      </c>
      <c r="E322" s="159" t="s">
        <v>585</v>
      </c>
      <c r="F322" s="159">
        <v>202.5</v>
      </c>
      <c r="G322" s="159"/>
      <c r="H322" s="159">
        <v>255</v>
      </c>
      <c r="I322" s="161">
        <v>252</v>
      </c>
      <c r="J322" s="162" t="s">
        <v>643</v>
      </c>
      <c r="K322" s="163">
        <f t="shared" si="229"/>
        <v>52.5</v>
      </c>
      <c r="L322" s="164">
        <f t="shared" si="230"/>
        <v>0.25925925925925924</v>
      </c>
      <c r="M322" s="159" t="s">
        <v>555</v>
      </c>
      <c r="N322" s="165">
        <v>43542</v>
      </c>
      <c r="O322" s="1"/>
      <c r="P322" s="1"/>
      <c r="Q322" s="1"/>
      <c r="R322" s="6" t="s">
        <v>742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87">
        <v>124</v>
      </c>
      <c r="B323" s="188">
        <v>43465</v>
      </c>
      <c r="C323" s="157"/>
      <c r="D323" s="189" t="s">
        <v>402</v>
      </c>
      <c r="E323" s="190" t="s">
        <v>585</v>
      </c>
      <c r="F323" s="190">
        <v>710</v>
      </c>
      <c r="G323" s="190"/>
      <c r="H323" s="190">
        <v>866</v>
      </c>
      <c r="I323" s="192">
        <v>866</v>
      </c>
      <c r="J323" s="193" t="s">
        <v>643</v>
      </c>
      <c r="K323" s="163">
        <f t="shared" si="229"/>
        <v>156</v>
      </c>
      <c r="L323" s="164">
        <f t="shared" si="230"/>
        <v>0.21971830985915494</v>
      </c>
      <c r="M323" s="159" t="s">
        <v>555</v>
      </c>
      <c r="N323" s="165">
        <v>43553</v>
      </c>
      <c r="O323" s="1"/>
      <c r="P323" s="1"/>
      <c r="Q323" s="1"/>
      <c r="R323" s="6" t="s">
        <v>742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87">
        <v>125</v>
      </c>
      <c r="B324" s="188">
        <v>43522</v>
      </c>
      <c r="C324" s="188"/>
      <c r="D324" s="189" t="s">
        <v>152</v>
      </c>
      <c r="E324" s="190" t="s">
        <v>585</v>
      </c>
      <c r="F324" s="190">
        <v>337.25</v>
      </c>
      <c r="G324" s="190"/>
      <c r="H324" s="190">
        <v>398.5</v>
      </c>
      <c r="I324" s="192">
        <v>411</v>
      </c>
      <c r="J324" s="162" t="s">
        <v>743</v>
      </c>
      <c r="K324" s="163">
        <f t="shared" si="229"/>
        <v>61.25</v>
      </c>
      <c r="L324" s="164">
        <f t="shared" si="230"/>
        <v>0.1816160118606375</v>
      </c>
      <c r="M324" s="159" t="s">
        <v>555</v>
      </c>
      <c r="N324" s="165">
        <v>43760</v>
      </c>
      <c r="O324" s="1"/>
      <c r="P324" s="1"/>
      <c r="Q324" s="1"/>
      <c r="R324" s="6" t="s">
        <v>742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00">
        <v>126</v>
      </c>
      <c r="B325" s="201">
        <v>43559</v>
      </c>
      <c r="C325" s="201"/>
      <c r="D325" s="202" t="s">
        <v>744</v>
      </c>
      <c r="E325" s="203" t="s">
        <v>585</v>
      </c>
      <c r="F325" s="203">
        <v>130</v>
      </c>
      <c r="G325" s="203"/>
      <c r="H325" s="203">
        <v>65</v>
      </c>
      <c r="I325" s="204">
        <v>158</v>
      </c>
      <c r="J325" s="172" t="s">
        <v>745</v>
      </c>
      <c r="K325" s="173">
        <f t="shared" si="229"/>
        <v>-65</v>
      </c>
      <c r="L325" s="174">
        <f t="shared" si="230"/>
        <v>-0.5</v>
      </c>
      <c r="M325" s="170" t="s">
        <v>567</v>
      </c>
      <c r="N325" s="167">
        <v>43726</v>
      </c>
      <c r="O325" s="1"/>
      <c r="P325" s="1"/>
      <c r="Q325" s="1"/>
      <c r="R325" s="6" t="s">
        <v>746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87">
        <v>127</v>
      </c>
      <c r="B326" s="188">
        <v>43017</v>
      </c>
      <c r="C326" s="188"/>
      <c r="D326" s="189" t="s">
        <v>184</v>
      </c>
      <c r="E326" s="190" t="s">
        <v>585</v>
      </c>
      <c r="F326" s="190">
        <v>141.5</v>
      </c>
      <c r="G326" s="190"/>
      <c r="H326" s="190">
        <v>183.5</v>
      </c>
      <c r="I326" s="192">
        <v>210</v>
      </c>
      <c r="J326" s="162" t="s">
        <v>740</v>
      </c>
      <c r="K326" s="163">
        <f t="shared" si="229"/>
        <v>42</v>
      </c>
      <c r="L326" s="164">
        <f t="shared" si="230"/>
        <v>0.29681978798586572</v>
      </c>
      <c r="M326" s="159" t="s">
        <v>555</v>
      </c>
      <c r="N326" s="165">
        <v>43042</v>
      </c>
      <c r="O326" s="1"/>
      <c r="P326" s="1"/>
      <c r="Q326" s="1"/>
      <c r="R326" s="6" t="s">
        <v>746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00">
        <v>128</v>
      </c>
      <c r="B327" s="201">
        <v>43074</v>
      </c>
      <c r="C327" s="201"/>
      <c r="D327" s="202" t="s">
        <v>747</v>
      </c>
      <c r="E327" s="203" t="s">
        <v>585</v>
      </c>
      <c r="F327" s="198">
        <v>172</v>
      </c>
      <c r="G327" s="203"/>
      <c r="H327" s="203">
        <v>155.25</v>
      </c>
      <c r="I327" s="204">
        <v>230</v>
      </c>
      <c r="J327" s="172" t="s">
        <v>748</v>
      </c>
      <c r="K327" s="173">
        <f t="shared" si="229"/>
        <v>-16.75</v>
      </c>
      <c r="L327" s="174">
        <f t="shared" si="230"/>
        <v>-9.7383720930232565E-2</v>
      </c>
      <c r="M327" s="170" t="s">
        <v>567</v>
      </c>
      <c r="N327" s="167">
        <v>43787</v>
      </c>
      <c r="O327" s="1"/>
      <c r="P327" s="1"/>
      <c r="Q327" s="1"/>
      <c r="R327" s="6" t="s">
        <v>746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87">
        <v>129</v>
      </c>
      <c r="B328" s="188">
        <v>43398</v>
      </c>
      <c r="C328" s="188"/>
      <c r="D328" s="189" t="s">
        <v>107</v>
      </c>
      <c r="E328" s="190" t="s">
        <v>585</v>
      </c>
      <c r="F328" s="190">
        <v>698.5</v>
      </c>
      <c r="G328" s="190"/>
      <c r="H328" s="190">
        <v>890</v>
      </c>
      <c r="I328" s="192">
        <v>890</v>
      </c>
      <c r="J328" s="162" t="s">
        <v>814</v>
      </c>
      <c r="K328" s="163">
        <f t="shared" si="229"/>
        <v>191.5</v>
      </c>
      <c r="L328" s="164">
        <f t="shared" si="230"/>
        <v>0.27415891195418757</v>
      </c>
      <c r="M328" s="159" t="s">
        <v>555</v>
      </c>
      <c r="N328" s="165">
        <v>44328</v>
      </c>
      <c r="O328" s="1"/>
      <c r="P328" s="1"/>
      <c r="Q328" s="1"/>
      <c r="R328" s="6" t="s">
        <v>742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87">
        <v>130</v>
      </c>
      <c r="B329" s="188">
        <v>42877</v>
      </c>
      <c r="C329" s="188"/>
      <c r="D329" s="189" t="s">
        <v>364</v>
      </c>
      <c r="E329" s="190" t="s">
        <v>585</v>
      </c>
      <c r="F329" s="190">
        <v>127.6</v>
      </c>
      <c r="G329" s="190"/>
      <c r="H329" s="190">
        <v>138</v>
      </c>
      <c r="I329" s="192">
        <v>190</v>
      </c>
      <c r="J329" s="162" t="s">
        <v>749</v>
      </c>
      <c r="K329" s="163">
        <f t="shared" si="229"/>
        <v>10.400000000000006</v>
      </c>
      <c r="L329" s="164">
        <f t="shared" si="230"/>
        <v>8.1504702194357417E-2</v>
      </c>
      <c r="M329" s="159" t="s">
        <v>555</v>
      </c>
      <c r="N329" s="165">
        <v>43774</v>
      </c>
      <c r="O329" s="1"/>
      <c r="P329" s="1"/>
      <c r="Q329" s="1"/>
      <c r="R329" s="6" t="s">
        <v>746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87">
        <v>131</v>
      </c>
      <c r="B330" s="188">
        <v>43158</v>
      </c>
      <c r="C330" s="188"/>
      <c r="D330" s="189" t="s">
        <v>750</v>
      </c>
      <c r="E330" s="190" t="s">
        <v>585</v>
      </c>
      <c r="F330" s="190">
        <v>317</v>
      </c>
      <c r="G330" s="190"/>
      <c r="H330" s="190">
        <v>382.5</v>
      </c>
      <c r="I330" s="192">
        <v>398</v>
      </c>
      <c r="J330" s="162" t="s">
        <v>751</v>
      </c>
      <c r="K330" s="163">
        <f t="shared" si="229"/>
        <v>65.5</v>
      </c>
      <c r="L330" s="164">
        <f t="shared" si="230"/>
        <v>0.20662460567823343</v>
      </c>
      <c r="M330" s="159" t="s">
        <v>555</v>
      </c>
      <c r="N330" s="165">
        <v>44238</v>
      </c>
      <c r="O330" s="1"/>
      <c r="P330" s="1"/>
      <c r="Q330" s="1"/>
      <c r="R330" s="6" t="s">
        <v>746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00">
        <v>132</v>
      </c>
      <c r="B331" s="201">
        <v>43164</v>
      </c>
      <c r="C331" s="201"/>
      <c r="D331" s="202" t="s">
        <v>144</v>
      </c>
      <c r="E331" s="203" t="s">
        <v>585</v>
      </c>
      <c r="F331" s="198">
        <f>510-14.4</f>
        <v>495.6</v>
      </c>
      <c r="G331" s="203"/>
      <c r="H331" s="203">
        <v>350</v>
      </c>
      <c r="I331" s="204">
        <v>672</v>
      </c>
      <c r="J331" s="172" t="s">
        <v>752</v>
      </c>
      <c r="K331" s="173">
        <f t="shared" si="229"/>
        <v>-145.60000000000002</v>
      </c>
      <c r="L331" s="174">
        <f t="shared" si="230"/>
        <v>-0.29378531073446329</v>
      </c>
      <c r="M331" s="170" t="s">
        <v>567</v>
      </c>
      <c r="N331" s="167">
        <v>43887</v>
      </c>
      <c r="O331" s="1"/>
      <c r="P331" s="1"/>
      <c r="Q331" s="1"/>
      <c r="R331" s="6" t="s">
        <v>742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00">
        <v>133</v>
      </c>
      <c r="B332" s="201">
        <v>43237</v>
      </c>
      <c r="C332" s="201"/>
      <c r="D332" s="202" t="s">
        <v>448</v>
      </c>
      <c r="E332" s="203" t="s">
        <v>585</v>
      </c>
      <c r="F332" s="198">
        <v>230.3</v>
      </c>
      <c r="G332" s="203"/>
      <c r="H332" s="203">
        <v>102.5</v>
      </c>
      <c r="I332" s="204">
        <v>348</v>
      </c>
      <c r="J332" s="172" t="s">
        <v>753</v>
      </c>
      <c r="K332" s="173">
        <f t="shared" si="229"/>
        <v>-127.80000000000001</v>
      </c>
      <c r="L332" s="174">
        <f t="shared" si="230"/>
        <v>-0.55492835432045162</v>
      </c>
      <c r="M332" s="170" t="s">
        <v>567</v>
      </c>
      <c r="N332" s="167">
        <v>43896</v>
      </c>
      <c r="O332" s="1"/>
      <c r="P332" s="1"/>
      <c r="Q332" s="1"/>
      <c r="R332" s="6" t="s">
        <v>742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87">
        <v>134</v>
      </c>
      <c r="B333" s="188">
        <v>43258</v>
      </c>
      <c r="C333" s="188"/>
      <c r="D333" s="189" t="s">
        <v>419</v>
      </c>
      <c r="E333" s="190" t="s">
        <v>585</v>
      </c>
      <c r="F333" s="190">
        <f>342.5-5.1</f>
        <v>337.4</v>
      </c>
      <c r="G333" s="190"/>
      <c r="H333" s="190">
        <v>412.5</v>
      </c>
      <c r="I333" s="192">
        <v>439</v>
      </c>
      <c r="J333" s="162" t="s">
        <v>754</v>
      </c>
      <c r="K333" s="163">
        <f t="shared" si="229"/>
        <v>75.100000000000023</v>
      </c>
      <c r="L333" s="164">
        <f t="shared" si="230"/>
        <v>0.22258446947243635</v>
      </c>
      <c r="M333" s="159" t="s">
        <v>555</v>
      </c>
      <c r="N333" s="165">
        <v>44230</v>
      </c>
      <c r="O333" s="1"/>
      <c r="P333" s="1"/>
      <c r="Q333" s="1"/>
      <c r="R333" s="6" t="s">
        <v>746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81">
        <v>135</v>
      </c>
      <c r="B334" s="180">
        <v>43285</v>
      </c>
      <c r="C334" s="180"/>
      <c r="D334" s="181" t="s">
        <v>55</v>
      </c>
      <c r="E334" s="182" t="s">
        <v>585</v>
      </c>
      <c r="F334" s="182">
        <f>127.5-5.53</f>
        <v>121.97</v>
      </c>
      <c r="G334" s="183"/>
      <c r="H334" s="183">
        <v>122.5</v>
      </c>
      <c r="I334" s="183">
        <v>170</v>
      </c>
      <c r="J334" s="184" t="s">
        <v>782</v>
      </c>
      <c r="K334" s="185">
        <f t="shared" si="229"/>
        <v>0.53000000000000114</v>
      </c>
      <c r="L334" s="186">
        <f t="shared" si="230"/>
        <v>4.3453308190538747E-3</v>
      </c>
      <c r="M334" s="182" t="s">
        <v>676</v>
      </c>
      <c r="N334" s="180">
        <v>44431</v>
      </c>
      <c r="O334" s="1"/>
      <c r="P334" s="1"/>
      <c r="Q334" s="1"/>
      <c r="R334" s="6" t="s">
        <v>742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00">
        <v>136</v>
      </c>
      <c r="B335" s="201">
        <v>43294</v>
      </c>
      <c r="C335" s="201"/>
      <c r="D335" s="202" t="s">
        <v>355</v>
      </c>
      <c r="E335" s="203" t="s">
        <v>585</v>
      </c>
      <c r="F335" s="198">
        <v>46.5</v>
      </c>
      <c r="G335" s="203"/>
      <c r="H335" s="203">
        <v>17</v>
      </c>
      <c r="I335" s="204">
        <v>59</v>
      </c>
      <c r="J335" s="172" t="s">
        <v>755</v>
      </c>
      <c r="K335" s="173">
        <f t="shared" ref="K335:K343" si="231">H335-F335</f>
        <v>-29.5</v>
      </c>
      <c r="L335" s="174">
        <f t="shared" ref="L335:L343" si="232">K335/F335</f>
        <v>-0.63440860215053763</v>
      </c>
      <c r="M335" s="170" t="s">
        <v>567</v>
      </c>
      <c r="N335" s="167">
        <v>43887</v>
      </c>
      <c r="O335" s="1"/>
      <c r="P335" s="1"/>
      <c r="Q335" s="1"/>
      <c r="R335" s="6" t="s">
        <v>742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87">
        <v>137</v>
      </c>
      <c r="B336" s="188">
        <v>43396</v>
      </c>
      <c r="C336" s="188"/>
      <c r="D336" s="189" t="s">
        <v>404</v>
      </c>
      <c r="E336" s="190" t="s">
        <v>585</v>
      </c>
      <c r="F336" s="190">
        <v>156.5</v>
      </c>
      <c r="G336" s="190"/>
      <c r="H336" s="190">
        <v>207.5</v>
      </c>
      <c r="I336" s="192">
        <v>191</v>
      </c>
      <c r="J336" s="162" t="s">
        <v>643</v>
      </c>
      <c r="K336" s="163">
        <f t="shared" si="231"/>
        <v>51</v>
      </c>
      <c r="L336" s="164">
        <f t="shared" si="232"/>
        <v>0.32587859424920129</v>
      </c>
      <c r="M336" s="159" t="s">
        <v>555</v>
      </c>
      <c r="N336" s="165">
        <v>44369</v>
      </c>
      <c r="O336" s="1"/>
      <c r="P336" s="1"/>
      <c r="Q336" s="1"/>
      <c r="R336" s="6" t="s">
        <v>742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87">
        <v>138</v>
      </c>
      <c r="B337" s="188">
        <v>43439</v>
      </c>
      <c r="C337" s="188"/>
      <c r="D337" s="189" t="s">
        <v>318</v>
      </c>
      <c r="E337" s="190" t="s">
        <v>585</v>
      </c>
      <c r="F337" s="190">
        <v>259.5</v>
      </c>
      <c r="G337" s="190"/>
      <c r="H337" s="190">
        <v>320</v>
      </c>
      <c r="I337" s="192">
        <v>320</v>
      </c>
      <c r="J337" s="162" t="s">
        <v>643</v>
      </c>
      <c r="K337" s="163">
        <f t="shared" si="231"/>
        <v>60.5</v>
      </c>
      <c r="L337" s="164">
        <f t="shared" si="232"/>
        <v>0.23314065510597304</v>
      </c>
      <c r="M337" s="159" t="s">
        <v>555</v>
      </c>
      <c r="N337" s="165">
        <v>44323</v>
      </c>
      <c r="O337" s="1"/>
      <c r="P337" s="1"/>
      <c r="Q337" s="1"/>
      <c r="R337" s="6" t="s">
        <v>742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00">
        <v>139</v>
      </c>
      <c r="B338" s="201">
        <v>43439</v>
      </c>
      <c r="C338" s="201"/>
      <c r="D338" s="202" t="s">
        <v>756</v>
      </c>
      <c r="E338" s="203" t="s">
        <v>585</v>
      </c>
      <c r="F338" s="203">
        <v>715</v>
      </c>
      <c r="G338" s="203"/>
      <c r="H338" s="203">
        <v>445</v>
      </c>
      <c r="I338" s="204">
        <v>840</v>
      </c>
      <c r="J338" s="172" t="s">
        <v>757</v>
      </c>
      <c r="K338" s="173">
        <f t="shared" si="231"/>
        <v>-270</v>
      </c>
      <c r="L338" s="174">
        <f t="shared" si="232"/>
        <v>-0.3776223776223776</v>
      </c>
      <c r="M338" s="170" t="s">
        <v>567</v>
      </c>
      <c r="N338" s="167">
        <v>43800</v>
      </c>
      <c r="O338" s="1"/>
      <c r="P338" s="1"/>
      <c r="Q338" s="1"/>
      <c r="R338" s="6" t="s">
        <v>742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87">
        <v>140</v>
      </c>
      <c r="B339" s="188">
        <v>43469</v>
      </c>
      <c r="C339" s="188"/>
      <c r="D339" s="189" t="s">
        <v>157</v>
      </c>
      <c r="E339" s="190" t="s">
        <v>585</v>
      </c>
      <c r="F339" s="190">
        <v>875</v>
      </c>
      <c r="G339" s="190"/>
      <c r="H339" s="190">
        <v>1165</v>
      </c>
      <c r="I339" s="192">
        <v>1185</v>
      </c>
      <c r="J339" s="162" t="s">
        <v>758</v>
      </c>
      <c r="K339" s="163">
        <f t="shared" si="231"/>
        <v>290</v>
      </c>
      <c r="L339" s="164">
        <f t="shared" si="232"/>
        <v>0.33142857142857141</v>
      </c>
      <c r="M339" s="159" t="s">
        <v>555</v>
      </c>
      <c r="N339" s="165">
        <v>43847</v>
      </c>
      <c r="O339" s="1"/>
      <c r="P339" s="1"/>
      <c r="Q339" s="1"/>
      <c r="R339" s="6" t="s">
        <v>742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87">
        <v>141</v>
      </c>
      <c r="B340" s="188">
        <v>43559</v>
      </c>
      <c r="C340" s="188"/>
      <c r="D340" s="189" t="s">
        <v>334</v>
      </c>
      <c r="E340" s="190" t="s">
        <v>585</v>
      </c>
      <c r="F340" s="190">
        <f>387-14.63</f>
        <v>372.37</v>
      </c>
      <c r="G340" s="190"/>
      <c r="H340" s="190">
        <v>490</v>
      </c>
      <c r="I340" s="192">
        <v>490</v>
      </c>
      <c r="J340" s="162" t="s">
        <v>643</v>
      </c>
      <c r="K340" s="163">
        <f t="shared" si="231"/>
        <v>117.63</v>
      </c>
      <c r="L340" s="164">
        <f t="shared" si="232"/>
        <v>0.31589548030185027</v>
      </c>
      <c r="M340" s="159" t="s">
        <v>555</v>
      </c>
      <c r="N340" s="165">
        <v>43850</v>
      </c>
      <c r="O340" s="1"/>
      <c r="P340" s="1"/>
      <c r="Q340" s="1"/>
      <c r="R340" s="6" t="s">
        <v>742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00">
        <v>142</v>
      </c>
      <c r="B341" s="201">
        <v>43578</v>
      </c>
      <c r="C341" s="201"/>
      <c r="D341" s="202" t="s">
        <v>759</v>
      </c>
      <c r="E341" s="203" t="s">
        <v>557</v>
      </c>
      <c r="F341" s="203">
        <v>220</v>
      </c>
      <c r="G341" s="203"/>
      <c r="H341" s="203">
        <v>127.5</v>
      </c>
      <c r="I341" s="204">
        <v>284</v>
      </c>
      <c r="J341" s="172" t="s">
        <v>760</v>
      </c>
      <c r="K341" s="173">
        <f t="shared" si="231"/>
        <v>-92.5</v>
      </c>
      <c r="L341" s="174">
        <f t="shared" si="232"/>
        <v>-0.42045454545454547</v>
      </c>
      <c r="M341" s="170" t="s">
        <v>567</v>
      </c>
      <c r="N341" s="167">
        <v>43896</v>
      </c>
      <c r="O341" s="1"/>
      <c r="P341" s="1"/>
      <c r="Q341" s="1"/>
      <c r="R341" s="6" t="s">
        <v>742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87">
        <v>143</v>
      </c>
      <c r="B342" s="188">
        <v>43622</v>
      </c>
      <c r="C342" s="188"/>
      <c r="D342" s="189" t="s">
        <v>457</v>
      </c>
      <c r="E342" s="190" t="s">
        <v>557</v>
      </c>
      <c r="F342" s="190">
        <v>332.8</v>
      </c>
      <c r="G342" s="190"/>
      <c r="H342" s="190">
        <v>405</v>
      </c>
      <c r="I342" s="192">
        <v>419</v>
      </c>
      <c r="J342" s="162" t="s">
        <v>761</v>
      </c>
      <c r="K342" s="163">
        <f t="shared" si="231"/>
        <v>72.199999999999989</v>
      </c>
      <c r="L342" s="164">
        <f t="shared" si="232"/>
        <v>0.21694711538461534</v>
      </c>
      <c r="M342" s="159" t="s">
        <v>555</v>
      </c>
      <c r="N342" s="165">
        <v>43860</v>
      </c>
      <c r="O342" s="1"/>
      <c r="P342" s="1"/>
      <c r="Q342" s="1"/>
      <c r="R342" s="6" t="s">
        <v>746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81">
        <v>144</v>
      </c>
      <c r="B343" s="180">
        <v>43641</v>
      </c>
      <c r="C343" s="180"/>
      <c r="D343" s="181" t="s">
        <v>150</v>
      </c>
      <c r="E343" s="182" t="s">
        <v>585</v>
      </c>
      <c r="F343" s="182">
        <v>386</v>
      </c>
      <c r="G343" s="183"/>
      <c r="H343" s="183">
        <v>395</v>
      </c>
      <c r="I343" s="183">
        <v>452</v>
      </c>
      <c r="J343" s="184" t="s">
        <v>762</v>
      </c>
      <c r="K343" s="185">
        <f t="shared" si="231"/>
        <v>9</v>
      </c>
      <c r="L343" s="186">
        <f t="shared" si="232"/>
        <v>2.3316062176165803E-2</v>
      </c>
      <c r="M343" s="182" t="s">
        <v>676</v>
      </c>
      <c r="N343" s="180">
        <v>43868</v>
      </c>
      <c r="O343" s="1"/>
      <c r="P343" s="1"/>
      <c r="Q343" s="1"/>
      <c r="R343" s="6" t="s">
        <v>746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81">
        <v>145</v>
      </c>
      <c r="B344" s="180">
        <v>43707</v>
      </c>
      <c r="C344" s="180"/>
      <c r="D344" s="181" t="s">
        <v>130</v>
      </c>
      <c r="E344" s="182" t="s">
        <v>585</v>
      </c>
      <c r="F344" s="182">
        <v>137.5</v>
      </c>
      <c r="G344" s="183"/>
      <c r="H344" s="183">
        <v>138.5</v>
      </c>
      <c r="I344" s="183">
        <v>190</v>
      </c>
      <c r="J344" s="184" t="s">
        <v>781</v>
      </c>
      <c r="K344" s="185">
        <f>H344-F344</f>
        <v>1</v>
      </c>
      <c r="L344" s="186">
        <f>K344/F344</f>
        <v>7.2727272727272727E-3</v>
      </c>
      <c r="M344" s="182" t="s">
        <v>676</v>
      </c>
      <c r="N344" s="180">
        <v>44432</v>
      </c>
      <c r="O344" s="1"/>
      <c r="P344" s="1"/>
      <c r="Q344" s="1"/>
      <c r="R344" s="6" t="s">
        <v>742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87">
        <v>146</v>
      </c>
      <c r="B345" s="188">
        <v>43731</v>
      </c>
      <c r="C345" s="188"/>
      <c r="D345" s="189" t="s">
        <v>412</v>
      </c>
      <c r="E345" s="190" t="s">
        <v>585</v>
      </c>
      <c r="F345" s="190">
        <v>235</v>
      </c>
      <c r="G345" s="190"/>
      <c r="H345" s="190">
        <v>295</v>
      </c>
      <c r="I345" s="192">
        <v>296</v>
      </c>
      <c r="J345" s="162" t="s">
        <v>763</v>
      </c>
      <c r="K345" s="163">
        <f t="shared" ref="K345:K351" si="233">H345-F345</f>
        <v>60</v>
      </c>
      <c r="L345" s="164">
        <f t="shared" ref="L345:L351" si="234">K345/F345</f>
        <v>0.25531914893617019</v>
      </c>
      <c r="M345" s="159" t="s">
        <v>555</v>
      </c>
      <c r="N345" s="165">
        <v>43844</v>
      </c>
      <c r="O345" s="1"/>
      <c r="P345" s="1"/>
      <c r="Q345" s="1"/>
      <c r="R345" s="6" t="s">
        <v>746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87">
        <v>147</v>
      </c>
      <c r="B346" s="188">
        <v>43752</v>
      </c>
      <c r="C346" s="188"/>
      <c r="D346" s="189" t="s">
        <v>764</v>
      </c>
      <c r="E346" s="190" t="s">
        <v>585</v>
      </c>
      <c r="F346" s="190">
        <v>277.5</v>
      </c>
      <c r="G346" s="190"/>
      <c r="H346" s="190">
        <v>333</v>
      </c>
      <c r="I346" s="192">
        <v>333</v>
      </c>
      <c r="J346" s="162" t="s">
        <v>765</v>
      </c>
      <c r="K346" s="163">
        <f t="shared" si="233"/>
        <v>55.5</v>
      </c>
      <c r="L346" s="164">
        <f t="shared" si="234"/>
        <v>0.2</v>
      </c>
      <c r="M346" s="159" t="s">
        <v>555</v>
      </c>
      <c r="N346" s="165">
        <v>43846</v>
      </c>
      <c r="O346" s="1"/>
      <c r="P346" s="1"/>
      <c r="Q346" s="1"/>
      <c r="R346" s="6" t="s">
        <v>742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87">
        <v>148</v>
      </c>
      <c r="B347" s="188">
        <v>43752</v>
      </c>
      <c r="C347" s="188"/>
      <c r="D347" s="189" t="s">
        <v>766</v>
      </c>
      <c r="E347" s="190" t="s">
        <v>585</v>
      </c>
      <c r="F347" s="190">
        <v>930</v>
      </c>
      <c r="G347" s="190"/>
      <c r="H347" s="190">
        <v>1165</v>
      </c>
      <c r="I347" s="192">
        <v>1200</v>
      </c>
      <c r="J347" s="162" t="s">
        <v>767</v>
      </c>
      <c r="K347" s="163">
        <f t="shared" si="233"/>
        <v>235</v>
      </c>
      <c r="L347" s="164">
        <f t="shared" si="234"/>
        <v>0.25268817204301075</v>
      </c>
      <c r="M347" s="159" t="s">
        <v>555</v>
      </c>
      <c r="N347" s="165">
        <v>43847</v>
      </c>
      <c r="O347" s="1"/>
      <c r="P347" s="1"/>
      <c r="Q347" s="1"/>
      <c r="R347" s="6" t="s">
        <v>746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87">
        <v>149</v>
      </c>
      <c r="B348" s="188">
        <v>43753</v>
      </c>
      <c r="C348" s="188"/>
      <c r="D348" s="189" t="s">
        <v>768</v>
      </c>
      <c r="E348" s="190" t="s">
        <v>585</v>
      </c>
      <c r="F348" s="160">
        <v>111</v>
      </c>
      <c r="G348" s="190"/>
      <c r="H348" s="190">
        <v>141</v>
      </c>
      <c r="I348" s="192">
        <v>141</v>
      </c>
      <c r="J348" s="162" t="s">
        <v>570</v>
      </c>
      <c r="K348" s="163">
        <f t="shared" si="233"/>
        <v>30</v>
      </c>
      <c r="L348" s="164">
        <f t="shared" si="234"/>
        <v>0.27027027027027029</v>
      </c>
      <c r="M348" s="159" t="s">
        <v>555</v>
      </c>
      <c r="N348" s="165">
        <v>44328</v>
      </c>
      <c r="O348" s="1"/>
      <c r="P348" s="1"/>
      <c r="Q348" s="1"/>
      <c r="R348" s="6" t="s">
        <v>746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87">
        <v>150</v>
      </c>
      <c r="B349" s="188">
        <v>43753</v>
      </c>
      <c r="C349" s="188"/>
      <c r="D349" s="189" t="s">
        <v>769</v>
      </c>
      <c r="E349" s="190" t="s">
        <v>585</v>
      </c>
      <c r="F349" s="160">
        <v>296</v>
      </c>
      <c r="G349" s="190"/>
      <c r="H349" s="190">
        <v>370</v>
      </c>
      <c r="I349" s="192">
        <v>370</v>
      </c>
      <c r="J349" s="162" t="s">
        <v>643</v>
      </c>
      <c r="K349" s="163">
        <f t="shared" si="233"/>
        <v>74</v>
      </c>
      <c r="L349" s="164">
        <f t="shared" si="234"/>
        <v>0.25</v>
      </c>
      <c r="M349" s="159" t="s">
        <v>555</v>
      </c>
      <c r="N349" s="165">
        <v>43853</v>
      </c>
      <c r="O349" s="1"/>
      <c r="P349" s="1"/>
      <c r="Q349" s="1"/>
      <c r="R349" s="6" t="s">
        <v>746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87">
        <v>151</v>
      </c>
      <c r="B350" s="188">
        <v>43754</v>
      </c>
      <c r="C350" s="188"/>
      <c r="D350" s="189" t="s">
        <v>770</v>
      </c>
      <c r="E350" s="190" t="s">
        <v>585</v>
      </c>
      <c r="F350" s="160">
        <v>300</v>
      </c>
      <c r="G350" s="190"/>
      <c r="H350" s="190">
        <v>382.5</v>
      </c>
      <c r="I350" s="192">
        <v>344</v>
      </c>
      <c r="J350" s="162" t="s">
        <v>818</v>
      </c>
      <c r="K350" s="163">
        <f t="shared" si="233"/>
        <v>82.5</v>
      </c>
      <c r="L350" s="164">
        <f t="shared" si="234"/>
        <v>0.27500000000000002</v>
      </c>
      <c r="M350" s="159" t="s">
        <v>555</v>
      </c>
      <c r="N350" s="165">
        <v>44238</v>
      </c>
      <c r="O350" s="1"/>
      <c r="P350" s="1"/>
      <c r="Q350" s="1"/>
      <c r="R350" s="6" t="s">
        <v>746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87">
        <v>152</v>
      </c>
      <c r="B351" s="188">
        <v>43832</v>
      </c>
      <c r="C351" s="188"/>
      <c r="D351" s="189" t="s">
        <v>771</v>
      </c>
      <c r="E351" s="190" t="s">
        <v>585</v>
      </c>
      <c r="F351" s="160">
        <v>495</v>
      </c>
      <c r="G351" s="190"/>
      <c r="H351" s="190">
        <v>595</v>
      </c>
      <c r="I351" s="192">
        <v>590</v>
      </c>
      <c r="J351" s="162" t="s">
        <v>817</v>
      </c>
      <c r="K351" s="163">
        <f t="shared" si="233"/>
        <v>100</v>
      </c>
      <c r="L351" s="164">
        <f t="shared" si="234"/>
        <v>0.20202020202020202</v>
      </c>
      <c r="M351" s="159" t="s">
        <v>555</v>
      </c>
      <c r="N351" s="165">
        <v>44589</v>
      </c>
      <c r="O351" s="1"/>
      <c r="P351" s="1"/>
      <c r="Q351" s="1"/>
      <c r="R351" s="6" t="s">
        <v>746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87">
        <v>153</v>
      </c>
      <c r="B352" s="188">
        <v>43966</v>
      </c>
      <c r="C352" s="188"/>
      <c r="D352" s="189" t="s">
        <v>71</v>
      </c>
      <c r="E352" s="190" t="s">
        <v>585</v>
      </c>
      <c r="F352" s="160">
        <v>67.5</v>
      </c>
      <c r="G352" s="190"/>
      <c r="H352" s="190">
        <v>86</v>
      </c>
      <c r="I352" s="192">
        <v>86</v>
      </c>
      <c r="J352" s="162" t="s">
        <v>772</v>
      </c>
      <c r="K352" s="163">
        <f t="shared" ref="K352:K359" si="235">H352-F352</f>
        <v>18.5</v>
      </c>
      <c r="L352" s="164">
        <f t="shared" ref="L352:L359" si="236">K352/F352</f>
        <v>0.27407407407407408</v>
      </c>
      <c r="M352" s="159" t="s">
        <v>555</v>
      </c>
      <c r="N352" s="165">
        <v>44008</v>
      </c>
      <c r="O352" s="1"/>
      <c r="P352" s="1"/>
      <c r="Q352" s="1"/>
      <c r="R352" s="6" t="s">
        <v>746</v>
      </c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87">
        <v>154</v>
      </c>
      <c r="B353" s="188">
        <v>44035</v>
      </c>
      <c r="C353" s="188"/>
      <c r="D353" s="189" t="s">
        <v>456</v>
      </c>
      <c r="E353" s="190" t="s">
        <v>585</v>
      </c>
      <c r="F353" s="160">
        <v>231</v>
      </c>
      <c r="G353" s="190"/>
      <c r="H353" s="190">
        <v>281</v>
      </c>
      <c r="I353" s="192">
        <v>281</v>
      </c>
      <c r="J353" s="162" t="s">
        <v>643</v>
      </c>
      <c r="K353" s="163">
        <f t="shared" si="235"/>
        <v>50</v>
      </c>
      <c r="L353" s="164">
        <f t="shared" si="236"/>
        <v>0.21645021645021645</v>
      </c>
      <c r="M353" s="159" t="s">
        <v>555</v>
      </c>
      <c r="N353" s="165">
        <v>44358</v>
      </c>
      <c r="O353" s="1"/>
      <c r="P353" s="1"/>
      <c r="Q353" s="1"/>
      <c r="R353" s="6" t="s">
        <v>746</v>
      </c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87">
        <v>155</v>
      </c>
      <c r="B354" s="188">
        <v>44092</v>
      </c>
      <c r="C354" s="188"/>
      <c r="D354" s="189" t="s">
        <v>394</v>
      </c>
      <c r="E354" s="190" t="s">
        <v>585</v>
      </c>
      <c r="F354" s="190">
        <v>206</v>
      </c>
      <c r="G354" s="190"/>
      <c r="H354" s="190">
        <v>248</v>
      </c>
      <c r="I354" s="192">
        <v>248</v>
      </c>
      <c r="J354" s="162" t="s">
        <v>643</v>
      </c>
      <c r="K354" s="163">
        <f t="shared" si="235"/>
        <v>42</v>
      </c>
      <c r="L354" s="164">
        <f t="shared" si="236"/>
        <v>0.20388349514563106</v>
      </c>
      <c r="M354" s="159" t="s">
        <v>555</v>
      </c>
      <c r="N354" s="165">
        <v>44214</v>
      </c>
      <c r="O354" s="1"/>
      <c r="P354" s="1"/>
      <c r="Q354" s="1"/>
      <c r="R354" s="6" t="s">
        <v>746</v>
      </c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87">
        <v>156</v>
      </c>
      <c r="B355" s="188">
        <v>44140</v>
      </c>
      <c r="C355" s="188"/>
      <c r="D355" s="189" t="s">
        <v>394</v>
      </c>
      <c r="E355" s="190" t="s">
        <v>585</v>
      </c>
      <c r="F355" s="190">
        <v>182.5</v>
      </c>
      <c r="G355" s="190"/>
      <c r="H355" s="190">
        <v>248</v>
      </c>
      <c r="I355" s="192">
        <v>248</v>
      </c>
      <c r="J355" s="162" t="s">
        <v>643</v>
      </c>
      <c r="K355" s="163">
        <f t="shared" si="235"/>
        <v>65.5</v>
      </c>
      <c r="L355" s="164">
        <f t="shared" si="236"/>
        <v>0.35890410958904112</v>
      </c>
      <c r="M355" s="159" t="s">
        <v>555</v>
      </c>
      <c r="N355" s="165">
        <v>44214</v>
      </c>
      <c r="O355" s="1"/>
      <c r="P355" s="1"/>
      <c r="Q355" s="1"/>
      <c r="R355" s="6" t="s">
        <v>746</v>
      </c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87">
        <v>157</v>
      </c>
      <c r="B356" s="188">
        <v>44140</v>
      </c>
      <c r="C356" s="188"/>
      <c r="D356" s="189" t="s">
        <v>318</v>
      </c>
      <c r="E356" s="190" t="s">
        <v>585</v>
      </c>
      <c r="F356" s="190">
        <v>247.5</v>
      </c>
      <c r="G356" s="190"/>
      <c r="H356" s="190">
        <v>320</v>
      </c>
      <c r="I356" s="192">
        <v>320</v>
      </c>
      <c r="J356" s="162" t="s">
        <v>643</v>
      </c>
      <c r="K356" s="163">
        <f t="shared" si="235"/>
        <v>72.5</v>
      </c>
      <c r="L356" s="164">
        <f t="shared" si="236"/>
        <v>0.29292929292929293</v>
      </c>
      <c r="M356" s="159" t="s">
        <v>555</v>
      </c>
      <c r="N356" s="165">
        <v>44323</v>
      </c>
      <c r="O356" s="1"/>
      <c r="P356" s="1"/>
      <c r="Q356" s="1"/>
      <c r="R356" s="6" t="s">
        <v>746</v>
      </c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87">
        <v>158</v>
      </c>
      <c r="B357" s="188">
        <v>44140</v>
      </c>
      <c r="C357" s="188"/>
      <c r="D357" s="189" t="s">
        <v>270</v>
      </c>
      <c r="E357" s="190" t="s">
        <v>585</v>
      </c>
      <c r="F357" s="160">
        <v>925</v>
      </c>
      <c r="G357" s="190"/>
      <c r="H357" s="190">
        <v>1095</v>
      </c>
      <c r="I357" s="192">
        <v>1093</v>
      </c>
      <c r="J357" s="162" t="s">
        <v>773</v>
      </c>
      <c r="K357" s="163">
        <f t="shared" si="235"/>
        <v>170</v>
      </c>
      <c r="L357" s="164">
        <f t="shared" si="236"/>
        <v>0.18378378378378379</v>
      </c>
      <c r="M357" s="159" t="s">
        <v>555</v>
      </c>
      <c r="N357" s="165">
        <v>44201</v>
      </c>
      <c r="O357" s="1"/>
      <c r="P357" s="1"/>
      <c r="Q357" s="1"/>
      <c r="R357" s="6" t="s">
        <v>746</v>
      </c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87">
        <v>159</v>
      </c>
      <c r="B358" s="188">
        <v>44140</v>
      </c>
      <c r="C358" s="188"/>
      <c r="D358" s="189" t="s">
        <v>334</v>
      </c>
      <c r="E358" s="190" t="s">
        <v>585</v>
      </c>
      <c r="F358" s="160">
        <v>332.5</v>
      </c>
      <c r="G358" s="190"/>
      <c r="H358" s="190">
        <v>393</v>
      </c>
      <c r="I358" s="192">
        <v>406</v>
      </c>
      <c r="J358" s="162" t="s">
        <v>774</v>
      </c>
      <c r="K358" s="163">
        <f t="shared" si="235"/>
        <v>60.5</v>
      </c>
      <c r="L358" s="164">
        <f t="shared" si="236"/>
        <v>0.18195488721804512</v>
      </c>
      <c r="M358" s="159" t="s">
        <v>555</v>
      </c>
      <c r="N358" s="165">
        <v>44256</v>
      </c>
      <c r="O358" s="1"/>
      <c r="P358" s="1"/>
      <c r="Q358" s="1"/>
      <c r="R358" s="6" t="s">
        <v>746</v>
      </c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87">
        <v>160</v>
      </c>
      <c r="B359" s="188">
        <v>44141</v>
      </c>
      <c r="C359" s="188"/>
      <c r="D359" s="189" t="s">
        <v>456</v>
      </c>
      <c r="E359" s="190" t="s">
        <v>585</v>
      </c>
      <c r="F359" s="160">
        <v>231</v>
      </c>
      <c r="G359" s="190"/>
      <c r="H359" s="190">
        <v>281</v>
      </c>
      <c r="I359" s="192">
        <v>281</v>
      </c>
      <c r="J359" s="162" t="s">
        <v>643</v>
      </c>
      <c r="K359" s="163">
        <f t="shared" si="235"/>
        <v>50</v>
      </c>
      <c r="L359" s="164">
        <f t="shared" si="236"/>
        <v>0.21645021645021645</v>
      </c>
      <c r="M359" s="159" t="s">
        <v>555</v>
      </c>
      <c r="N359" s="165">
        <v>44358</v>
      </c>
      <c r="O359" s="1"/>
      <c r="P359" s="1"/>
      <c r="Q359" s="1"/>
      <c r="R359" s="6" t="s">
        <v>746</v>
      </c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213">
        <v>161</v>
      </c>
      <c r="B360" s="206">
        <v>44187</v>
      </c>
      <c r="C360" s="206"/>
      <c r="D360" s="207" t="s">
        <v>431</v>
      </c>
      <c r="E360" s="53" t="s">
        <v>585</v>
      </c>
      <c r="F360" s="208" t="s">
        <v>775</v>
      </c>
      <c r="G360" s="53"/>
      <c r="H360" s="53"/>
      <c r="I360" s="209">
        <v>239</v>
      </c>
      <c r="J360" s="205" t="s">
        <v>558</v>
      </c>
      <c r="K360" s="205"/>
      <c r="L360" s="210"/>
      <c r="M360" s="211"/>
      <c r="N360" s="212"/>
      <c r="O360" s="1"/>
      <c r="P360" s="1"/>
      <c r="Q360" s="1"/>
      <c r="R360" s="6" t="s">
        <v>746</v>
      </c>
    </row>
    <row r="361" spans="1:26" ht="12.75" customHeight="1">
      <c r="A361" s="187">
        <v>162</v>
      </c>
      <c r="B361" s="188">
        <v>44258</v>
      </c>
      <c r="C361" s="188"/>
      <c r="D361" s="189" t="s">
        <v>771</v>
      </c>
      <c r="E361" s="190" t="s">
        <v>585</v>
      </c>
      <c r="F361" s="160">
        <v>495</v>
      </c>
      <c r="G361" s="190"/>
      <c r="H361" s="190">
        <v>595</v>
      </c>
      <c r="I361" s="192">
        <v>590</v>
      </c>
      <c r="J361" s="162" t="s">
        <v>817</v>
      </c>
      <c r="K361" s="163">
        <f t="shared" ref="K361:K368" si="237">H361-F361</f>
        <v>100</v>
      </c>
      <c r="L361" s="164">
        <f t="shared" ref="L361:L368" si="238">K361/F361</f>
        <v>0.20202020202020202</v>
      </c>
      <c r="M361" s="159" t="s">
        <v>555</v>
      </c>
      <c r="N361" s="165">
        <v>44589</v>
      </c>
      <c r="O361" s="1"/>
      <c r="P361" s="1"/>
      <c r="R361" s="6" t="s">
        <v>746</v>
      </c>
    </row>
    <row r="362" spans="1:26" ht="12.75" customHeight="1">
      <c r="A362" s="187">
        <v>163</v>
      </c>
      <c r="B362" s="188">
        <v>44274</v>
      </c>
      <c r="C362" s="188"/>
      <c r="D362" s="189" t="s">
        <v>334</v>
      </c>
      <c r="E362" s="190" t="s">
        <v>585</v>
      </c>
      <c r="F362" s="160">
        <v>355</v>
      </c>
      <c r="G362" s="190"/>
      <c r="H362" s="190">
        <v>422.5</v>
      </c>
      <c r="I362" s="192">
        <v>420</v>
      </c>
      <c r="J362" s="162" t="s">
        <v>776</v>
      </c>
      <c r="K362" s="163">
        <f t="shared" si="237"/>
        <v>67.5</v>
      </c>
      <c r="L362" s="164">
        <f t="shared" si="238"/>
        <v>0.19014084507042253</v>
      </c>
      <c r="M362" s="159" t="s">
        <v>555</v>
      </c>
      <c r="N362" s="165">
        <v>44361</v>
      </c>
      <c r="O362" s="1"/>
      <c r="R362" s="214" t="s">
        <v>746</v>
      </c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87">
        <v>164</v>
      </c>
      <c r="B363" s="188">
        <v>44295</v>
      </c>
      <c r="C363" s="188"/>
      <c r="D363" s="189" t="s">
        <v>777</v>
      </c>
      <c r="E363" s="190" t="s">
        <v>585</v>
      </c>
      <c r="F363" s="160">
        <v>555</v>
      </c>
      <c r="G363" s="190"/>
      <c r="H363" s="190">
        <v>663</v>
      </c>
      <c r="I363" s="192">
        <v>663</v>
      </c>
      <c r="J363" s="162" t="s">
        <v>778</v>
      </c>
      <c r="K363" s="163">
        <f t="shared" si="237"/>
        <v>108</v>
      </c>
      <c r="L363" s="164">
        <f t="shared" si="238"/>
        <v>0.19459459459459461</v>
      </c>
      <c r="M363" s="159" t="s">
        <v>555</v>
      </c>
      <c r="N363" s="165">
        <v>44321</v>
      </c>
      <c r="O363" s="1"/>
      <c r="P363" s="1"/>
      <c r="Q363" s="1"/>
      <c r="R363" s="214" t="s">
        <v>746</v>
      </c>
    </row>
    <row r="364" spans="1:26" ht="12.75" customHeight="1">
      <c r="A364" s="187">
        <v>165</v>
      </c>
      <c r="B364" s="188">
        <v>44308</v>
      </c>
      <c r="C364" s="188"/>
      <c r="D364" s="189" t="s">
        <v>364</v>
      </c>
      <c r="E364" s="190" t="s">
        <v>585</v>
      </c>
      <c r="F364" s="160">
        <v>126.5</v>
      </c>
      <c r="G364" s="190"/>
      <c r="H364" s="190">
        <v>155</v>
      </c>
      <c r="I364" s="192">
        <v>155</v>
      </c>
      <c r="J364" s="162" t="s">
        <v>643</v>
      </c>
      <c r="K364" s="163">
        <f t="shared" si="237"/>
        <v>28.5</v>
      </c>
      <c r="L364" s="164">
        <f t="shared" si="238"/>
        <v>0.22529644268774704</v>
      </c>
      <c r="M364" s="159" t="s">
        <v>555</v>
      </c>
      <c r="N364" s="165">
        <v>44362</v>
      </c>
      <c r="O364" s="1"/>
      <c r="R364" s="214" t="s">
        <v>746</v>
      </c>
    </row>
    <row r="365" spans="1:26" ht="12.75" customHeight="1">
      <c r="A365" s="243">
        <v>166</v>
      </c>
      <c r="B365" s="244">
        <v>44368</v>
      </c>
      <c r="C365" s="244"/>
      <c r="D365" s="245" t="s">
        <v>382</v>
      </c>
      <c r="E365" s="246" t="s">
        <v>585</v>
      </c>
      <c r="F365" s="247">
        <v>287.5</v>
      </c>
      <c r="G365" s="246"/>
      <c r="H365" s="246">
        <v>245</v>
      </c>
      <c r="I365" s="248">
        <v>344</v>
      </c>
      <c r="J365" s="172" t="s">
        <v>812</v>
      </c>
      <c r="K365" s="173">
        <f t="shared" si="237"/>
        <v>-42.5</v>
      </c>
      <c r="L365" s="174">
        <f t="shared" si="238"/>
        <v>-0.14782608695652175</v>
      </c>
      <c r="M365" s="170" t="s">
        <v>567</v>
      </c>
      <c r="N365" s="167">
        <v>44508</v>
      </c>
      <c r="O365" s="1"/>
      <c r="R365" s="214" t="s">
        <v>746</v>
      </c>
    </row>
    <row r="366" spans="1:26" ht="12.75" customHeight="1">
      <c r="A366" s="187">
        <v>167</v>
      </c>
      <c r="B366" s="188">
        <v>44368</v>
      </c>
      <c r="C366" s="188"/>
      <c r="D366" s="189" t="s">
        <v>456</v>
      </c>
      <c r="E366" s="190" t="s">
        <v>585</v>
      </c>
      <c r="F366" s="160">
        <v>241</v>
      </c>
      <c r="G366" s="190"/>
      <c r="H366" s="190">
        <v>298</v>
      </c>
      <c r="I366" s="192">
        <v>320</v>
      </c>
      <c r="J366" s="162" t="s">
        <v>643</v>
      </c>
      <c r="K366" s="163">
        <f t="shared" si="237"/>
        <v>57</v>
      </c>
      <c r="L366" s="164">
        <f t="shared" si="238"/>
        <v>0.23651452282157676</v>
      </c>
      <c r="M366" s="159" t="s">
        <v>555</v>
      </c>
      <c r="N366" s="165">
        <v>44802</v>
      </c>
      <c r="O366" s="41"/>
      <c r="R366" s="214" t="s">
        <v>746</v>
      </c>
    </row>
    <row r="367" spans="1:26" ht="12.75" customHeight="1">
      <c r="A367" s="187">
        <v>168</v>
      </c>
      <c r="B367" s="188">
        <v>44406</v>
      </c>
      <c r="C367" s="188"/>
      <c r="D367" s="189" t="s">
        <v>364</v>
      </c>
      <c r="E367" s="190" t="s">
        <v>585</v>
      </c>
      <c r="F367" s="160">
        <v>162.5</v>
      </c>
      <c r="G367" s="190"/>
      <c r="H367" s="190">
        <v>200</v>
      </c>
      <c r="I367" s="192">
        <v>200</v>
      </c>
      <c r="J367" s="162" t="s">
        <v>643</v>
      </c>
      <c r="K367" s="163">
        <f t="shared" si="237"/>
        <v>37.5</v>
      </c>
      <c r="L367" s="164">
        <f t="shared" si="238"/>
        <v>0.23076923076923078</v>
      </c>
      <c r="M367" s="159" t="s">
        <v>555</v>
      </c>
      <c r="N367" s="165">
        <v>44802</v>
      </c>
      <c r="O367" s="1"/>
      <c r="R367" s="214" t="s">
        <v>746</v>
      </c>
    </row>
    <row r="368" spans="1:26" ht="12.75" customHeight="1">
      <c r="A368" s="187">
        <v>169</v>
      </c>
      <c r="B368" s="188">
        <v>44462</v>
      </c>
      <c r="C368" s="188"/>
      <c r="D368" s="189" t="s">
        <v>783</v>
      </c>
      <c r="E368" s="190" t="s">
        <v>585</v>
      </c>
      <c r="F368" s="160">
        <v>1235</v>
      </c>
      <c r="G368" s="190"/>
      <c r="H368" s="190">
        <v>1505</v>
      </c>
      <c r="I368" s="192">
        <v>1500</v>
      </c>
      <c r="J368" s="162" t="s">
        <v>643</v>
      </c>
      <c r="K368" s="163">
        <f t="shared" si="237"/>
        <v>270</v>
      </c>
      <c r="L368" s="164">
        <f t="shared" si="238"/>
        <v>0.21862348178137653</v>
      </c>
      <c r="M368" s="159" t="s">
        <v>555</v>
      </c>
      <c r="N368" s="165">
        <v>44564</v>
      </c>
      <c r="O368" s="1"/>
      <c r="R368" s="214" t="s">
        <v>746</v>
      </c>
    </row>
    <row r="369" spans="1:18" ht="12.75" customHeight="1">
      <c r="A369" s="227">
        <v>170</v>
      </c>
      <c r="B369" s="228">
        <v>44480</v>
      </c>
      <c r="C369" s="228"/>
      <c r="D369" s="229" t="s">
        <v>785</v>
      </c>
      <c r="E369" s="230" t="s">
        <v>585</v>
      </c>
      <c r="F369" s="231" t="s">
        <v>789</v>
      </c>
      <c r="G369" s="230"/>
      <c r="H369" s="230"/>
      <c r="I369" s="230">
        <v>145</v>
      </c>
      <c r="J369" s="232" t="s">
        <v>558</v>
      </c>
      <c r="K369" s="227"/>
      <c r="L369" s="228"/>
      <c r="M369" s="228"/>
      <c r="N369" s="229"/>
      <c r="O369" s="41"/>
      <c r="R369" s="214" t="s">
        <v>746</v>
      </c>
    </row>
    <row r="370" spans="1:18" ht="12.75" customHeight="1">
      <c r="A370" s="233">
        <v>171</v>
      </c>
      <c r="B370" s="234">
        <v>44481</v>
      </c>
      <c r="C370" s="234"/>
      <c r="D370" s="235" t="s">
        <v>259</v>
      </c>
      <c r="E370" s="236" t="s">
        <v>585</v>
      </c>
      <c r="F370" s="237" t="s">
        <v>787</v>
      </c>
      <c r="G370" s="236"/>
      <c r="H370" s="236"/>
      <c r="I370" s="236">
        <v>380</v>
      </c>
      <c r="J370" s="238" t="s">
        <v>558</v>
      </c>
      <c r="K370" s="233"/>
      <c r="L370" s="234"/>
      <c r="M370" s="234"/>
      <c r="N370" s="235"/>
      <c r="O370" s="41"/>
      <c r="R370" s="214" t="s">
        <v>746</v>
      </c>
    </row>
    <row r="371" spans="1:18" ht="12.75" customHeight="1">
      <c r="A371" s="233">
        <v>172</v>
      </c>
      <c r="B371" s="234">
        <v>44481</v>
      </c>
      <c r="C371" s="234"/>
      <c r="D371" s="235" t="s">
        <v>389</v>
      </c>
      <c r="E371" s="236" t="s">
        <v>585</v>
      </c>
      <c r="F371" s="237" t="s">
        <v>788</v>
      </c>
      <c r="G371" s="236"/>
      <c r="H371" s="236"/>
      <c r="I371" s="236">
        <v>56</v>
      </c>
      <c r="J371" s="238" t="s">
        <v>558</v>
      </c>
      <c r="K371" s="233"/>
      <c r="L371" s="234"/>
      <c r="M371" s="234"/>
      <c r="N371" s="235"/>
      <c r="O371" s="41"/>
      <c r="R371" s="214"/>
    </row>
    <row r="372" spans="1:18" ht="12.75" customHeight="1">
      <c r="A372" s="187">
        <v>173</v>
      </c>
      <c r="B372" s="188">
        <v>44551</v>
      </c>
      <c r="C372" s="188"/>
      <c r="D372" s="189" t="s">
        <v>118</v>
      </c>
      <c r="E372" s="190" t="s">
        <v>585</v>
      </c>
      <c r="F372" s="160">
        <v>2300</v>
      </c>
      <c r="G372" s="190"/>
      <c r="H372" s="190">
        <f>(2820+2200)/2</f>
        <v>2510</v>
      </c>
      <c r="I372" s="192">
        <v>3000</v>
      </c>
      <c r="J372" s="162" t="s">
        <v>825</v>
      </c>
      <c r="K372" s="163">
        <f>H372-F372</f>
        <v>210</v>
      </c>
      <c r="L372" s="164">
        <f>K372/F372</f>
        <v>9.1304347826086957E-2</v>
      </c>
      <c r="M372" s="159" t="s">
        <v>555</v>
      </c>
      <c r="N372" s="165">
        <v>44649</v>
      </c>
      <c r="O372" s="1"/>
      <c r="R372" s="214"/>
    </row>
    <row r="373" spans="1:18" ht="12.75" customHeight="1">
      <c r="A373" s="239">
        <v>174</v>
      </c>
      <c r="B373" s="234">
        <v>44606</v>
      </c>
      <c r="C373" s="239"/>
      <c r="D373" s="239" t="s">
        <v>410</v>
      </c>
      <c r="E373" s="236" t="s">
        <v>585</v>
      </c>
      <c r="F373" s="236" t="s">
        <v>820</v>
      </c>
      <c r="G373" s="236"/>
      <c r="H373" s="236"/>
      <c r="I373" s="236">
        <v>764</v>
      </c>
      <c r="J373" s="236" t="s">
        <v>558</v>
      </c>
      <c r="K373" s="236"/>
      <c r="L373" s="236"/>
      <c r="M373" s="236"/>
      <c r="N373" s="239"/>
      <c r="O373" s="41"/>
      <c r="R373" s="214"/>
    </row>
    <row r="374" spans="1:18" ht="12.75" customHeight="1">
      <c r="A374" s="187">
        <v>175</v>
      </c>
      <c r="B374" s="188">
        <v>44613</v>
      </c>
      <c r="C374" s="188"/>
      <c r="D374" s="189" t="s">
        <v>783</v>
      </c>
      <c r="E374" s="190" t="s">
        <v>585</v>
      </c>
      <c r="F374" s="160">
        <v>1255</v>
      </c>
      <c r="G374" s="190"/>
      <c r="H374" s="190">
        <v>1515</v>
      </c>
      <c r="I374" s="192">
        <v>1510</v>
      </c>
      <c r="J374" s="162" t="s">
        <v>643</v>
      </c>
      <c r="K374" s="163">
        <f>H374-F374</f>
        <v>260</v>
      </c>
      <c r="L374" s="164">
        <f>K374/F374</f>
        <v>0.20717131474103587</v>
      </c>
      <c r="M374" s="159" t="s">
        <v>555</v>
      </c>
      <c r="N374" s="165">
        <v>44834</v>
      </c>
      <c r="O374" s="41"/>
      <c r="R374" s="214"/>
    </row>
    <row r="375" spans="1:18" ht="12.75" customHeight="1">
      <c r="A375">
        <v>176</v>
      </c>
      <c r="B375" s="234">
        <v>44670</v>
      </c>
      <c r="C375" s="234"/>
      <c r="D375" s="239" t="s">
        <v>519</v>
      </c>
      <c r="E375" s="285" t="s">
        <v>585</v>
      </c>
      <c r="F375" s="236" t="s">
        <v>827</v>
      </c>
      <c r="G375" s="236"/>
      <c r="H375" s="236"/>
      <c r="I375" s="236">
        <v>553</v>
      </c>
      <c r="J375" s="236" t="s">
        <v>558</v>
      </c>
      <c r="K375" s="236"/>
      <c r="L375" s="236"/>
      <c r="M375" s="236"/>
      <c r="N375" s="236"/>
      <c r="O375" s="41"/>
      <c r="R375" s="214"/>
    </row>
    <row r="376" spans="1:18" ht="12.75" customHeight="1">
      <c r="A376" s="187">
        <v>177</v>
      </c>
      <c r="B376" s="188">
        <v>44746</v>
      </c>
      <c r="C376" s="188"/>
      <c r="D376" s="189" t="s">
        <v>862</v>
      </c>
      <c r="E376" s="190" t="s">
        <v>585</v>
      </c>
      <c r="F376" s="160">
        <v>207.5</v>
      </c>
      <c r="G376" s="190"/>
      <c r="H376" s="190">
        <v>254</v>
      </c>
      <c r="I376" s="192">
        <v>254</v>
      </c>
      <c r="J376" s="162" t="s">
        <v>643</v>
      </c>
      <c r="K376" s="163">
        <f>H376-F376</f>
        <v>46.5</v>
      </c>
      <c r="L376" s="164">
        <f>K376/F376</f>
        <v>0.22409638554216868</v>
      </c>
      <c r="M376" s="159" t="s">
        <v>555</v>
      </c>
      <c r="N376" s="165">
        <v>44792</v>
      </c>
      <c r="O376" s="1"/>
      <c r="R376" s="214"/>
    </row>
    <row r="377" spans="1:18" ht="12.75" customHeight="1">
      <c r="A377" s="213">
        <v>178</v>
      </c>
      <c r="B377" s="234">
        <v>44775</v>
      </c>
      <c r="D377" s="321" t="s">
        <v>458</v>
      </c>
      <c r="E377" s="320" t="s">
        <v>585</v>
      </c>
      <c r="F377" s="236" t="s">
        <v>863</v>
      </c>
      <c r="G377" s="236"/>
      <c r="H377" s="236"/>
      <c r="I377" s="236">
        <v>38</v>
      </c>
      <c r="J377" s="236" t="s">
        <v>558</v>
      </c>
      <c r="K377" s="236"/>
      <c r="L377" s="236"/>
      <c r="M377" s="236"/>
      <c r="N377" s="236"/>
      <c r="O377" s="41"/>
      <c r="R377" s="54"/>
    </row>
    <row r="378" spans="1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1:18" ht="12.75" customHeight="1">
      <c r="B379" s="215" t="s">
        <v>779</v>
      </c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1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1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1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1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1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1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1:18" ht="12.75" customHeight="1">
      <c r="A386" s="216"/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1:18" ht="12.75" customHeight="1">
      <c r="A387" s="216"/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1:18" ht="12.75" customHeight="1">
      <c r="A388" s="53"/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1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1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1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1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1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1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1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1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1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1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1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1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2.7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  <row r="508" spans="6:18" ht="12.75" customHeight="1">
      <c r="F508" s="54"/>
      <c r="G508" s="54"/>
      <c r="H508" s="54"/>
      <c r="I508" s="54"/>
      <c r="J508" s="41"/>
      <c r="K508" s="54"/>
      <c r="L508" s="54"/>
      <c r="M508" s="54"/>
      <c r="O508" s="41"/>
      <c r="R508" s="54"/>
    </row>
    <row r="509" spans="6:18" ht="12.75" customHeight="1">
      <c r="F509" s="54"/>
      <c r="G509" s="54"/>
      <c r="H509" s="54"/>
      <c r="I509" s="54"/>
      <c r="J509" s="41"/>
      <c r="K509" s="54"/>
      <c r="L509" s="54"/>
      <c r="M509" s="54"/>
      <c r="O509" s="41"/>
      <c r="R509" s="54"/>
    </row>
    <row r="510" spans="6:18" ht="12.75" customHeight="1">
      <c r="F510" s="54"/>
      <c r="G510" s="54"/>
      <c r="H510" s="54"/>
      <c r="I510" s="54"/>
      <c r="J510" s="41"/>
      <c r="K510" s="54"/>
      <c r="L510" s="54"/>
      <c r="M510" s="54"/>
      <c r="O510" s="41"/>
      <c r="R510" s="54"/>
    </row>
    <row r="511" spans="6:18" ht="12.75" customHeight="1">
      <c r="F511" s="54"/>
      <c r="G511" s="54"/>
      <c r="H511" s="54"/>
      <c r="I511" s="54"/>
      <c r="J511" s="41"/>
      <c r="K511" s="54"/>
      <c r="L511" s="54"/>
      <c r="M511" s="54"/>
      <c r="O511" s="41"/>
      <c r="R511" s="54"/>
    </row>
    <row r="512" spans="6:18" ht="12.75" customHeight="1">
      <c r="F512" s="54"/>
      <c r="G512" s="54"/>
      <c r="H512" s="54"/>
      <c r="I512" s="54"/>
      <c r="J512" s="41"/>
      <c r="K512" s="54"/>
      <c r="L512" s="54"/>
      <c r="M512" s="54"/>
      <c r="O512" s="41"/>
      <c r="R512" s="54"/>
    </row>
    <row r="513" spans="6:18" ht="12.75" customHeight="1">
      <c r="F513" s="54"/>
      <c r="G513" s="54"/>
      <c r="H513" s="54"/>
      <c r="I513" s="54"/>
      <c r="J513" s="41"/>
      <c r="K513" s="54"/>
      <c r="L513" s="54"/>
      <c r="M513" s="54"/>
      <c r="O513" s="41"/>
      <c r="R513" s="54"/>
    </row>
    <row r="514" spans="6:18" ht="12.75" customHeight="1">
      <c r="F514" s="54"/>
      <c r="G514" s="54"/>
      <c r="H514" s="54"/>
      <c r="I514" s="54"/>
      <c r="J514" s="41"/>
      <c r="K514" s="54"/>
      <c r="L514" s="54"/>
      <c r="M514" s="54"/>
      <c r="O514" s="41"/>
      <c r="R514" s="54"/>
    </row>
    <row r="515" spans="6:18" ht="12.75" customHeight="1">
      <c r="F515" s="54"/>
      <c r="G515" s="54"/>
      <c r="H515" s="54"/>
      <c r="I515" s="54"/>
      <c r="J515" s="41"/>
      <c r="K515" s="54"/>
      <c r="L515" s="54"/>
      <c r="M515" s="54"/>
      <c r="O515" s="41"/>
      <c r="R515" s="54"/>
    </row>
    <row r="516" spans="6:18" ht="12.75" customHeight="1">
      <c r="F516" s="54"/>
      <c r="G516" s="54"/>
      <c r="H516" s="54"/>
      <c r="I516" s="54"/>
      <c r="J516" s="41"/>
      <c r="K516" s="54"/>
      <c r="L516" s="54"/>
      <c r="M516" s="54"/>
      <c r="O516" s="41"/>
      <c r="R516" s="54"/>
    </row>
    <row r="517" spans="6:18" ht="12.75" customHeight="1">
      <c r="F517" s="54"/>
      <c r="G517" s="54"/>
      <c r="H517" s="54"/>
      <c r="I517" s="54"/>
      <c r="J517" s="41"/>
      <c r="K517" s="54"/>
      <c r="L517" s="54"/>
      <c r="M517" s="54"/>
      <c r="O517" s="41"/>
      <c r="R517" s="54"/>
    </row>
    <row r="518" spans="6:18" ht="12.75" customHeight="1">
      <c r="F518" s="54"/>
      <c r="G518" s="54"/>
      <c r="H518" s="54"/>
      <c r="I518" s="54"/>
      <c r="J518" s="41"/>
      <c r="K518" s="54"/>
      <c r="L518" s="54"/>
      <c r="M518" s="54"/>
      <c r="O518" s="41"/>
      <c r="R518" s="54"/>
    </row>
    <row r="519" spans="6:18" ht="12.75" customHeight="1">
      <c r="F519" s="54"/>
      <c r="G519" s="54"/>
      <c r="H519" s="54"/>
      <c r="I519" s="54"/>
      <c r="J519" s="41"/>
      <c r="K519" s="54"/>
      <c r="L519" s="54"/>
      <c r="M519" s="54"/>
      <c r="O519" s="41"/>
      <c r="R519" s="54"/>
    </row>
    <row r="520" spans="6:18" ht="12.75" customHeight="1">
      <c r="F520" s="54"/>
      <c r="G520" s="54"/>
      <c r="H520" s="54"/>
      <c r="I520" s="54"/>
      <c r="J520" s="41"/>
      <c r="K520" s="54"/>
      <c r="L520" s="54"/>
      <c r="M520" s="54"/>
      <c r="O520" s="41"/>
      <c r="R520" s="54"/>
    </row>
    <row r="521" spans="6:18" ht="12.75" customHeight="1">
      <c r="F521" s="54"/>
      <c r="G521" s="54"/>
      <c r="H521" s="54"/>
      <c r="I521" s="54"/>
      <c r="J521" s="41"/>
      <c r="K521" s="54"/>
      <c r="L521" s="54"/>
      <c r="M521" s="54"/>
      <c r="O521" s="41"/>
      <c r="R521" s="54"/>
    </row>
    <row r="522" spans="6:18" ht="12.75" customHeight="1">
      <c r="F522" s="54"/>
      <c r="G522" s="54"/>
      <c r="H522" s="54"/>
      <c r="I522" s="54"/>
      <c r="J522" s="41"/>
      <c r="K522" s="54"/>
      <c r="L522" s="54"/>
      <c r="M522" s="54"/>
      <c r="O522" s="41"/>
      <c r="R522" s="54"/>
    </row>
    <row r="523" spans="6:18" ht="12.75" customHeight="1">
      <c r="F523" s="54"/>
      <c r="G523" s="54"/>
      <c r="H523" s="54"/>
      <c r="I523" s="54"/>
      <c r="J523" s="41"/>
      <c r="K523" s="54"/>
      <c r="L523" s="54"/>
      <c r="M523" s="54"/>
      <c r="O523" s="41"/>
      <c r="R523" s="54"/>
    </row>
    <row r="524" spans="6:18" ht="12.75" customHeight="1">
      <c r="F524" s="54"/>
      <c r="G524" s="54"/>
      <c r="H524" s="54"/>
      <c r="I524" s="54"/>
      <c r="J524" s="41"/>
      <c r="K524" s="54"/>
      <c r="L524" s="54"/>
      <c r="M524" s="54"/>
      <c r="O524" s="41"/>
      <c r="R524" s="54"/>
    </row>
    <row r="525" spans="6:18" ht="12.75" customHeight="1">
      <c r="F525" s="54"/>
      <c r="G525" s="54"/>
      <c r="H525" s="54"/>
      <c r="I525" s="54"/>
      <c r="J525" s="41"/>
      <c r="K525" s="54"/>
      <c r="L525" s="54"/>
      <c r="M525" s="54"/>
      <c r="O525" s="41"/>
      <c r="R525" s="54"/>
    </row>
    <row r="526" spans="6:18" ht="12.75" customHeight="1">
      <c r="F526" s="54"/>
      <c r="G526" s="54"/>
      <c r="H526" s="54"/>
      <c r="I526" s="54"/>
      <c r="J526" s="41"/>
      <c r="K526" s="54"/>
      <c r="L526" s="54"/>
      <c r="M526" s="54"/>
      <c r="O526" s="41"/>
      <c r="R526" s="54"/>
    </row>
    <row r="527" spans="6:18" ht="12.75" customHeight="1">
      <c r="F527" s="54"/>
      <c r="G527" s="54"/>
      <c r="H527" s="54"/>
      <c r="I527" s="54"/>
      <c r="J527" s="41"/>
      <c r="K527" s="54"/>
      <c r="L527" s="54"/>
      <c r="M527" s="54"/>
      <c r="O527" s="41"/>
      <c r="R527" s="54"/>
    </row>
    <row r="528" spans="6:18" ht="12.75" customHeight="1">
      <c r="F528" s="54"/>
      <c r="G528" s="54"/>
      <c r="H528" s="54"/>
      <c r="I528" s="54"/>
      <c r="J528" s="41"/>
      <c r="K528" s="54"/>
      <c r="L528" s="54"/>
      <c r="M528" s="54"/>
      <c r="O528" s="41"/>
      <c r="R528" s="54"/>
    </row>
    <row r="529" spans="6:18" ht="12.75" customHeight="1">
      <c r="F529" s="54"/>
      <c r="G529" s="54"/>
      <c r="H529" s="54"/>
      <c r="I529" s="54"/>
      <c r="J529" s="41"/>
      <c r="K529" s="54"/>
      <c r="L529" s="54"/>
      <c r="M529" s="54"/>
      <c r="O529" s="41"/>
      <c r="R529" s="54"/>
    </row>
    <row r="530" spans="6:18" ht="12.75" customHeight="1">
      <c r="F530" s="54"/>
      <c r="G530" s="54"/>
      <c r="H530" s="54"/>
      <c r="I530" s="54"/>
      <c r="J530" s="41"/>
      <c r="K530" s="54"/>
      <c r="L530" s="54"/>
      <c r="M530" s="54"/>
      <c r="O530" s="41"/>
      <c r="R530" s="54"/>
    </row>
    <row r="531" spans="6:18" ht="12.75" customHeight="1">
      <c r="F531" s="54"/>
      <c r="G531" s="54"/>
      <c r="H531" s="54"/>
      <c r="I531" s="54"/>
      <c r="J531" s="41"/>
      <c r="K531" s="54"/>
      <c r="L531" s="54"/>
      <c r="M531" s="54"/>
      <c r="O531" s="41"/>
      <c r="R531" s="54"/>
    </row>
    <row r="532" spans="6:18" ht="12.75" customHeight="1">
      <c r="F532" s="54"/>
      <c r="G532" s="54"/>
      <c r="H532" s="54"/>
      <c r="I532" s="54"/>
      <c r="J532" s="41"/>
      <c r="K532" s="54"/>
      <c r="L532" s="54"/>
      <c r="M532" s="54"/>
      <c r="O532" s="41"/>
      <c r="R532" s="54"/>
    </row>
    <row r="533" spans="6:18" ht="12.75" customHeight="1">
      <c r="F533" s="54"/>
      <c r="G533" s="54"/>
      <c r="H533" s="54"/>
      <c r="I533" s="54"/>
      <c r="J533" s="41"/>
      <c r="K533" s="54"/>
      <c r="L533" s="54"/>
      <c r="M533" s="54"/>
      <c r="O533" s="41"/>
      <c r="R533" s="54"/>
    </row>
    <row r="534" spans="6:18" ht="12.75" customHeight="1">
      <c r="F534" s="54"/>
      <c r="G534" s="54"/>
      <c r="H534" s="54"/>
      <c r="I534" s="54"/>
      <c r="J534" s="41"/>
      <c r="K534" s="54"/>
      <c r="L534" s="54"/>
      <c r="M534" s="54"/>
      <c r="O534" s="41"/>
      <c r="R534" s="54"/>
    </row>
    <row r="535" spans="6:18" ht="12.75" customHeight="1">
      <c r="F535" s="54"/>
      <c r="G535" s="54"/>
      <c r="H535" s="54"/>
      <c r="I535" s="54"/>
      <c r="J535" s="41"/>
      <c r="K535" s="54"/>
      <c r="L535" s="54"/>
      <c r="M535" s="54"/>
      <c r="O535" s="41"/>
      <c r="R535" s="54"/>
    </row>
    <row r="536" spans="6:18" ht="12.75" customHeight="1">
      <c r="F536" s="54"/>
      <c r="G536" s="54"/>
      <c r="H536" s="54"/>
      <c r="I536" s="54"/>
      <c r="J536" s="41"/>
      <c r="K536" s="54"/>
      <c r="L536" s="54"/>
      <c r="M536" s="54"/>
      <c r="O536" s="41"/>
      <c r="R536" s="54"/>
    </row>
    <row r="537" spans="6:18" ht="12.75" customHeight="1">
      <c r="F537" s="54"/>
      <c r="G537" s="54"/>
      <c r="H537" s="54"/>
      <c r="I537" s="54"/>
      <c r="J537" s="41"/>
      <c r="K537" s="54"/>
      <c r="L537" s="54"/>
      <c r="M537" s="54"/>
      <c r="O537" s="41"/>
      <c r="R537" s="54"/>
    </row>
    <row r="538" spans="6:18" ht="12.75" customHeight="1">
      <c r="F538" s="54"/>
      <c r="G538" s="54"/>
      <c r="H538" s="54"/>
      <c r="I538" s="54"/>
      <c r="J538" s="41"/>
      <c r="K538" s="54"/>
      <c r="L538" s="54"/>
      <c r="M538" s="54"/>
      <c r="O538" s="41"/>
      <c r="R538" s="54"/>
    </row>
    <row r="539" spans="6:18" ht="12.75" customHeight="1">
      <c r="F539" s="54"/>
      <c r="G539" s="54"/>
      <c r="H539" s="54"/>
      <c r="I539" s="54"/>
      <c r="J539" s="41"/>
      <c r="K539" s="54"/>
      <c r="L539" s="54"/>
      <c r="M539" s="54"/>
      <c r="O539" s="41"/>
      <c r="R539" s="54"/>
    </row>
    <row r="540" spans="6:18" ht="12.75" customHeight="1">
      <c r="F540" s="54"/>
      <c r="G540" s="54"/>
      <c r="H540" s="54"/>
      <c r="I540" s="54"/>
      <c r="J540" s="41"/>
      <c r="K540" s="54"/>
      <c r="L540" s="54"/>
      <c r="M540" s="54"/>
      <c r="O540" s="41"/>
      <c r="R540" s="54"/>
    </row>
    <row r="541" spans="6:18" ht="12.75" customHeight="1">
      <c r="F541" s="54"/>
      <c r="G541" s="54"/>
      <c r="H541" s="54"/>
      <c r="I541" s="54"/>
      <c r="J541" s="41"/>
      <c r="K541" s="54"/>
      <c r="L541" s="54"/>
      <c r="M541" s="54"/>
      <c r="O541" s="41"/>
      <c r="R541" s="54"/>
    </row>
    <row r="542" spans="6:18" ht="12.75" customHeight="1">
      <c r="F542" s="54"/>
      <c r="G542" s="54"/>
      <c r="H542" s="54"/>
      <c r="I542" s="54"/>
      <c r="J542" s="41"/>
      <c r="K542" s="54"/>
      <c r="L542" s="54"/>
      <c r="M542" s="54"/>
      <c r="O542" s="41"/>
      <c r="R542" s="54"/>
    </row>
    <row r="543" spans="6:18" ht="12.75" customHeight="1">
      <c r="F543" s="54"/>
      <c r="G543" s="54"/>
      <c r="H543" s="54"/>
      <c r="I543" s="54"/>
      <c r="J543" s="41"/>
      <c r="K543" s="54"/>
      <c r="L543" s="54"/>
      <c r="M543" s="54"/>
      <c r="O543" s="41"/>
      <c r="R543" s="54"/>
    </row>
    <row r="544" spans="6:18" ht="12.75" customHeight="1">
      <c r="F544" s="54"/>
      <c r="G544" s="54"/>
      <c r="H544" s="54"/>
      <c r="I544" s="54"/>
      <c r="J544" s="41"/>
      <c r="K544" s="54"/>
      <c r="L544" s="54"/>
      <c r="M544" s="54"/>
      <c r="O544" s="41"/>
      <c r="R544" s="54"/>
    </row>
    <row r="545" spans="6:18" ht="12.75" customHeight="1">
      <c r="F545" s="54"/>
      <c r="G545" s="54"/>
      <c r="H545" s="54"/>
      <c r="I545" s="54"/>
      <c r="J545" s="41"/>
      <c r="K545" s="54"/>
      <c r="L545" s="54"/>
      <c r="M545" s="54"/>
      <c r="O545" s="41"/>
      <c r="R545" s="54"/>
    </row>
    <row r="546" spans="6:18" ht="12.75" customHeight="1">
      <c r="F546" s="54"/>
      <c r="G546" s="54"/>
      <c r="H546" s="54"/>
      <c r="I546" s="54"/>
      <c r="J546" s="41"/>
      <c r="K546" s="54"/>
      <c r="L546" s="54"/>
      <c r="M546" s="54"/>
      <c r="O546" s="41"/>
      <c r="R546" s="54"/>
    </row>
    <row r="547" spans="6:18" ht="12.75" customHeight="1">
      <c r="F547" s="54"/>
      <c r="G547" s="54"/>
      <c r="H547" s="54"/>
      <c r="I547" s="54"/>
      <c r="J547" s="41"/>
      <c r="K547" s="54"/>
      <c r="L547" s="54"/>
      <c r="M547" s="54"/>
      <c r="O547" s="41"/>
      <c r="R547" s="54"/>
    </row>
    <row r="548" spans="6:18" ht="12.75" customHeight="1">
      <c r="F548" s="54"/>
      <c r="G548" s="54"/>
      <c r="H548" s="54"/>
      <c r="I548" s="54"/>
      <c r="J548" s="41"/>
      <c r="K548" s="54"/>
      <c r="L548" s="54"/>
      <c r="M548" s="54"/>
      <c r="O548" s="41"/>
      <c r="R548" s="54"/>
    </row>
    <row r="549" spans="6:18" ht="12.75" customHeight="1">
      <c r="F549" s="54"/>
      <c r="G549" s="54"/>
      <c r="H549" s="54"/>
      <c r="I549" s="54"/>
      <c r="J549" s="41"/>
      <c r="K549" s="54"/>
      <c r="L549" s="54"/>
      <c r="M549" s="54"/>
      <c r="O549" s="41"/>
      <c r="R549" s="54"/>
    </row>
    <row r="550" spans="6:18" ht="12.75" customHeight="1">
      <c r="F550" s="54"/>
      <c r="G550" s="54"/>
      <c r="H550" s="54"/>
      <c r="I550" s="54"/>
      <c r="J550" s="41"/>
      <c r="K550" s="54"/>
      <c r="L550" s="54"/>
      <c r="M550" s="54"/>
      <c r="O550" s="41"/>
      <c r="R550" s="54"/>
    </row>
    <row r="551" spans="6:18" ht="12.75" customHeight="1">
      <c r="F551" s="54"/>
      <c r="G551" s="54"/>
      <c r="H551" s="54"/>
      <c r="I551" s="54"/>
      <c r="J551" s="41"/>
      <c r="K551" s="54"/>
      <c r="L551" s="54"/>
      <c r="M551" s="54"/>
      <c r="O551" s="41"/>
      <c r="R551" s="54"/>
    </row>
    <row r="552" spans="6:18" ht="12.75" customHeight="1">
      <c r="F552" s="54"/>
      <c r="G552" s="54"/>
      <c r="H552" s="54"/>
      <c r="I552" s="54"/>
      <c r="J552" s="41"/>
      <c r="K552" s="54"/>
      <c r="L552" s="54"/>
      <c r="M552" s="54"/>
      <c r="O552" s="41"/>
      <c r="R552" s="54"/>
    </row>
    <row r="553" spans="6:18" ht="12.75" customHeight="1">
      <c r="F553" s="54"/>
      <c r="G553" s="54"/>
      <c r="H553" s="54"/>
      <c r="I553" s="54"/>
      <c r="J553" s="41"/>
      <c r="K553" s="54"/>
      <c r="L553" s="54"/>
      <c r="M553" s="54"/>
      <c r="O553" s="41"/>
      <c r="R553" s="54"/>
    </row>
    <row r="554" spans="6:18" ht="12.75" customHeight="1">
      <c r="F554" s="54"/>
      <c r="G554" s="54"/>
      <c r="H554" s="54"/>
      <c r="I554" s="54"/>
      <c r="J554" s="41"/>
      <c r="K554" s="54"/>
      <c r="L554" s="54"/>
      <c r="M554" s="54"/>
      <c r="O554" s="41"/>
      <c r="R554" s="54"/>
    </row>
    <row r="555" spans="6:18" ht="12.75" customHeight="1">
      <c r="F555" s="54"/>
      <c r="G555" s="54"/>
      <c r="H555" s="54"/>
      <c r="I555" s="54"/>
      <c r="J555" s="41"/>
      <c r="K555" s="54"/>
      <c r="L555" s="54"/>
      <c r="M555" s="54"/>
      <c r="O555" s="41"/>
      <c r="R555" s="54"/>
    </row>
    <row r="556" spans="6:18" ht="12.75" customHeight="1">
      <c r="F556" s="54"/>
      <c r="G556" s="54"/>
      <c r="H556" s="54"/>
      <c r="I556" s="54"/>
      <c r="J556" s="41"/>
      <c r="K556" s="54"/>
      <c r="L556" s="54"/>
      <c r="M556" s="54"/>
      <c r="O556" s="41"/>
      <c r="R556" s="54"/>
    </row>
    <row r="557" spans="6:18" ht="12.75" customHeight="1">
      <c r="F557" s="54"/>
      <c r="G557" s="54"/>
      <c r="H557" s="54"/>
      <c r="I557" s="54"/>
      <c r="J557" s="41"/>
      <c r="K557" s="54"/>
      <c r="L557" s="54"/>
      <c r="M557" s="54"/>
      <c r="O557" s="41"/>
      <c r="R557" s="54"/>
    </row>
    <row r="558" spans="6:18" ht="12.75" customHeight="1">
      <c r="F558" s="54"/>
      <c r="G558" s="54"/>
      <c r="H558" s="54"/>
      <c r="I558" s="54"/>
      <c r="J558" s="41"/>
      <c r="K558" s="54"/>
      <c r="L558" s="54"/>
      <c r="M558" s="54"/>
      <c r="O558" s="41"/>
      <c r="R558" s="54"/>
    </row>
    <row r="559" spans="6:18" ht="12.75" customHeight="1">
      <c r="F559" s="54"/>
      <c r="G559" s="54"/>
      <c r="H559" s="54"/>
      <c r="I559" s="54"/>
      <c r="J559" s="41"/>
      <c r="K559" s="54"/>
      <c r="L559" s="54"/>
      <c r="M559" s="54"/>
      <c r="O559" s="41"/>
      <c r="R559" s="54"/>
    </row>
    <row r="560" spans="6:18" ht="12.75" customHeight="1">
      <c r="F560" s="54"/>
      <c r="G560" s="54"/>
      <c r="H560" s="54"/>
      <c r="I560" s="54"/>
      <c r="J560" s="41"/>
      <c r="K560" s="54"/>
      <c r="L560" s="54"/>
      <c r="M560" s="54"/>
      <c r="O560" s="41"/>
      <c r="R560" s="54"/>
    </row>
    <row r="561" spans="6:18" ht="15" customHeight="1">
      <c r="F561" s="54"/>
      <c r="G561" s="54"/>
      <c r="H561" s="54"/>
      <c r="I561" s="54"/>
      <c r="J561" s="41"/>
      <c r="K561" s="54"/>
      <c r="L561" s="54"/>
      <c r="M561" s="54"/>
      <c r="O561" s="41"/>
      <c r="R561" s="54"/>
    </row>
  </sheetData>
  <autoFilter ref="R1:R384"/>
  <mergeCells count="7">
    <mergeCell ref="J159:J160"/>
    <mergeCell ref="B159:B160"/>
    <mergeCell ref="A159:A160"/>
    <mergeCell ref="O159:O160"/>
    <mergeCell ref="P159:P160"/>
    <mergeCell ref="N159:N160"/>
    <mergeCell ref="M159:M160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151 K154 L52 K114 K97 K100 K9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2022-10-03T02:46:58Z</dcterms:modified>
</cp:coreProperties>
</file>